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0" yWindow="60" windowWidth="12090" windowHeight="2805" tabRatio="879" firstSheet="2" activeTab="3"/>
  </bookViews>
  <sheets>
    <sheet name="BUDGET TOTALS" sheetId="8" state="hidden" r:id="rId1"/>
    <sheet name="Start" sheetId="9" state="hidden" r:id="rId2"/>
    <sheet name="Instructions" sheetId="6" r:id="rId3"/>
    <sheet name="Amended Hearing Notice" sheetId="1" r:id="rId4"/>
    <sheet name="Amend Notice Min. Newspaper" sheetId="3" r:id="rId5"/>
    <sheet name="Amended Certification." sheetId="2" r:id="rId6"/>
    <sheet name="Publication Day Calculator" sheetId="7" r:id="rId7"/>
  </sheets>
  <externalReferences>
    <externalReference r:id="rId8"/>
  </externalReferences>
  <definedNames>
    <definedName name="Beg_Budget_Totals">'BUDGET TOTALS'!$A$3:$AG$946</definedName>
    <definedName name="cityfy">#REF!</definedName>
    <definedName name="_xlnm.Print_Area" localSheetId="4">'Amend Notice Min. Newspaper'!$B$1:$G$66</definedName>
    <definedName name="_xlnm.Print_Area" localSheetId="3">'Amended Hearing Notice'!$B$1:$H$67</definedName>
    <definedName name="_xlnm.Print_Area" localSheetId="2">Instructions!$B$2:$B$89</definedName>
    <definedName name="received">#REF!</definedName>
    <definedName name="stuff">[1]FILES!$D$3:$D$949</definedName>
  </definedNames>
  <calcPr calcId="145621"/>
</workbook>
</file>

<file path=xl/calcChain.xml><?xml version="1.0" encoding="utf-8"?>
<calcChain xmlns="http://schemas.openxmlformats.org/spreadsheetml/2006/main">
  <c r="F17" i="2" l="1"/>
  <c r="H4" i="2"/>
  <c r="C18" i="2"/>
  <c r="C20" i="2"/>
  <c r="G12" i="2"/>
  <c r="E15" i="2"/>
  <c r="C2" i="3"/>
  <c r="C1" i="3"/>
  <c r="J12" i="1"/>
  <c r="K12" i="1"/>
  <c r="E5" i="1"/>
  <c r="E4" i="3" s="1"/>
  <c r="K1" i="1"/>
  <c r="K7" i="1"/>
  <c r="F7" i="1"/>
  <c r="AL987" i="8"/>
  <c r="AL986" i="8"/>
  <c r="AL985" i="8"/>
  <c r="AL984" i="8"/>
  <c r="AL983" i="8"/>
  <c r="AL982" i="8"/>
  <c r="AL981" i="8"/>
  <c r="AL980" i="8"/>
  <c r="AL979" i="8"/>
  <c r="AL978" i="8"/>
  <c r="AL977" i="8"/>
  <c r="AL976" i="8"/>
  <c r="AL975" i="8"/>
  <c r="AL974" i="8"/>
  <c r="AL973" i="8"/>
  <c r="AL972" i="8"/>
  <c r="AL971" i="8"/>
  <c r="AL970" i="8"/>
  <c r="AL969" i="8"/>
  <c r="AL968" i="8"/>
  <c r="AL967" i="8"/>
  <c r="AL966" i="8"/>
  <c r="AL965" i="8"/>
  <c r="AL964" i="8"/>
  <c r="AL963" i="8"/>
  <c r="AL962" i="8"/>
  <c r="AL961" i="8"/>
  <c r="AL960" i="8"/>
  <c r="AL959" i="8"/>
  <c r="AL958" i="8"/>
  <c r="AL957" i="8"/>
  <c r="AL956" i="8"/>
  <c r="AL955" i="8"/>
  <c r="AL954" i="8"/>
  <c r="AL953" i="8"/>
  <c r="AL952" i="8"/>
  <c r="AL951" i="8"/>
  <c r="AL950" i="8"/>
  <c r="AL949" i="8"/>
  <c r="AL948" i="8"/>
  <c r="AL947" i="8"/>
  <c r="AL946" i="8"/>
  <c r="AL945" i="8"/>
  <c r="AL944" i="8"/>
  <c r="AL943" i="8"/>
  <c r="AL942" i="8"/>
  <c r="AL941" i="8"/>
  <c r="AL940" i="8"/>
  <c r="AL939" i="8"/>
  <c r="AL938" i="8"/>
  <c r="AL937" i="8"/>
  <c r="AL936" i="8"/>
  <c r="AL935" i="8"/>
  <c r="AL934" i="8"/>
  <c r="AL933" i="8"/>
  <c r="AL932" i="8"/>
  <c r="AL931" i="8"/>
  <c r="AL930" i="8"/>
  <c r="AL929" i="8"/>
  <c r="AL928" i="8"/>
  <c r="AL927" i="8"/>
  <c r="AL926" i="8"/>
  <c r="AL925" i="8"/>
  <c r="AL924" i="8"/>
  <c r="AL923" i="8"/>
  <c r="AL922" i="8"/>
  <c r="AL921" i="8"/>
  <c r="AL920" i="8"/>
  <c r="AL919" i="8"/>
  <c r="AL918" i="8"/>
  <c r="AL917" i="8"/>
  <c r="AL916" i="8"/>
  <c r="AL915" i="8"/>
  <c r="AL914" i="8"/>
  <c r="AL913" i="8"/>
  <c r="AL912" i="8"/>
  <c r="AL911" i="8"/>
  <c r="AL910" i="8"/>
  <c r="AL909" i="8"/>
  <c r="AL908" i="8"/>
  <c r="AL907" i="8"/>
  <c r="AL906" i="8"/>
  <c r="AL905" i="8"/>
  <c r="AL904" i="8"/>
  <c r="AL903" i="8"/>
  <c r="AL902" i="8"/>
  <c r="AL901" i="8"/>
  <c r="AL900" i="8"/>
  <c r="AL899" i="8"/>
  <c r="AL898" i="8"/>
  <c r="AL897" i="8"/>
  <c r="AL896" i="8"/>
  <c r="AL895" i="8"/>
  <c r="AL894" i="8"/>
  <c r="AL893" i="8"/>
  <c r="AL892" i="8"/>
  <c r="AL891" i="8"/>
  <c r="AL890" i="8"/>
  <c r="AL889" i="8"/>
  <c r="AL888" i="8"/>
  <c r="AL887" i="8"/>
  <c r="AL886" i="8"/>
  <c r="AL885" i="8"/>
  <c r="AL884" i="8"/>
  <c r="AL883" i="8"/>
  <c r="AL882" i="8"/>
  <c r="AL881" i="8"/>
  <c r="AL880" i="8"/>
  <c r="AL879" i="8"/>
  <c r="AL878" i="8"/>
  <c r="AL877" i="8"/>
  <c r="AL876" i="8"/>
  <c r="AL875" i="8"/>
  <c r="AL874" i="8"/>
  <c r="AL873" i="8"/>
  <c r="AL872" i="8"/>
  <c r="AL871" i="8"/>
  <c r="AL870" i="8"/>
  <c r="AL869" i="8"/>
  <c r="AL868" i="8"/>
  <c r="AL867" i="8"/>
  <c r="AL866" i="8"/>
  <c r="AL865" i="8"/>
  <c r="AL864" i="8"/>
  <c r="AL863" i="8"/>
  <c r="AL862" i="8"/>
  <c r="AL861" i="8"/>
  <c r="AL860" i="8"/>
  <c r="AL859" i="8"/>
  <c r="AL858" i="8"/>
  <c r="AL857" i="8"/>
  <c r="AL856" i="8"/>
  <c r="AL855" i="8"/>
  <c r="AL854" i="8"/>
  <c r="AL853" i="8"/>
  <c r="AL852" i="8"/>
  <c r="AL851" i="8"/>
  <c r="AL850" i="8"/>
  <c r="AL849" i="8"/>
  <c r="AL848" i="8"/>
  <c r="AL847" i="8"/>
  <c r="AL846" i="8"/>
  <c r="AL845" i="8"/>
  <c r="AL844" i="8"/>
  <c r="AL843" i="8"/>
  <c r="AL842" i="8"/>
  <c r="AL841" i="8"/>
  <c r="AL840" i="8"/>
  <c r="AL839" i="8"/>
  <c r="AL838" i="8"/>
  <c r="AL837" i="8"/>
  <c r="AL836" i="8"/>
  <c r="AL835" i="8"/>
  <c r="AL834" i="8"/>
  <c r="AL833" i="8"/>
  <c r="AL832" i="8"/>
  <c r="AL831" i="8"/>
  <c r="AL830" i="8"/>
  <c r="AL829" i="8"/>
  <c r="AL828" i="8"/>
  <c r="AL827" i="8"/>
  <c r="AL826" i="8"/>
  <c r="AL825" i="8"/>
  <c r="AL824" i="8"/>
  <c r="AL823" i="8"/>
  <c r="AL822" i="8"/>
  <c r="AL821" i="8"/>
  <c r="AL820" i="8"/>
  <c r="AL819" i="8"/>
  <c r="AL818" i="8"/>
  <c r="AL817" i="8"/>
  <c r="AL816" i="8"/>
  <c r="AL815" i="8"/>
  <c r="AL814" i="8"/>
  <c r="AL813" i="8"/>
  <c r="AL812" i="8"/>
  <c r="AL811" i="8"/>
  <c r="AL810" i="8"/>
  <c r="AL809" i="8"/>
  <c r="AL808" i="8"/>
  <c r="AL807" i="8"/>
  <c r="AL806" i="8"/>
  <c r="AL805" i="8"/>
  <c r="AL804" i="8"/>
  <c r="AL803" i="8"/>
  <c r="AL802" i="8"/>
  <c r="AL801" i="8"/>
  <c r="AL800" i="8"/>
  <c r="AL799" i="8"/>
  <c r="AL798" i="8"/>
  <c r="AL797" i="8"/>
  <c r="AL796" i="8"/>
  <c r="AL795" i="8"/>
  <c r="AL794" i="8"/>
  <c r="AL793" i="8"/>
  <c r="AL792" i="8"/>
  <c r="AL791" i="8"/>
  <c r="AL790" i="8"/>
  <c r="AL789" i="8"/>
  <c r="AL788" i="8"/>
  <c r="AL787" i="8"/>
  <c r="AL786" i="8"/>
  <c r="AL785" i="8"/>
  <c r="AL784" i="8"/>
  <c r="AL783" i="8"/>
  <c r="AL782" i="8"/>
  <c r="AL781" i="8"/>
  <c r="AL780" i="8"/>
  <c r="AL779" i="8"/>
  <c r="AL778" i="8"/>
  <c r="AL777" i="8"/>
  <c r="AL776" i="8"/>
  <c r="AL775" i="8"/>
  <c r="AL774" i="8"/>
  <c r="AL773" i="8"/>
  <c r="AL772" i="8"/>
  <c r="AL771" i="8"/>
  <c r="AL770" i="8"/>
  <c r="AL769" i="8"/>
  <c r="AL768" i="8"/>
  <c r="AL767" i="8"/>
  <c r="AL766" i="8"/>
  <c r="AL765" i="8"/>
  <c r="AL764" i="8"/>
  <c r="AL763" i="8"/>
  <c r="AL762" i="8"/>
  <c r="AL761" i="8"/>
  <c r="AL760" i="8"/>
  <c r="AL759" i="8"/>
  <c r="AL758" i="8"/>
  <c r="AL757" i="8"/>
  <c r="AL756" i="8"/>
  <c r="AL755" i="8"/>
  <c r="AL754" i="8"/>
  <c r="AL753" i="8"/>
  <c r="AL752" i="8"/>
  <c r="AL751" i="8"/>
  <c r="AL750" i="8"/>
  <c r="AL749" i="8"/>
  <c r="AL748" i="8"/>
  <c r="AL747" i="8"/>
  <c r="AL746" i="8"/>
  <c r="AL745" i="8"/>
  <c r="AL744" i="8"/>
  <c r="AL743" i="8"/>
  <c r="AL742" i="8"/>
  <c r="AL741" i="8"/>
  <c r="AL740" i="8"/>
  <c r="AL739" i="8"/>
  <c r="AL738" i="8"/>
  <c r="AL737" i="8"/>
  <c r="AL736" i="8"/>
  <c r="AL735" i="8"/>
  <c r="AL734" i="8"/>
  <c r="AL733" i="8"/>
  <c r="AL732" i="8"/>
  <c r="AL731" i="8"/>
  <c r="AL730" i="8"/>
  <c r="AL729" i="8"/>
  <c r="AL728" i="8"/>
  <c r="AL727" i="8"/>
  <c r="AL726" i="8"/>
  <c r="AL725" i="8"/>
  <c r="AL724" i="8"/>
  <c r="AL723" i="8"/>
  <c r="AL722" i="8"/>
  <c r="AL721" i="8"/>
  <c r="AL720" i="8"/>
  <c r="AL719" i="8"/>
  <c r="AL718" i="8"/>
  <c r="AL717" i="8"/>
  <c r="AL716" i="8"/>
  <c r="AL715" i="8"/>
  <c r="AL714" i="8"/>
  <c r="AL713" i="8"/>
  <c r="AL712" i="8"/>
  <c r="AL711" i="8"/>
  <c r="AL710" i="8"/>
  <c r="AL709" i="8"/>
  <c r="AL708" i="8"/>
  <c r="AL707" i="8"/>
  <c r="AL706" i="8"/>
  <c r="AL705" i="8"/>
  <c r="AL704" i="8"/>
  <c r="AL703" i="8"/>
  <c r="AL702" i="8"/>
  <c r="AL701" i="8"/>
  <c r="AL700" i="8"/>
  <c r="AL699" i="8"/>
  <c r="AL698" i="8"/>
  <c r="AL697" i="8"/>
  <c r="AL696" i="8"/>
  <c r="AL695" i="8"/>
  <c r="AL694" i="8"/>
  <c r="AL693" i="8"/>
  <c r="AL692" i="8"/>
  <c r="AL691" i="8"/>
  <c r="AL690" i="8"/>
  <c r="AL689" i="8"/>
  <c r="AL688" i="8"/>
  <c r="AL687" i="8"/>
  <c r="AL686" i="8"/>
  <c r="AL685" i="8"/>
  <c r="AL684" i="8"/>
  <c r="AL683" i="8"/>
  <c r="AL682" i="8"/>
  <c r="AL681" i="8"/>
  <c r="AL680" i="8"/>
  <c r="AL679" i="8"/>
  <c r="AL678" i="8"/>
  <c r="AL677" i="8"/>
  <c r="AL676" i="8"/>
  <c r="AL675" i="8"/>
  <c r="AL674" i="8"/>
  <c r="AL673" i="8"/>
  <c r="AL672" i="8"/>
  <c r="AL671" i="8"/>
  <c r="AL670" i="8"/>
  <c r="AL669" i="8"/>
  <c r="AL668" i="8"/>
  <c r="AL667" i="8"/>
  <c r="AL666" i="8"/>
  <c r="AL665" i="8"/>
  <c r="AL664" i="8"/>
  <c r="AL663" i="8"/>
  <c r="AL662" i="8"/>
  <c r="AL661" i="8"/>
  <c r="AL660" i="8"/>
  <c r="AL659" i="8"/>
  <c r="AL658" i="8"/>
  <c r="AL657" i="8"/>
  <c r="AL656" i="8"/>
  <c r="AL655" i="8"/>
  <c r="AL654" i="8"/>
  <c r="AL653" i="8"/>
  <c r="AL652" i="8"/>
  <c r="AL651" i="8"/>
  <c r="AL650" i="8"/>
  <c r="AL649" i="8"/>
  <c r="AL648" i="8"/>
  <c r="AL647" i="8"/>
  <c r="AL646" i="8"/>
  <c r="AL645" i="8"/>
  <c r="AL644" i="8"/>
  <c r="AL643" i="8"/>
  <c r="AL642" i="8"/>
  <c r="AL641" i="8"/>
  <c r="AL640" i="8"/>
  <c r="AL639" i="8"/>
  <c r="AL638" i="8"/>
  <c r="AL637" i="8"/>
  <c r="AL636" i="8"/>
  <c r="AL635" i="8"/>
  <c r="AL634" i="8"/>
  <c r="AL633" i="8"/>
  <c r="AL632" i="8"/>
  <c r="AL631" i="8"/>
  <c r="AL630" i="8"/>
  <c r="AL629" i="8"/>
  <c r="AL628" i="8"/>
  <c r="AL627" i="8"/>
  <c r="AL626" i="8"/>
  <c r="AL625" i="8"/>
  <c r="AL624" i="8"/>
  <c r="AL623" i="8"/>
  <c r="AL622" i="8"/>
  <c r="AL621" i="8"/>
  <c r="AL620" i="8"/>
  <c r="AL619" i="8"/>
  <c r="AL618" i="8"/>
  <c r="AL617" i="8"/>
  <c r="AL616" i="8"/>
  <c r="AL615" i="8"/>
  <c r="AL614" i="8"/>
  <c r="AL613" i="8"/>
  <c r="AL612" i="8"/>
  <c r="AL611" i="8"/>
  <c r="AL610" i="8"/>
  <c r="AL609" i="8"/>
  <c r="AL608" i="8"/>
  <c r="AL607" i="8"/>
  <c r="AL606" i="8"/>
  <c r="AL605" i="8"/>
  <c r="AL604" i="8"/>
  <c r="AL603" i="8"/>
  <c r="AL602" i="8"/>
  <c r="AL601" i="8"/>
  <c r="AL600" i="8"/>
  <c r="AL599" i="8"/>
  <c r="AL598" i="8"/>
  <c r="AL597" i="8"/>
  <c r="AL596" i="8"/>
  <c r="AL595" i="8"/>
  <c r="AL594" i="8"/>
  <c r="AL593" i="8"/>
  <c r="AL592" i="8"/>
  <c r="AL591" i="8"/>
  <c r="AL590" i="8"/>
  <c r="AL589" i="8"/>
  <c r="AL588" i="8"/>
  <c r="AL587" i="8"/>
  <c r="AL586" i="8"/>
  <c r="AL585" i="8"/>
  <c r="AL584" i="8"/>
  <c r="AL583" i="8"/>
  <c r="AL582" i="8"/>
  <c r="AL581" i="8"/>
  <c r="AL580" i="8"/>
  <c r="AL579" i="8"/>
  <c r="AL578" i="8"/>
  <c r="AL577" i="8"/>
  <c r="AL576" i="8"/>
  <c r="AL575" i="8"/>
  <c r="AL574" i="8"/>
  <c r="AL573" i="8"/>
  <c r="AL572" i="8"/>
  <c r="AL571" i="8"/>
  <c r="AL570" i="8"/>
  <c r="AL569" i="8"/>
  <c r="AL568" i="8"/>
  <c r="AL567" i="8"/>
  <c r="AL566" i="8"/>
  <c r="AL565" i="8"/>
  <c r="AL564" i="8"/>
  <c r="AL563" i="8"/>
  <c r="AL562" i="8"/>
  <c r="AL561" i="8"/>
  <c r="AL560" i="8"/>
  <c r="AL559" i="8"/>
  <c r="AL558" i="8"/>
  <c r="AL557" i="8"/>
  <c r="AL556" i="8"/>
  <c r="AL555" i="8"/>
  <c r="AL554" i="8"/>
  <c r="AL553" i="8"/>
  <c r="AL552" i="8"/>
  <c r="AL551" i="8"/>
  <c r="AL550" i="8"/>
  <c r="AL549" i="8"/>
  <c r="AL548" i="8"/>
  <c r="AL547" i="8"/>
  <c r="AL546" i="8"/>
  <c r="AL545" i="8"/>
  <c r="AL544" i="8"/>
  <c r="AL543" i="8"/>
  <c r="AL542" i="8"/>
  <c r="AL541" i="8"/>
  <c r="AL540" i="8"/>
  <c r="AL539" i="8"/>
  <c r="AL538" i="8"/>
  <c r="AL537" i="8"/>
  <c r="AL536" i="8"/>
  <c r="AL535" i="8"/>
  <c r="AL534" i="8"/>
  <c r="AL533" i="8"/>
  <c r="AL532" i="8"/>
  <c r="AL531" i="8"/>
  <c r="AL530" i="8"/>
  <c r="AL529" i="8"/>
  <c r="AL528" i="8"/>
  <c r="AL527" i="8"/>
  <c r="AL526" i="8"/>
  <c r="AL525" i="8"/>
  <c r="AL524" i="8"/>
  <c r="AL523" i="8"/>
  <c r="AL522" i="8"/>
  <c r="AL521" i="8"/>
  <c r="AL520" i="8"/>
  <c r="AL519" i="8"/>
  <c r="AL518" i="8"/>
  <c r="AL517" i="8"/>
  <c r="AL516" i="8"/>
  <c r="AL515" i="8"/>
  <c r="AL514" i="8"/>
  <c r="AL513" i="8"/>
  <c r="AL512" i="8"/>
  <c r="AL511" i="8"/>
  <c r="AL510" i="8"/>
  <c r="AL509" i="8"/>
  <c r="AL508" i="8"/>
  <c r="AL507" i="8"/>
  <c r="AL506" i="8"/>
  <c r="AL505" i="8"/>
  <c r="AL504" i="8"/>
  <c r="AL503" i="8"/>
  <c r="AL502" i="8"/>
  <c r="AL501" i="8"/>
  <c r="AL500" i="8"/>
  <c r="AL499" i="8"/>
  <c r="AL498" i="8"/>
  <c r="AL497" i="8"/>
  <c r="AL496" i="8"/>
  <c r="AL495" i="8"/>
  <c r="AL494" i="8"/>
  <c r="AL493" i="8"/>
  <c r="AL492" i="8"/>
  <c r="AL491" i="8"/>
  <c r="AL490" i="8"/>
  <c r="AL489" i="8"/>
  <c r="AL488" i="8"/>
  <c r="AL487" i="8"/>
  <c r="AL486" i="8"/>
  <c r="AL485" i="8"/>
  <c r="AL484" i="8"/>
  <c r="AL483" i="8"/>
  <c r="AL482" i="8"/>
  <c r="AL481" i="8"/>
  <c r="AL480" i="8"/>
  <c r="AL479" i="8"/>
  <c r="AL478" i="8"/>
  <c r="AL477" i="8"/>
  <c r="AL476" i="8"/>
  <c r="AL475" i="8"/>
  <c r="AL474" i="8"/>
  <c r="AL473" i="8"/>
  <c r="AL472" i="8"/>
  <c r="AL471" i="8"/>
  <c r="AL470" i="8"/>
  <c r="AL469" i="8"/>
  <c r="AL468" i="8"/>
  <c r="AL467" i="8"/>
  <c r="AL466" i="8"/>
  <c r="AL465" i="8"/>
  <c r="AL464" i="8"/>
  <c r="AL463" i="8"/>
  <c r="AL462" i="8"/>
  <c r="AL461" i="8"/>
  <c r="AL460" i="8"/>
  <c r="AL459" i="8"/>
  <c r="AL458" i="8"/>
  <c r="AL457" i="8"/>
  <c r="AL456" i="8"/>
  <c r="AL455" i="8"/>
  <c r="AL454" i="8"/>
  <c r="AL453" i="8"/>
  <c r="AL452" i="8"/>
  <c r="AL451" i="8"/>
  <c r="AL450" i="8"/>
  <c r="AL449" i="8"/>
  <c r="AL448" i="8"/>
  <c r="AL447" i="8"/>
  <c r="AL446" i="8"/>
  <c r="AL445" i="8"/>
  <c r="AL444" i="8"/>
  <c r="AL443" i="8"/>
  <c r="AL442" i="8"/>
  <c r="AL441" i="8"/>
  <c r="AL440" i="8"/>
  <c r="AL439" i="8"/>
  <c r="AL438" i="8"/>
  <c r="AL437" i="8"/>
  <c r="AL436" i="8"/>
  <c r="AL435" i="8"/>
  <c r="AL434" i="8"/>
  <c r="AL433" i="8"/>
  <c r="AL432" i="8"/>
  <c r="AL431" i="8"/>
  <c r="AL430" i="8"/>
  <c r="AL429" i="8"/>
  <c r="AL428" i="8"/>
  <c r="AL427" i="8"/>
  <c r="AL426" i="8"/>
  <c r="AL425" i="8"/>
  <c r="AL424" i="8"/>
  <c r="AL423" i="8"/>
  <c r="AL422" i="8"/>
  <c r="AL421" i="8"/>
  <c r="AL420" i="8"/>
  <c r="AL419" i="8"/>
  <c r="AL418" i="8"/>
  <c r="AL417" i="8"/>
  <c r="AL416" i="8"/>
  <c r="AL415" i="8"/>
  <c r="AL414" i="8"/>
  <c r="AL413" i="8"/>
  <c r="AL412" i="8"/>
  <c r="AL411" i="8"/>
  <c r="AL410" i="8"/>
  <c r="AL409" i="8"/>
  <c r="AL408" i="8"/>
  <c r="AL407" i="8"/>
  <c r="AL406" i="8"/>
  <c r="AL405" i="8"/>
  <c r="AL404" i="8"/>
  <c r="AL403" i="8"/>
  <c r="AL402" i="8"/>
  <c r="AL401" i="8"/>
  <c r="AL400" i="8"/>
  <c r="AL399" i="8"/>
  <c r="AL398" i="8"/>
  <c r="AL397" i="8"/>
  <c r="AL396" i="8"/>
  <c r="AL395" i="8"/>
  <c r="AL394" i="8"/>
  <c r="AL393" i="8"/>
  <c r="AL392" i="8"/>
  <c r="AL391" i="8"/>
  <c r="AL390" i="8"/>
  <c r="AL389" i="8"/>
  <c r="AL388" i="8"/>
  <c r="AL387" i="8"/>
  <c r="AL386" i="8"/>
  <c r="AL385" i="8"/>
  <c r="AL384" i="8"/>
  <c r="AL383" i="8"/>
  <c r="AL382" i="8"/>
  <c r="AL381" i="8"/>
  <c r="AL380" i="8"/>
  <c r="AL379" i="8"/>
  <c r="AL378" i="8"/>
  <c r="AL377" i="8"/>
  <c r="AL376" i="8"/>
  <c r="AL375" i="8"/>
  <c r="AL374" i="8"/>
  <c r="AL373" i="8"/>
  <c r="AL372" i="8"/>
  <c r="AL371" i="8"/>
  <c r="AL370" i="8"/>
  <c r="AL369" i="8"/>
  <c r="AL368" i="8"/>
  <c r="AL367" i="8"/>
  <c r="AL366" i="8"/>
  <c r="AL365" i="8"/>
  <c r="AL364" i="8"/>
  <c r="AL363" i="8"/>
  <c r="AL362" i="8"/>
  <c r="AL361" i="8"/>
  <c r="AL360" i="8"/>
  <c r="AL359" i="8"/>
  <c r="AL358" i="8"/>
  <c r="AL357" i="8"/>
  <c r="AL356" i="8"/>
  <c r="AL355" i="8"/>
  <c r="AL354" i="8"/>
  <c r="AL353" i="8"/>
  <c r="AL352" i="8"/>
  <c r="AL351" i="8"/>
  <c r="AL350" i="8"/>
  <c r="AL349" i="8"/>
  <c r="AL348" i="8"/>
  <c r="AL347" i="8"/>
  <c r="AL346" i="8"/>
  <c r="AL345" i="8"/>
  <c r="AL344" i="8"/>
  <c r="AL343" i="8"/>
  <c r="AL342" i="8"/>
  <c r="AL341" i="8"/>
  <c r="AL340" i="8"/>
  <c r="AL339" i="8"/>
  <c r="AL338" i="8"/>
  <c r="AL337" i="8"/>
  <c r="AL336" i="8"/>
  <c r="AL335" i="8"/>
  <c r="AL334" i="8"/>
  <c r="AL333" i="8"/>
  <c r="AL332" i="8"/>
  <c r="AL331" i="8"/>
  <c r="AL330" i="8"/>
  <c r="AL329" i="8"/>
  <c r="AL328" i="8"/>
  <c r="AL327" i="8"/>
  <c r="AL326" i="8"/>
  <c r="AL325" i="8"/>
  <c r="AL324" i="8"/>
  <c r="AL323" i="8"/>
  <c r="AL322" i="8"/>
  <c r="AL321" i="8"/>
  <c r="AL320" i="8"/>
  <c r="AL319" i="8"/>
  <c r="AL318" i="8"/>
  <c r="AL317" i="8"/>
  <c r="AL316" i="8"/>
  <c r="AL315" i="8"/>
  <c r="AL314" i="8"/>
  <c r="AL313" i="8"/>
  <c r="AL312" i="8"/>
  <c r="AL311" i="8"/>
  <c r="AL310" i="8"/>
  <c r="AL309" i="8"/>
  <c r="AL308" i="8"/>
  <c r="AL307" i="8"/>
  <c r="AL306" i="8"/>
  <c r="AL305" i="8"/>
  <c r="AL304" i="8"/>
  <c r="AL303" i="8"/>
  <c r="AL302" i="8"/>
  <c r="AL301" i="8"/>
  <c r="AL300" i="8"/>
  <c r="AL299" i="8"/>
  <c r="AL298" i="8"/>
  <c r="AL297" i="8"/>
  <c r="AL296" i="8"/>
  <c r="AL295" i="8"/>
  <c r="AL294" i="8"/>
  <c r="AL293" i="8"/>
  <c r="AL292" i="8"/>
  <c r="AL291" i="8"/>
  <c r="AL290" i="8"/>
  <c r="AL289" i="8"/>
  <c r="AL288" i="8"/>
  <c r="AL287" i="8"/>
  <c r="AL286" i="8"/>
  <c r="AL285" i="8"/>
  <c r="AL284" i="8"/>
  <c r="AL283" i="8"/>
  <c r="AL282" i="8"/>
  <c r="AL281" i="8"/>
  <c r="AL280" i="8"/>
  <c r="AL279" i="8"/>
  <c r="AL278" i="8"/>
  <c r="AL277" i="8"/>
  <c r="AL276" i="8"/>
  <c r="AL275" i="8"/>
  <c r="AL274" i="8"/>
  <c r="AL273" i="8"/>
  <c r="AL272" i="8"/>
  <c r="AL271" i="8"/>
  <c r="AL270" i="8"/>
  <c r="AL269" i="8"/>
  <c r="AL268" i="8"/>
  <c r="AL267" i="8"/>
  <c r="AL266" i="8"/>
  <c r="AL265" i="8"/>
  <c r="AL264" i="8"/>
  <c r="AL263" i="8"/>
  <c r="AL262" i="8"/>
  <c r="AL261" i="8"/>
  <c r="AL260" i="8"/>
  <c r="AL259" i="8"/>
  <c r="AL258" i="8"/>
  <c r="AL257" i="8"/>
  <c r="AL256" i="8"/>
  <c r="AL255" i="8"/>
  <c r="AL254" i="8"/>
  <c r="AL253" i="8"/>
  <c r="AL252" i="8"/>
  <c r="AL251" i="8"/>
  <c r="AL250" i="8"/>
  <c r="AL249" i="8"/>
  <c r="AL248" i="8"/>
  <c r="AL247" i="8"/>
  <c r="AL246" i="8"/>
  <c r="AL245" i="8"/>
  <c r="AL244" i="8"/>
  <c r="AL243" i="8"/>
  <c r="AL242" i="8"/>
  <c r="AL241" i="8"/>
  <c r="AL240" i="8"/>
  <c r="AL239" i="8"/>
  <c r="AL238" i="8"/>
  <c r="AL237" i="8"/>
  <c r="AL236" i="8"/>
  <c r="AL235" i="8"/>
  <c r="AL234" i="8"/>
  <c r="AL233" i="8"/>
  <c r="AL232" i="8"/>
  <c r="AL231" i="8"/>
  <c r="AL230" i="8"/>
  <c r="AL229" i="8"/>
  <c r="AL228" i="8"/>
  <c r="AL227" i="8"/>
  <c r="AL226" i="8"/>
  <c r="AL225" i="8"/>
  <c r="AL224" i="8"/>
  <c r="AL223" i="8"/>
  <c r="AL222" i="8"/>
  <c r="AL221" i="8"/>
  <c r="AL220" i="8"/>
  <c r="AL219" i="8"/>
  <c r="AL218" i="8"/>
  <c r="AL217" i="8"/>
  <c r="AL216" i="8"/>
  <c r="AL215" i="8"/>
  <c r="AL214" i="8"/>
  <c r="AL213" i="8"/>
  <c r="AL212" i="8"/>
  <c r="AL211" i="8"/>
  <c r="AL210" i="8"/>
  <c r="AL209" i="8"/>
  <c r="AL208" i="8"/>
  <c r="AL207" i="8"/>
  <c r="AL206" i="8"/>
  <c r="AL205" i="8"/>
  <c r="AL204" i="8"/>
  <c r="AL203" i="8"/>
  <c r="AL202" i="8"/>
  <c r="AL201" i="8"/>
  <c r="AL200" i="8"/>
  <c r="AL199" i="8"/>
  <c r="AL198" i="8"/>
  <c r="AL197" i="8"/>
  <c r="AL196" i="8"/>
  <c r="AL195" i="8"/>
  <c r="AL194" i="8"/>
  <c r="AL193" i="8"/>
  <c r="AL192" i="8"/>
  <c r="AL191" i="8"/>
  <c r="AL190" i="8"/>
  <c r="AL189" i="8"/>
  <c r="AL188" i="8"/>
  <c r="AL187" i="8"/>
  <c r="AL186" i="8"/>
  <c r="AL185" i="8"/>
  <c r="AL184" i="8"/>
  <c r="AL183" i="8"/>
  <c r="AL182" i="8"/>
  <c r="AL181" i="8"/>
  <c r="AL180" i="8"/>
  <c r="AL179" i="8"/>
  <c r="AL178" i="8"/>
  <c r="AL177" i="8"/>
  <c r="AL176" i="8"/>
  <c r="AL175" i="8"/>
  <c r="AL174" i="8"/>
  <c r="AL173" i="8"/>
  <c r="AL172" i="8"/>
  <c r="AL171" i="8"/>
  <c r="AL170" i="8"/>
  <c r="AL169" i="8"/>
  <c r="AL168" i="8"/>
  <c r="AL167" i="8"/>
  <c r="AL166" i="8"/>
  <c r="AL165" i="8"/>
  <c r="AL164" i="8"/>
  <c r="AL163" i="8"/>
  <c r="AL162" i="8"/>
  <c r="AL161" i="8"/>
  <c r="AL160" i="8"/>
  <c r="AL159" i="8"/>
  <c r="AL158" i="8"/>
  <c r="AL157" i="8"/>
  <c r="AL156" i="8"/>
  <c r="AL155" i="8"/>
  <c r="AL154" i="8"/>
  <c r="AL153" i="8"/>
  <c r="AL152" i="8"/>
  <c r="AL151" i="8"/>
  <c r="AL150" i="8"/>
  <c r="AL149" i="8"/>
  <c r="AL148" i="8"/>
  <c r="AL147" i="8"/>
  <c r="AL146" i="8"/>
  <c r="AL145" i="8"/>
  <c r="AL144" i="8"/>
  <c r="AL143" i="8"/>
  <c r="AL142" i="8"/>
  <c r="AL141" i="8"/>
  <c r="AL140" i="8"/>
  <c r="AL139" i="8"/>
  <c r="AL138" i="8"/>
  <c r="AL137" i="8"/>
  <c r="AL136" i="8"/>
  <c r="AL135" i="8"/>
  <c r="AL134" i="8"/>
  <c r="AL133" i="8"/>
  <c r="AL132" i="8"/>
  <c r="AL131" i="8"/>
  <c r="AL130" i="8"/>
  <c r="AL129" i="8"/>
  <c r="AL128" i="8"/>
  <c r="AL127" i="8"/>
  <c r="AL126" i="8"/>
  <c r="AL125" i="8"/>
  <c r="AL124" i="8"/>
  <c r="AL123" i="8"/>
  <c r="AL122" i="8"/>
  <c r="AL121" i="8"/>
  <c r="AL120" i="8"/>
  <c r="AL119" i="8"/>
  <c r="AL118" i="8"/>
  <c r="AL117" i="8"/>
  <c r="AL116" i="8"/>
  <c r="AL115" i="8"/>
  <c r="AL114" i="8"/>
  <c r="AL113" i="8"/>
  <c r="AL112" i="8"/>
  <c r="AL111" i="8"/>
  <c r="AL110" i="8"/>
  <c r="AL109" i="8"/>
  <c r="AL108" i="8"/>
  <c r="AL107" i="8"/>
  <c r="AL106" i="8"/>
  <c r="AL105" i="8"/>
  <c r="AL104" i="8"/>
  <c r="AL103" i="8"/>
  <c r="AL102" i="8"/>
  <c r="AL101" i="8"/>
  <c r="AL100" i="8"/>
  <c r="AL99" i="8"/>
  <c r="AL98" i="8"/>
  <c r="AL97" i="8"/>
  <c r="AL96" i="8"/>
  <c r="AL95" i="8"/>
  <c r="AL94" i="8"/>
  <c r="AL93" i="8"/>
  <c r="AL92" i="8"/>
  <c r="AL91" i="8"/>
  <c r="AL90" i="8"/>
  <c r="AL89" i="8"/>
  <c r="AL88" i="8"/>
  <c r="AL87" i="8"/>
  <c r="AL86" i="8"/>
  <c r="AL85" i="8"/>
  <c r="AL84" i="8"/>
  <c r="AL83" i="8"/>
  <c r="AL82" i="8"/>
  <c r="AL81" i="8"/>
  <c r="AL80" i="8"/>
  <c r="AL79" i="8"/>
  <c r="AL78" i="8"/>
  <c r="AL77" i="8"/>
  <c r="AL76" i="8"/>
  <c r="AL75" i="8"/>
  <c r="AL74" i="8"/>
  <c r="AL73" i="8"/>
  <c r="AL72" i="8"/>
  <c r="AL71" i="8"/>
  <c r="AL70" i="8"/>
  <c r="AL69" i="8"/>
  <c r="AL68" i="8"/>
  <c r="AL67" i="8"/>
  <c r="AL66" i="8"/>
  <c r="AL65" i="8"/>
  <c r="AL64" i="8"/>
  <c r="AL63" i="8"/>
  <c r="AL62" i="8"/>
  <c r="AL61" i="8"/>
  <c r="AL60" i="8"/>
  <c r="AL59" i="8"/>
  <c r="AL58" i="8"/>
  <c r="AL57" i="8"/>
  <c r="AL56" i="8"/>
  <c r="AL55" i="8"/>
  <c r="AL54" i="8"/>
  <c r="AL53" i="8"/>
  <c r="AL52" i="8"/>
  <c r="AL51" i="8"/>
  <c r="AL50" i="8"/>
  <c r="AL49" i="8"/>
  <c r="AL48" i="8"/>
  <c r="AL47" i="8"/>
  <c r="AL46" i="8"/>
  <c r="AL45" i="8"/>
  <c r="AL44" i="8"/>
  <c r="AL43" i="8"/>
  <c r="AL42" i="8"/>
  <c r="AL41" i="8"/>
  <c r="AL40" i="8"/>
  <c r="AL39" i="8"/>
  <c r="AL38" i="8"/>
  <c r="AL37" i="8"/>
  <c r="AL36" i="8"/>
  <c r="AL35" i="8"/>
  <c r="AL34" i="8"/>
  <c r="AL33" i="8"/>
  <c r="AL32" i="8"/>
  <c r="AL31" i="8"/>
  <c r="AL30" i="8"/>
  <c r="AL29" i="8"/>
  <c r="AL28" i="8"/>
  <c r="AL27" i="8"/>
  <c r="AL26" i="8"/>
  <c r="AL25" i="8"/>
  <c r="AL24" i="8"/>
  <c r="AL23" i="8"/>
  <c r="AL22" i="8"/>
  <c r="AL21" i="8"/>
  <c r="AL20" i="8"/>
  <c r="AL19" i="8"/>
  <c r="AL18" i="8"/>
  <c r="AL17" i="8"/>
  <c r="AL16" i="8"/>
  <c r="AL15" i="8"/>
  <c r="AL14" i="8"/>
  <c r="AL13" i="8"/>
  <c r="AL12" i="8"/>
  <c r="AL11" i="8"/>
  <c r="AL10" i="8"/>
  <c r="AL9" i="8"/>
  <c r="AL8" i="8"/>
  <c r="AL7" i="8"/>
  <c r="AL6" i="8"/>
  <c r="AL5" i="8"/>
  <c r="AL4" i="8"/>
  <c r="AL3" i="8"/>
  <c r="AL2" i="8"/>
  <c r="E6" i="7"/>
  <c r="F31" i="3"/>
  <c r="F38" i="2"/>
  <c r="F8" i="7"/>
  <c r="E5" i="7"/>
  <c r="H59" i="1"/>
  <c r="H66" i="1"/>
  <c r="E65" i="3"/>
  <c r="B56" i="3"/>
  <c r="C4" i="3"/>
  <c r="F41" i="3"/>
  <c r="F51" i="3"/>
  <c r="F46" i="3"/>
  <c r="F44" i="3"/>
  <c r="F35" i="3"/>
  <c r="F36" i="3"/>
  <c r="F37" i="3"/>
  <c r="F38" i="3"/>
  <c r="F39" i="3"/>
  <c r="F40" i="3"/>
  <c r="F42" i="3"/>
  <c r="E6" i="3"/>
  <c r="C6" i="3"/>
  <c r="C5" i="3"/>
  <c r="F18" i="3"/>
  <c r="F19" i="3"/>
  <c r="F21" i="3"/>
  <c r="F22" i="3"/>
  <c r="F23" i="3"/>
  <c r="F24" i="3"/>
  <c r="F25" i="3"/>
  <c r="F26" i="3"/>
  <c r="F27" i="3"/>
  <c r="F28" i="3"/>
  <c r="F29" i="3"/>
  <c r="F30" i="3"/>
  <c r="F21" i="1"/>
  <c r="F33" i="1"/>
  <c r="F32" i="3"/>
  <c r="G8" i="3"/>
  <c r="F44" i="1"/>
  <c r="F43" i="3"/>
  <c r="G14" i="2"/>
  <c r="B2" i="2"/>
  <c r="C4" i="2"/>
  <c r="F1" i="2" s="1"/>
  <c r="B1" i="1" s="1"/>
  <c r="E16" i="2"/>
  <c r="F51" i="2"/>
  <c r="F49" i="2"/>
  <c r="F48" i="2"/>
  <c r="F47" i="2"/>
  <c r="F46" i="2"/>
  <c r="F45" i="2"/>
  <c r="F44" i="2"/>
  <c r="F43" i="2"/>
  <c r="F42" i="2"/>
  <c r="F25" i="2"/>
  <c r="F26" i="2"/>
  <c r="F28" i="2"/>
  <c r="F29" i="2"/>
  <c r="F30" i="2"/>
  <c r="F31" i="2"/>
  <c r="F32" i="2"/>
  <c r="F33" i="2"/>
  <c r="F34" i="2"/>
  <c r="F35" i="2"/>
  <c r="F36" i="2"/>
  <c r="F37" i="2"/>
  <c r="F53" i="2"/>
  <c r="F58" i="2"/>
  <c r="C4" i="1"/>
  <c r="F27" i="2"/>
  <c r="F20" i="3"/>
  <c r="F50" i="2"/>
  <c r="F46" i="1"/>
  <c r="F52" i="2"/>
  <c r="F39" i="2"/>
  <c r="F45" i="3"/>
  <c r="F48" i="1"/>
  <c r="F47" i="3"/>
  <c r="F54" i="2"/>
  <c r="F50" i="1"/>
  <c r="F49" i="3"/>
  <c r="F56" i="2"/>
  <c r="F53" i="1"/>
  <c r="F59" i="2"/>
  <c r="F52" i="3"/>
  <c r="E41" i="1"/>
  <c r="E40" i="3" s="1"/>
  <c r="E27" i="1"/>
  <c r="E33" i="2" s="1"/>
  <c r="G33" i="2" s="1"/>
  <c r="E36" i="1"/>
  <c r="E35" i="3" s="1"/>
  <c r="E20" i="1"/>
  <c r="E19" i="3" s="1"/>
  <c r="E32" i="1"/>
  <c r="E31" i="3" s="1"/>
  <c r="E28" i="1"/>
  <c r="G28" i="1" s="1"/>
  <c r="G27" i="3" s="1"/>
  <c r="E47" i="1"/>
  <c r="E46" i="3" s="1"/>
  <c r="E38" i="1"/>
  <c r="E44" i="2" s="1"/>
  <c r="G44" i="2" s="1"/>
  <c r="E23" i="1"/>
  <c r="G23" i="1" s="1"/>
  <c r="G22" i="3" s="1"/>
  <c r="E24" i="1"/>
  <c r="E23" i="3" s="1"/>
  <c r="E22" i="1"/>
  <c r="E21" i="3" s="1"/>
  <c r="E26" i="1"/>
  <c r="G26" i="1" s="1"/>
  <c r="G25" i="3" s="1"/>
  <c r="E40" i="1"/>
  <c r="G40" i="1" s="1"/>
  <c r="G39" i="3" s="1"/>
  <c r="E25" i="1"/>
  <c r="E31" i="2" s="1"/>
  <c r="G31" i="2" s="1"/>
  <c r="E31" i="1"/>
  <c r="G31" i="1" s="1"/>
  <c r="G30" i="3" s="1"/>
  <c r="E52" i="1"/>
  <c r="E58" i="2" s="1"/>
  <c r="G58" i="2" s="1"/>
  <c r="E37" i="1"/>
  <c r="E43" i="2" s="1"/>
  <c r="G43" i="2" s="1"/>
  <c r="E43" i="1"/>
  <c r="G43" i="1" s="1"/>
  <c r="G42" i="3" s="1"/>
  <c r="E39" i="1"/>
  <c r="E38" i="3" s="1"/>
  <c r="E19" i="1"/>
  <c r="E18" i="3" s="1"/>
  <c r="E29" i="1"/>
  <c r="E35" i="2" s="1"/>
  <c r="G35" i="2" s="1"/>
  <c r="E42" i="1"/>
  <c r="E41" i="3" s="1"/>
  <c r="E30" i="1"/>
  <c r="E29" i="3" s="1"/>
  <c r="E45" i="1"/>
  <c r="E44" i="3" s="1"/>
  <c r="E30" i="2"/>
  <c r="G30" i="2" s="1"/>
  <c r="D3" i="2" l="1"/>
  <c r="G47" i="1"/>
  <c r="G46" i="3" s="1"/>
  <c r="G39" i="1"/>
  <c r="G38" i="3" s="1"/>
  <c r="E53" i="2"/>
  <c r="G53" i="2" s="1"/>
  <c r="E32" i="2"/>
  <c r="G32" i="2" s="1"/>
  <c r="E46" i="2"/>
  <c r="G46" i="2" s="1"/>
  <c r="E29" i="2"/>
  <c r="G29" i="2" s="1"/>
  <c r="G37" i="1"/>
  <c r="G36" i="3" s="1"/>
  <c r="E51" i="2"/>
  <c r="G51" i="2" s="1"/>
  <c r="E22" i="3"/>
  <c r="E47" i="2"/>
  <c r="G47" i="2" s="1"/>
  <c r="E36" i="3"/>
  <c r="G32" i="1"/>
  <c r="G31" i="3" s="1"/>
  <c r="E25" i="3"/>
  <c r="G25" i="1"/>
  <c r="G24" i="3" s="1"/>
  <c r="E26" i="3"/>
  <c r="E42" i="3"/>
  <c r="G42" i="1"/>
  <c r="G41" i="3" s="1"/>
  <c r="G24" i="1"/>
  <c r="G23" i="3" s="1"/>
  <c r="E26" i="2"/>
  <c r="G26" i="2" s="1"/>
  <c r="G20" i="1"/>
  <c r="G19" i="3" s="1"/>
  <c r="E24" i="3"/>
  <c r="E49" i="2"/>
  <c r="G49" i="2" s="1"/>
  <c r="E39" i="3"/>
  <c r="E45" i="2"/>
  <c r="G45" i="2" s="1"/>
  <c r="G29" i="1"/>
  <c r="G28" i="3" s="1"/>
  <c r="G45" i="1"/>
  <c r="G44" i="3" s="1"/>
  <c r="G30" i="1"/>
  <c r="G29" i="3" s="1"/>
  <c r="E21" i="1"/>
  <c r="E27" i="2" s="1"/>
  <c r="G27" i="2" s="1"/>
  <c r="E28" i="3"/>
  <c r="E38" i="2"/>
  <c r="G38" i="2" s="1"/>
  <c r="E37" i="3"/>
  <c r="G41" i="1"/>
  <c r="G40" i="3" s="1"/>
  <c r="G38" i="1"/>
  <c r="G37" i="3" s="1"/>
  <c r="E36" i="2"/>
  <c r="G36" i="2" s="1"/>
  <c r="E42" i="2"/>
  <c r="G42" i="2" s="1"/>
  <c r="G22" i="1"/>
  <c r="G21" i="3" s="1"/>
  <c r="E44" i="1"/>
  <c r="E25" i="2"/>
  <c r="G25" i="2" s="1"/>
  <c r="E27" i="3"/>
  <c r="E51" i="3"/>
  <c r="E37" i="2"/>
  <c r="G37" i="2" s="1"/>
  <c r="E30" i="3"/>
  <c r="G52" i="1"/>
  <c r="G51" i="3" s="1"/>
  <c r="E28" i="2"/>
  <c r="G28" i="2" s="1"/>
  <c r="G36" i="1"/>
  <c r="G35" i="3" s="1"/>
  <c r="E34" i="2"/>
  <c r="G34" i="2" s="1"/>
  <c r="E48" i="2"/>
  <c r="G48" i="2" s="1"/>
  <c r="G27" i="1"/>
  <c r="G26" i="3" s="1"/>
  <c r="G19" i="1"/>
  <c r="G18" i="3" s="1"/>
  <c r="E20" i="3" l="1"/>
  <c r="G21" i="1"/>
  <c r="G20" i="3" s="1"/>
  <c r="E33" i="1"/>
  <c r="E39" i="2" s="1"/>
  <c r="G39" i="2" s="1"/>
  <c r="G44" i="1"/>
  <c r="G43" i="3" s="1"/>
  <c r="E46" i="1"/>
  <c r="E50" i="2"/>
  <c r="G50" i="2" s="1"/>
  <c r="E43" i="3"/>
  <c r="G33" i="1" l="1"/>
  <c r="G32" i="3" s="1"/>
  <c r="E32" i="3"/>
  <c r="G46" i="1"/>
  <c r="G45" i="3" s="1"/>
  <c r="E45" i="3"/>
  <c r="E48" i="1"/>
  <c r="E52" i="2"/>
  <c r="G52" i="2" s="1"/>
  <c r="E47" i="3" l="1"/>
  <c r="G48" i="1"/>
  <c r="G47" i="3" s="1"/>
  <c r="E54" i="2"/>
  <c r="G54" i="2" s="1"/>
  <c r="E50" i="1"/>
  <c r="E56" i="2" l="1"/>
  <c r="G56" i="2" s="1"/>
  <c r="E53" i="1"/>
  <c r="E49" i="3"/>
  <c r="G50" i="1"/>
  <c r="E52" i="3" l="1"/>
  <c r="E59" i="2"/>
  <c r="G59" i="2" s="1"/>
  <c r="G53" i="1"/>
  <c r="G52" i="3" s="1"/>
  <c r="G49" i="3"/>
</calcChain>
</file>

<file path=xl/sharedStrings.xml><?xml version="1.0" encoding="utf-8"?>
<sst xmlns="http://schemas.openxmlformats.org/spreadsheetml/2006/main" count="10081" uniqueCount="3193">
  <si>
    <t>NOTICE OF PUBLIC HEARING</t>
  </si>
  <si>
    <t>Form 653.C1</t>
  </si>
  <si>
    <t xml:space="preserve">     The City Council of</t>
  </si>
  <si>
    <t>in</t>
  </si>
  <si>
    <t>County, Iowa</t>
  </si>
  <si>
    <t xml:space="preserve">will meet at </t>
  </si>
  <si>
    <t>at</t>
  </si>
  <si>
    <t>on</t>
  </si>
  <si>
    <t>(hour)</t>
  </si>
  <si>
    <t>(Date)</t>
  </si>
  <si>
    <t xml:space="preserve"> ,for the purpose of amending the current budget of the city for the fiscal year ending June 30, </t>
  </si>
  <si>
    <t>(year)</t>
  </si>
  <si>
    <t xml:space="preserve"> Additional detail is available at the city clerk's office showing revenues and expenditures by fund type and by activity.</t>
  </si>
  <si>
    <t>Total Budget</t>
  </si>
  <si>
    <t xml:space="preserve"> </t>
  </si>
  <si>
    <t>as certified</t>
  </si>
  <si>
    <t>Current</t>
  </si>
  <si>
    <t>after Current</t>
  </si>
  <si>
    <t>or last amended</t>
  </si>
  <si>
    <t>Amendment</t>
  </si>
  <si>
    <t>Revenues &amp; Other Financing Sources</t>
  </si>
  <si>
    <t>Taxes Levied on Property</t>
  </si>
  <si>
    <t xml:space="preserve">   Net Current Property Taxes</t>
  </si>
  <si>
    <t>Delinquent Property Taxes</t>
  </si>
  <si>
    <t>TIF Revenues</t>
  </si>
  <si>
    <t>Other City Taxes</t>
  </si>
  <si>
    <t>Licenses &amp; Permits</t>
  </si>
  <si>
    <t>Use of Money and Property</t>
  </si>
  <si>
    <t>Intergovernmental</t>
  </si>
  <si>
    <t>Charges for Services</t>
  </si>
  <si>
    <t>Special Assessments</t>
  </si>
  <si>
    <t>Miscellaneous</t>
  </si>
  <si>
    <t>Other Financing Sources</t>
  </si>
  <si>
    <t>Total Revenues and Other Sources</t>
  </si>
  <si>
    <t>Expenditures &amp; Other Financing Uses</t>
  </si>
  <si>
    <t xml:space="preserve"> Transfers Out</t>
  </si>
  <si>
    <t>Total Expenditures/Transfers Out</t>
  </si>
  <si>
    <t>Excess Revenues &amp; Other Sources Over</t>
  </si>
  <si>
    <t>Beginning Fund Balance July 1</t>
  </si>
  <si>
    <t>Ending Fund Balance June 30</t>
  </si>
  <si>
    <t>Explanation of increases or decreases in revenue estimates, appropriations, or available cash:</t>
  </si>
  <si>
    <t>There will be no increase in tax levies to be paid in the current fiscal year named above.  Any increase in</t>
  </si>
  <si>
    <t>expenditures set out above will be met from the increased non-property tax revenues and cash balances not</t>
  </si>
  <si>
    <t>budgeted or considered in this current budget.  This will provide for a balanced budget.</t>
  </si>
  <si>
    <t xml:space="preserve">      To the Auditor of </t>
  </si>
  <si>
    <t>County, Iowa:</t>
  </si>
  <si>
    <t xml:space="preserve">      The City Council of </t>
  </si>
  <si>
    <t xml:space="preserve">          in said County/Counties met on</t>
  </si>
  <si>
    <t xml:space="preserve">      ,at the place and hour set in the notice, a copy of which accompanies this certificate and is certified as to </t>
  </si>
  <si>
    <t xml:space="preserve">      publication. Upon taking up the proposed amendment, it was considered and taxpayers were heard for and against</t>
  </si>
  <si>
    <t xml:space="preserve">      the amendment.</t>
  </si>
  <si>
    <t xml:space="preserve">      The Council, after hearing all taxpayers wishing to be heard and considering the statements made by them, gave</t>
  </si>
  <si>
    <t xml:space="preserve">      thereupon, the following resolution was introduced.</t>
  </si>
  <si>
    <t>RESOLUTION No.</t>
  </si>
  <si>
    <t xml:space="preserve">                                                   (AS AMENDED LAST ON</t>
  </si>
  <si>
    <t>.)</t>
  </si>
  <si>
    <t xml:space="preserve">       Be it Resolved by the Council of the City of</t>
  </si>
  <si>
    <t xml:space="preserve">                    Section 1. Following notice published </t>
  </si>
  <si>
    <t xml:space="preserve">and the public hearing held, </t>
  </si>
  <si>
    <t>the current budget (as previously amended) is amended as set out</t>
  </si>
  <si>
    <t>herein and in the detail by fund type and activity that supports this resolution which was considered at that hearing:</t>
  </si>
  <si>
    <t xml:space="preserve">Passed this </t>
  </si>
  <si>
    <t xml:space="preserve"> day of </t>
  </si>
  <si>
    <t>(Day)</t>
  </si>
  <si>
    <t>(Month/Year)</t>
  </si>
  <si>
    <t>Mayor</t>
  </si>
  <si>
    <t xml:space="preserve"> by changing estimates of revenue and expenditure appropriations in the following programs for the reasons</t>
  </si>
  <si>
    <t>given. Additional detail is available at the city clerk's office showing revenues and expenditures by fund type</t>
  </si>
  <si>
    <t xml:space="preserve"> and by activity.</t>
  </si>
  <si>
    <t>num</t>
  </si>
  <si>
    <t>county</t>
  </si>
  <si>
    <t>CITY</t>
  </si>
  <si>
    <t xml:space="preserve">BENEFITED </t>
  </si>
  <si>
    <t xml:space="preserve">processing </t>
  </si>
  <si>
    <t>NAME</t>
  </si>
  <si>
    <t>FIRE DIST</t>
  </si>
  <si>
    <t>CODE</t>
  </si>
  <si>
    <t>ADAIR &amp; GUTHRIE</t>
  </si>
  <si>
    <t>ADAIR</t>
  </si>
  <si>
    <t>01-001</t>
  </si>
  <si>
    <t>BRIDGEWATER</t>
  </si>
  <si>
    <t>01-002</t>
  </si>
  <si>
    <t>FONTANELLE</t>
  </si>
  <si>
    <t>01-003</t>
  </si>
  <si>
    <t>GREENFIELD</t>
  </si>
  <si>
    <t>01-004</t>
  </si>
  <si>
    <t>ORIENT</t>
  </si>
  <si>
    <t>01-005</t>
  </si>
  <si>
    <t>ADAMS</t>
  </si>
  <si>
    <t>CARBON</t>
  </si>
  <si>
    <t>02-006</t>
  </si>
  <si>
    <t>CORNING</t>
  </si>
  <si>
    <t>02-007</t>
  </si>
  <si>
    <t>NODAWAY</t>
  </si>
  <si>
    <t>02-008</t>
  </si>
  <si>
    <t>PRESCOTT</t>
  </si>
  <si>
    <t>02-009</t>
  </si>
  <si>
    <t>ALLAMAKEE</t>
  </si>
  <si>
    <t>HARPERS FERRY</t>
  </si>
  <si>
    <t>03-010</t>
  </si>
  <si>
    <t>LANSING</t>
  </si>
  <si>
    <t>03-011</t>
  </si>
  <si>
    <t>NEW ALBIN</t>
  </si>
  <si>
    <t>03-012</t>
  </si>
  <si>
    <t xml:space="preserve">ALLAMAKEE &amp; CLAYTON </t>
  </si>
  <si>
    <t>POSTVILLE</t>
  </si>
  <si>
    <t>03-013</t>
  </si>
  <si>
    <t>WATERVILLE</t>
  </si>
  <si>
    <t>03-014</t>
  </si>
  <si>
    <t>WAUKON</t>
  </si>
  <si>
    <t>03-015</t>
  </si>
  <si>
    <t>APPANOOSE</t>
  </si>
  <si>
    <t>CENTERVILLE</t>
  </si>
  <si>
    <t>04-016</t>
  </si>
  <si>
    <t>CINCINNATI</t>
  </si>
  <si>
    <t>04-017</t>
  </si>
  <si>
    <t>EXLINE</t>
  </si>
  <si>
    <t>04-018</t>
  </si>
  <si>
    <t>MORAVIA</t>
  </si>
  <si>
    <t>04-019</t>
  </si>
  <si>
    <t>MOULTON</t>
  </si>
  <si>
    <t>04-020</t>
  </si>
  <si>
    <t>MYSTIC</t>
  </si>
  <si>
    <t>04-021</t>
  </si>
  <si>
    <t>NUMA</t>
  </si>
  <si>
    <t>04-022</t>
  </si>
  <si>
    <t>PLANO</t>
  </si>
  <si>
    <t>04-023</t>
  </si>
  <si>
    <t>RATHBUN</t>
  </si>
  <si>
    <t>04-024</t>
  </si>
  <si>
    <t>UDELL</t>
  </si>
  <si>
    <t>04-025</t>
  </si>
  <si>
    <t>UNIONVILLE</t>
  </si>
  <si>
    <t>04-026</t>
  </si>
  <si>
    <t>AUDUBON</t>
  </si>
  <si>
    <t>05-027</t>
  </si>
  <si>
    <t>BRAYTON</t>
  </si>
  <si>
    <t>05-028</t>
  </si>
  <si>
    <t>EXIRA</t>
  </si>
  <si>
    <t>05-029</t>
  </si>
  <si>
    <t>GRAY</t>
  </si>
  <si>
    <t>05-030</t>
  </si>
  <si>
    <t>KIMBALLTON</t>
  </si>
  <si>
    <t>05-031</t>
  </si>
  <si>
    <t>BENTON</t>
  </si>
  <si>
    <t>ATKINS</t>
  </si>
  <si>
    <t>06-032</t>
  </si>
  <si>
    <t>BELLE PLAINE</t>
  </si>
  <si>
    <t>06-033</t>
  </si>
  <si>
    <t>BLAIRSTOWN</t>
  </si>
  <si>
    <t>06-034</t>
  </si>
  <si>
    <t>GARRISON</t>
  </si>
  <si>
    <t>06-035</t>
  </si>
  <si>
    <t>KEYSTONE</t>
  </si>
  <si>
    <t>06-036</t>
  </si>
  <si>
    <t>LUZERNE</t>
  </si>
  <si>
    <t>06-037</t>
  </si>
  <si>
    <t>MOUNT AUBURN</t>
  </si>
  <si>
    <t>06-038</t>
  </si>
  <si>
    <t>NEWHALL</t>
  </si>
  <si>
    <t>06-039</t>
  </si>
  <si>
    <t>NORWAY</t>
  </si>
  <si>
    <t>06-040</t>
  </si>
  <si>
    <t>SHELLSBURG</t>
  </si>
  <si>
    <t>06-041</t>
  </si>
  <si>
    <t>URBANA</t>
  </si>
  <si>
    <t>06-042</t>
  </si>
  <si>
    <t>VAN HORNE</t>
  </si>
  <si>
    <t>06-043</t>
  </si>
  <si>
    <t>VINTON</t>
  </si>
  <si>
    <t>06-044</t>
  </si>
  <si>
    <t>BENTON &amp; LINN</t>
  </si>
  <si>
    <t>WALFORD</t>
  </si>
  <si>
    <t>06-045</t>
  </si>
  <si>
    <t>BLACK HAWK</t>
  </si>
  <si>
    <t>CEDAR FALLS</t>
  </si>
  <si>
    <t>07-046</t>
  </si>
  <si>
    <t>DUNKERTON</t>
  </si>
  <si>
    <t>07-047</t>
  </si>
  <si>
    <t>ELK RUN HEIGHTS</t>
  </si>
  <si>
    <t>07-048</t>
  </si>
  <si>
    <t>EVANSDALE</t>
  </si>
  <si>
    <t>07-049</t>
  </si>
  <si>
    <t>GILBERTVILLE</t>
  </si>
  <si>
    <t>07-050</t>
  </si>
  <si>
    <t>HUDSON</t>
  </si>
  <si>
    <t>07-051</t>
  </si>
  <si>
    <t>LA PORTE CITY</t>
  </si>
  <si>
    <t>07-052</t>
  </si>
  <si>
    <t>RAYMOND</t>
  </si>
  <si>
    <t>07-053</t>
  </si>
  <si>
    <t>WATERLOO</t>
  </si>
  <si>
    <t>07-054</t>
  </si>
  <si>
    <t>BOONE</t>
  </si>
  <si>
    <t>BEAVER</t>
  </si>
  <si>
    <t>08-055</t>
  </si>
  <si>
    <t>BERKLEY</t>
  </si>
  <si>
    <t>08-056</t>
  </si>
  <si>
    <t>08-057</t>
  </si>
  <si>
    <t>BOXHOLM</t>
  </si>
  <si>
    <t>08-058</t>
  </si>
  <si>
    <t>FRASER</t>
  </si>
  <si>
    <t>08-059</t>
  </si>
  <si>
    <t>LUTHER</t>
  </si>
  <si>
    <t>08-060</t>
  </si>
  <si>
    <t>MADRID</t>
  </si>
  <si>
    <t>08-061</t>
  </si>
  <si>
    <t>OGDEN</t>
  </si>
  <si>
    <t>08-062</t>
  </si>
  <si>
    <t>PILOT MOUND</t>
  </si>
  <si>
    <t>08-063</t>
  </si>
  <si>
    <t>BREMER</t>
  </si>
  <si>
    <t>DENVER</t>
  </si>
  <si>
    <t>09-064</t>
  </si>
  <si>
    <t>FREDERIKA</t>
  </si>
  <si>
    <t>09-065</t>
  </si>
  <si>
    <t xml:space="preserve">BREMER &amp; BLACK HAWK </t>
  </si>
  <si>
    <t>JANESVILLE</t>
  </si>
  <si>
    <t>09-066</t>
  </si>
  <si>
    <t>PLAINFIELD</t>
  </si>
  <si>
    <t>09-067</t>
  </si>
  <si>
    <t>READLYN</t>
  </si>
  <si>
    <t>09-068</t>
  </si>
  <si>
    <t xml:space="preserve">BREMER &amp; FAYETTE </t>
  </si>
  <si>
    <t>SUMNER</t>
  </si>
  <si>
    <t>09-069</t>
  </si>
  <si>
    <t>TRIPOLI</t>
  </si>
  <si>
    <t>09-070</t>
  </si>
  <si>
    <t>WAVERLY</t>
  </si>
  <si>
    <t>09-071</t>
  </si>
  <si>
    <t>BUCHANAN</t>
  </si>
  <si>
    <t>AURORA</t>
  </si>
  <si>
    <t>10-072</t>
  </si>
  <si>
    <t>BRANDON</t>
  </si>
  <si>
    <t>10-073</t>
  </si>
  <si>
    <t xml:space="preserve">BUCHANAN &amp; FAYETTE </t>
  </si>
  <si>
    <t>FAIRBANK</t>
  </si>
  <si>
    <t>10-074</t>
  </si>
  <si>
    <t>HAZLETON</t>
  </si>
  <si>
    <t>10-075</t>
  </si>
  <si>
    <t>INDEPENDENCE</t>
  </si>
  <si>
    <t>10-076</t>
  </si>
  <si>
    <t>JESUP</t>
  </si>
  <si>
    <t>10-077</t>
  </si>
  <si>
    <t>LAMONT</t>
  </si>
  <si>
    <t>10-078</t>
  </si>
  <si>
    <t>QUASQUETON</t>
  </si>
  <si>
    <t>10-079</t>
  </si>
  <si>
    <t>ROWLEY</t>
  </si>
  <si>
    <t>10-080</t>
  </si>
  <si>
    <t>STANLEY</t>
  </si>
  <si>
    <t>10-081</t>
  </si>
  <si>
    <t>WINTHROP</t>
  </si>
  <si>
    <t>10-082</t>
  </si>
  <si>
    <t>BUENA VISTA</t>
  </si>
  <si>
    <t>ALBERT CITY</t>
  </si>
  <si>
    <t>11-083</t>
  </si>
  <si>
    <t>ALTA</t>
  </si>
  <si>
    <t>11-084</t>
  </si>
  <si>
    <t>LAKESIDE</t>
  </si>
  <si>
    <t>11-085</t>
  </si>
  <si>
    <t>LINN GROVE</t>
  </si>
  <si>
    <t>11-086</t>
  </si>
  <si>
    <t>MARATHON</t>
  </si>
  <si>
    <t>11-087</t>
  </si>
  <si>
    <t>NEWELL</t>
  </si>
  <si>
    <t>11-088</t>
  </si>
  <si>
    <t>REMBRANDT</t>
  </si>
  <si>
    <t>11-089</t>
  </si>
  <si>
    <t>SIOUX RAPIDS</t>
  </si>
  <si>
    <t>11-090</t>
  </si>
  <si>
    <t>STORM LAKE</t>
  </si>
  <si>
    <t>11-091</t>
  </si>
  <si>
    <t>TRUESDALE</t>
  </si>
  <si>
    <t>11-092</t>
  </si>
  <si>
    <t>BUTLER</t>
  </si>
  <si>
    <t>ALLISON</t>
  </si>
  <si>
    <t>12-093</t>
  </si>
  <si>
    <t>APLINGTON</t>
  </si>
  <si>
    <t>12-094</t>
  </si>
  <si>
    <t>AREDALE</t>
  </si>
  <si>
    <t>12-095</t>
  </si>
  <si>
    <t>BRISTOW</t>
  </si>
  <si>
    <t>12-096</t>
  </si>
  <si>
    <t>CLARKSVILLE</t>
  </si>
  <si>
    <t>12-097</t>
  </si>
  <si>
    <t>DUMONT</t>
  </si>
  <si>
    <t>12-098</t>
  </si>
  <si>
    <t>GREENE</t>
  </si>
  <si>
    <t>12-099</t>
  </si>
  <si>
    <t>NEW HARTFORD</t>
  </si>
  <si>
    <t>12-100</t>
  </si>
  <si>
    <t>PARKERSBURG</t>
  </si>
  <si>
    <t>12-101</t>
  </si>
  <si>
    <t>SHELL ROCK</t>
  </si>
  <si>
    <t>12-102</t>
  </si>
  <si>
    <t xml:space="preserve">CALHOUN &amp; WEBSTER </t>
  </si>
  <si>
    <t>FARNHAMVILLE</t>
  </si>
  <si>
    <t>13-103</t>
  </si>
  <si>
    <t>CALHOUN</t>
  </si>
  <si>
    <t>JOLLEY</t>
  </si>
  <si>
    <t>13-104</t>
  </si>
  <si>
    <t>KNIERIM</t>
  </si>
  <si>
    <t>13-105</t>
  </si>
  <si>
    <t>LAKE CITY</t>
  </si>
  <si>
    <t>13-106</t>
  </si>
  <si>
    <t>LOHRVILLE</t>
  </si>
  <si>
    <t>13-107</t>
  </si>
  <si>
    <t>MANSON</t>
  </si>
  <si>
    <t>13-108</t>
  </si>
  <si>
    <t>POMEROY</t>
  </si>
  <si>
    <t>13-109</t>
  </si>
  <si>
    <t>RINARD</t>
  </si>
  <si>
    <t>13-110</t>
  </si>
  <si>
    <t>ROCKWELL CITY</t>
  </si>
  <si>
    <t>13-111</t>
  </si>
  <si>
    <t>SOMERS</t>
  </si>
  <si>
    <t>13-112</t>
  </si>
  <si>
    <t>YETTER</t>
  </si>
  <si>
    <t>13-113</t>
  </si>
  <si>
    <t>CARROLL</t>
  </si>
  <si>
    <t>ARCADIA</t>
  </si>
  <si>
    <t>14-114</t>
  </si>
  <si>
    <t>BREDA</t>
  </si>
  <si>
    <t>14-115</t>
  </si>
  <si>
    <t>14-116</t>
  </si>
  <si>
    <t>CARROLL &amp; GUTHRIE</t>
  </si>
  <si>
    <t>COON RAPIDS</t>
  </si>
  <si>
    <t>14-117</t>
  </si>
  <si>
    <t>DEDHAM</t>
  </si>
  <si>
    <t>14-118</t>
  </si>
  <si>
    <t>GLIDDEN</t>
  </si>
  <si>
    <t>14-119</t>
  </si>
  <si>
    <t>HALBUR</t>
  </si>
  <si>
    <t>14-120</t>
  </si>
  <si>
    <t>LANESBORO</t>
  </si>
  <si>
    <t>14-121</t>
  </si>
  <si>
    <t>LIDDERDALE</t>
  </si>
  <si>
    <t>14-122</t>
  </si>
  <si>
    <t>MANNING</t>
  </si>
  <si>
    <t>14-123</t>
  </si>
  <si>
    <t>CARROLL &amp; GREENE</t>
  </si>
  <si>
    <t>RALSTON</t>
  </si>
  <si>
    <t>14-124</t>
  </si>
  <si>
    <t>TEMPLETON</t>
  </si>
  <si>
    <t>14-125</t>
  </si>
  <si>
    <t>WILLEY</t>
  </si>
  <si>
    <t>14-126</t>
  </si>
  <si>
    <t>CASS</t>
  </si>
  <si>
    <t>ANITA</t>
  </si>
  <si>
    <t>15-127</t>
  </si>
  <si>
    <t>ATLANTIC</t>
  </si>
  <si>
    <t>15-128</t>
  </si>
  <si>
    <t>CUMBERLAND</t>
  </si>
  <si>
    <t>15-129</t>
  </si>
  <si>
    <t>GRISWOLD</t>
  </si>
  <si>
    <t>15-130</t>
  </si>
  <si>
    <t>LEWIS</t>
  </si>
  <si>
    <t>15-131</t>
  </si>
  <si>
    <t>MARNE</t>
  </si>
  <si>
    <t>15-132</t>
  </si>
  <si>
    <t>MASSENA</t>
  </si>
  <si>
    <t>15-133</t>
  </si>
  <si>
    <t>WIOTA</t>
  </si>
  <si>
    <t>15-134</t>
  </si>
  <si>
    <t>CEDAR</t>
  </si>
  <si>
    <t>BENNETT</t>
  </si>
  <si>
    <t>16-135</t>
  </si>
  <si>
    <t>CLARENCE</t>
  </si>
  <si>
    <t>16-136</t>
  </si>
  <si>
    <t xml:space="preserve">CEDAR, MUSCATINE &amp; SCOTT </t>
  </si>
  <si>
    <t>DURANT</t>
  </si>
  <si>
    <t>16-137</t>
  </si>
  <si>
    <t>LOWDEN</t>
  </si>
  <si>
    <t>16-138</t>
  </si>
  <si>
    <t>MECHANICSVILLE</t>
  </si>
  <si>
    <t>16-139</t>
  </si>
  <si>
    <t>STANWOOD</t>
  </si>
  <si>
    <t>16-140</t>
  </si>
  <si>
    <t>TIPTON</t>
  </si>
  <si>
    <t>16-141</t>
  </si>
  <si>
    <t xml:space="preserve">CEDAR &amp; JOHNSON </t>
  </si>
  <si>
    <t>WEST BRANCH</t>
  </si>
  <si>
    <t>16-142</t>
  </si>
  <si>
    <t>CERRO GORDO</t>
  </si>
  <si>
    <t>CLEAR LAKE</t>
  </si>
  <si>
    <t>17-143</t>
  </si>
  <si>
    <t>DOUGHERTY</t>
  </si>
  <si>
    <t>17-144</t>
  </si>
  <si>
    <t>MASON CITY</t>
  </si>
  <si>
    <t>17-145</t>
  </si>
  <si>
    <t>MESERVEY</t>
  </si>
  <si>
    <t>17-146</t>
  </si>
  <si>
    <t>PLYMOUTH</t>
  </si>
  <si>
    <t>17-147</t>
  </si>
  <si>
    <t>ROCK FALLS</t>
  </si>
  <si>
    <t>17-148</t>
  </si>
  <si>
    <t>ROCKWELL</t>
  </si>
  <si>
    <t>17-149</t>
  </si>
  <si>
    <t>SWALEDALE</t>
  </si>
  <si>
    <t>17-150</t>
  </si>
  <si>
    <t>THORNTON</t>
  </si>
  <si>
    <t>17-151</t>
  </si>
  <si>
    <t>VENTURA</t>
  </si>
  <si>
    <t>17-152</t>
  </si>
  <si>
    <t>CHEROKEE</t>
  </si>
  <si>
    <t>AURELIA</t>
  </si>
  <si>
    <t>18-153</t>
  </si>
  <si>
    <t>18-154</t>
  </si>
  <si>
    <t>CLEGHORN</t>
  </si>
  <si>
    <t>18-155</t>
  </si>
  <si>
    <t>LARRABEE</t>
  </si>
  <si>
    <t>18-156</t>
  </si>
  <si>
    <t>MARCUS</t>
  </si>
  <si>
    <t>18-157</t>
  </si>
  <si>
    <t>MERIDEN</t>
  </si>
  <si>
    <t>18-158</t>
  </si>
  <si>
    <t>QUIMBY</t>
  </si>
  <si>
    <t>18-159</t>
  </si>
  <si>
    <t>WASHTA</t>
  </si>
  <si>
    <t>18-160</t>
  </si>
  <si>
    <t>CHICKASAW</t>
  </si>
  <si>
    <t>ALTA VISTA</t>
  </si>
  <si>
    <t>19-161</t>
  </si>
  <si>
    <t>BASSETT</t>
  </si>
  <si>
    <t>19-162</t>
  </si>
  <si>
    <t>FREDERICKSBURG</t>
  </si>
  <si>
    <t>19-163</t>
  </si>
  <si>
    <t>IONIA</t>
  </si>
  <si>
    <t>19-164</t>
  </si>
  <si>
    <t>LAWLER</t>
  </si>
  <si>
    <t>19-165</t>
  </si>
  <si>
    <t>CHICKASAW &amp; FLOYD</t>
  </si>
  <si>
    <t>NASHUA</t>
  </si>
  <si>
    <t>19-166</t>
  </si>
  <si>
    <t>NEW HAMPTON</t>
  </si>
  <si>
    <t>19-167</t>
  </si>
  <si>
    <t>NORTH WASHINGTON</t>
  </si>
  <si>
    <t>19-168</t>
  </si>
  <si>
    <t>CLARKE</t>
  </si>
  <si>
    <t>MURRAY</t>
  </si>
  <si>
    <t>20-169</t>
  </si>
  <si>
    <t>OSCEOLA</t>
  </si>
  <si>
    <t>20-170</t>
  </si>
  <si>
    <t>WOODBURN</t>
  </si>
  <si>
    <t>20-171</t>
  </si>
  <si>
    <t>CLAY</t>
  </si>
  <si>
    <t>DICKENS</t>
  </si>
  <si>
    <t>21-172</t>
  </si>
  <si>
    <t>EVERLY</t>
  </si>
  <si>
    <t>21-173</t>
  </si>
  <si>
    <t>FOSTORIA</t>
  </si>
  <si>
    <t>21-174</t>
  </si>
  <si>
    <t>GILLETTE GROVE</t>
  </si>
  <si>
    <t>21-175</t>
  </si>
  <si>
    <t>GREENVILLE</t>
  </si>
  <si>
    <t>21-176</t>
  </si>
  <si>
    <t>PETERSON</t>
  </si>
  <si>
    <t>21-177</t>
  </si>
  <si>
    <t>ROSSIE</t>
  </si>
  <si>
    <t>21-178</t>
  </si>
  <si>
    <t>ROYAL</t>
  </si>
  <si>
    <t>21-179</t>
  </si>
  <si>
    <t>SPENCER</t>
  </si>
  <si>
    <t>21-180</t>
  </si>
  <si>
    <t>WEBB</t>
  </si>
  <si>
    <t>21-181</t>
  </si>
  <si>
    <t>CLAYTON</t>
  </si>
  <si>
    <t>22-182</t>
  </si>
  <si>
    <t>ELKADER</t>
  </si>
  <si>
    <t>22-184</t>
  </si>
  <si>
    <t>ELKPORT</t>
  </si>
  <si>
    <t>22-185</t>
  </si>
  <si>
    <t>FARMERSBURG</t>
  </si>
  <si>
    <t>22-186</t>
  </si>
  <si>
    <t>GARBER</t>
  </si>
  <si>
    <t>22-187</t>
  </si>
  <si>
    <t>GARNAVILLO</t>
  </si>
  <si>
    <t>22-188</t>
  </si>
  <si>
    <t>GUTTENBERG</t>
  </si>
  <si>
    <t>22-189</t>
  </si>
  <si>
    <t>LITTLEPORT</t>
  </si>
  <si>
    <t>22-190</t>
  </si>
  <si>
    <t>LUANA</t>
  </si>
  <si>
    <t>22-191</t>
  </si>
  <si>
    <t>MCGREGOR</t>
  </si>
  <si>
    <t>22-192</t>
  </si>
  <si>
    <t>MARQUETTE</t>
  </si>
  <si>
    <t>22-193</t>
  </si>
  <si>
    <t>MILLVILLE</t>
  </si>
  <si>
    <t>22-194</t>
  </si>
  <si>
    <t>MONONA</t>
  </si>
  <si>
    <t>22-195</t>
  </si>
  <si>
    <t>NORTH BUENA VISTA</t>
  </si>
  <si>
    <t>22-196</t>
  </si>
  <si>
    <t>OSTERDOCK</t>
  </si>
  <si>
    <t>22-197</t>
  </si>
  <si>
    <t>ST OLAF</t>
  </si>
  <si>
    <t>22-198</t>
  </si>
  <si>
    <t>STRAWBERRY POINT</t>
  </si>
  <si>
    <t>22-199</t>
  </si>
  <si>
    <t>VOLGA</t>
  </si>
  <si>
    <t>22-200</t>
  </si>
  <si>
    <t>CLINTON</t>
  </si>
  <si>
    <t>ANDOVER</t>
  </si>
  <si>
    <t>23-201</t>
  </si>
  <si>
    <t>CALAMUS</t>
  </si>
  <si>
    <t>23-202</t>
  </si>
  <si>
    <t>CAMANCHE</t>
  </si>
  <si>
    <t>23-203</t>
  </si>
  <si>
    <t>CHARLOTTE</t>
  </si>
  <si>
    <t>23-204</t>
  </si>
  <si>
    <t>23-205</t>
  </si>
  <si>
    <t>DELMAR</t>
  </si>
  <si>
    <t>23-206</t>
  </si>
  <si>
    <t>DE WITT</t>
  </si>
  <si>
    <t>23-207</t>
  </si>
  <si>
    <t>GOOSE LAKE</t>
  </si>
  <si>
    <t>23-208</t>
  </si>
  <si>
    <t>GRAND MOUND</t>
  </si>
  <si>
    <t>23-209</t>
  </si>
  <si>
    <t>LOST NATION</t>
  </si>
  <si>
    <t>23-210</t>
  </si>
  <si>
    <t>LOW MOOR</t>
  </si>
  <si>
    <t>23-211</t>
  </si>
  <si>
    <t>TORONTO</t>
  </si>
  <si>
    <t>23-212</t>
  </si>
  <si>
    <t>WELTON</t>
  </si>
  <si>
    <t>23-213</t>
  </si>
  <si>
    <t>WHEATLAND</t>
  </si>
  <si>
    <t>23-214</t>
  </si>
  <si>
    <t>CRAWFORD</t>
  </si>
  <si>
    <t>ARION</t>
  </si>
  <si>
    <t>24-215</t>
  </si>
  <si>
    <t>ASPINWALL</t>
  </si>
  <si>
    <t>24-216</t>
  </si>
  <si>
    <t>BUCK GROVE</t>
  </si>
  <si>
    <t>24-217</t>
  </si>
  <si>
    <t>CHARTER OAK</t>
  </si>
  <si>
    <t>24-218</t>
  </si>
  <si>
    <t>DELOIT</t>
  </si>
  <si>
    <t>24-219</t>
  </si>
  <si>
    <t>DENISON</t>
  </si>
  <si>
    <t>24-220</t>
  </si>
  <si>
    <t>DOW CITY</t>
  </si>
  <si>
    <t>24-221</t>
  </si>
  <si>
    <t>KIRON</t>
  </si>
  <si>
    <t>24-222</t>
  </si>
  <si>
    <t>MANILLA</t>
  </si>
  <si>
    <t>24-223</t>
  </si>
  <si>
    <t>RICKETTS</t>
  </si>
  <si>
    <t>24-224</t>
  </si>
  <si>
    <t>SCHLESWIG</t>
  </si>
  <si>
    <t>24-225</t>
  </si>
  <si>
    <t>VAIL</t>
  </si>
  <si>
    <t>24-226</t>
  </si>
  <si>
    <t>WESTSIDE</t>
  </si>
  <si>
    <t>24-227</t>
  </si>
  <si>
    <t>DALLAS</t>
  </si>
  <si>
    <t>ADEL</t>
  </si>
  <si>
    <t>25-228</t>
  </si>
  <si>
    <t>BOUTON</t>
  </si>
  <si>
    <t>25-229</t>
  </si>
  <si>
    <t>DALLAS CENTER</t>
  </si>
  <si>
    <t>25-230</t>
  </si>
  <si>
    <t>DAWSON</t>
  </si>
  <si>
    <t>25-231</t>
  </si>
  <si>
    <t>DE SOTO</t>
  </si>
  <si>
    <t>25-232</t>
  </si>
  <si>
    <t>DEXTER</t>
  </si>
  <si>
    <t>25-233</t>
  </si>
  <si>
    <t>GRANGER</t>
  </si>
  <si>
    <t>25-234</t>
  </si>
  <si>
    <t>LINDEN</t>
  </si>
  <si>
    <t>25-235</t>
  </si>
  <si>
    <t>MINBURN</t>
  </si>
  <si>
    <t>25-236</t>
  </si>
  <si>
    <t>PERRY</t>
  </si>
  <si>
    <t>25-237</t>
  </si>
  <si>
    <t>REDFIELD</t>
  </si>
  <si>
    <t>25-238</t>
  </si>
  <si>
    <t>VAN METER</t>
  </si>
  <si>
    <t>25-239</t>
  </si>
  <si>
    <t>WAUKEE</t>
  </si>
  <si>
    <t>25-240</t>
  </si>
  <si>
    <t>WOODWARD</t>
  </si>
  <si>
    <t>25-241</t>
  </si>
  <si>
    <t>DAVIS</t>
  </si>
  <si>
    <t>BLOOMFIELD</t>
  </si>
  <si>
    <t>26-242</t>
  </si>
  <si>
    <t>DRAKESVILLE</t>
  </si>
  <si>
    <t>26-243</t>
  </si>
  <si>
    <t>FLORIS</t>
  </si>
  <si>
    <t>26-244</t>
  </si>
  <si>
    <t>PULASKI</t>
  </si>
  <si>
    <t>26-245</t>
  </si>
  <si>
    <t>DECATUR</t>
  </si>
  <si>
    <t>DAVIS CITY</t>
  </si>
  <si>
    <t>27-246</t>
  </si>
  <si>
    <t>27-247</t>
  </si>
  <si>
    <t>GARDEN GROVE</t>
  </si>
  <si>
    <t>27-248</t>
  </si>
  <si>
    <t>GRAND RIVER</t>
  </si>
  <si>
    <t>27-249</t>
  </si>
  <si>
    <t>LAMONI</t>
  </si>
  <si>
    <t>27-250</t>
  </si>
  <si>
    <t>LEON</t>
  </si>
  <si>
    <t>27-251</t>
  </si>
  <si>
    <t>LE ROY</t>
  </si>
  <si>
    <t>27-252</t>
  </si>
  <si>
    <t>PLEASANTON</t>
  </si>
  <si>
    <t>27-253</t>
  </si>
  <si>
    <t>VAN WERT</t>
  </si>
  <si>
    <t>27-254</t>
  </si>
  <si>
    <t>WELDON</t>
  </si>
  <si>
    <t>27-255</t>
  </si>
  <si>
    <t xml:space="preserve">DELAWARE &amp; CLAYTON </t>
  </si>
  <si>
    <t>EDGEWOOD</t>
  </si>
  <si>
    <t>28-183</t>
  </si>
  <si>
    <t>DELAWARE</t>
  </si>
  <si>
    <t>COLESBURG</t>
  </si>
  <si>
    <t>28-256</t>
  </si>
  <si>
    <t>28-257</t>
  </si>
  <si>
    <t>DELHI</t>
  </si>
  <si>
    <t>28-258</t>
  </si>
  <si>
    <t>DUNDEE</t>
  </si>
  <si>
    <t>28-259</t>
  </si>
  <si>
    <t>EARLVILLE</t>
  </si>
  <si>
    <t>28-260</t>
  </si>
  <si>
    <t>GREELEY</t>
  </si>
  <si>
    <t>28-261</t>
  </si>
  <si>
    <t>HOPKINTON</t>
  </si>
  <si>
    <t>28-262</t>
  </si>
  <si>
    <t>MANCHESTER</t>
  </si>
  <si>
    <t>28-263</t>
  </si>
  <si>
    <t>MASONVILLE</t>
  </si>
  <si>
    <t>28-264</t>
  </si>
  <si>
    <t>RYAN</t>
  </si>
  <si>
    <t>28-266</t>
  </si>
  <si>
    <t>DES MOINES</t>
  </si>
  <si>
    <t>BURLINGTON</t>
  </si>
  <si>
    <t>29-267</t>
  </si>
  <si>
    <t>DANVILLE</t>
  </si>
  <si>
    <t>29-268</t>
  </si>
  <si>
    <t>MEDIAPOLIS</t>
  </si>
  <si>
    <t>29-269</t>
  </si>
  <si>
    <t>MIDDLETOWN</t>
  </si>
  <si>
    <t>29-270</t>
  </si>
  <si>
    <t>WEST BURLINGTON</t>
  </si>
  <si>
    <t>29-271</t>
  </si>
  <si>
    <t>DICKINSON</t>
  </si>
  <si>
    <t>ARNOLDS PARK</t>
  </si>
  <si>
    <t>30-272</t>
  </si>
  <si>
    <t>LAKE PARK</t>
  </si>
  <si>
    <t>30-273</t>
  </si>
  <si>
    <t>MILFORD</t>
  </si>
  <si>
    <t>30-274</t>
  </si>
  <si>
    <t>OKOBOJI</t>
  </si>
  <si>
    <t>30-275</t>
  </si>
  <si>
    <t>ORLEANS</t>
  </si>
  <si>
    <t>30-276</t>
  </si>
  <si>
    <t>SPIRIT LAKE</t>
  </si>
  <si>
    <t>30-277</t>
  </si>
  <si>
    <t>SUPERIOR</t>
  </si>
  <si>
    <t>30-278</t>
  </si>
  <si>
    <t>TERRIL</t>
  </si>
  <si>
    <t>30-279</t>
  </si>
  <si>
    <t>WAHPETON</t>
  </si>
  <si>
    <t>30-280</t>
  </si>
  <si>
    <t>WEST OKOBOJI</t>
  </si>
  <si>
    <t>30-281</t>
  </si>
  <si>
    <t>DUBUQUE</t>
  </si>
  <si>
    <t>ASBURY</t>
  </si>
  <si>
    <t>31-282</t>
  </si>
  <si>
    <t>BALLTOWN</t>
  </si>
  <si>
    <t>31-283</t>
  </si>
  <si>
    <t>BANKSTON</t>
  </si>
  <si>
    <t>31-284</t>
  </si>
  <si>
    <t>BERNARD</t>
  </si>
  <si>
    <t>31-285</t>
  </si>
  <si>
    <t>DUBUQUE &amp; JONES</t>
  </si>
  <si>
    <t>CASCADE</t>
  </si>
  <si>
    <t>31-286</t>
  </si>
  <si>
    <t>CENTRALIA</t>
  </si>
  <si>
    <t>31-287</t>
  </si>
  <si>
    <t>31-288</t>
  </si>
  <si>
    <t>DURANGO</t>
  </si>
  <si>
    <t>31-289</t>
  </si>
  <si>
    <t>DUBUQUE &amp; DELAWARE</t>
  </si>
  <si>
    <t>DYERSVILLE</t>
  </si>
  <si>
    <t>31-290</t>
  </si>
  <si>
    <t>EPWORTH</t>
  </si>
  <si>
    <t>31-291</t>
  </si>
  <si>
    <t>FARLEY</t>
  </si>
  <si>
    <t>31-292</t>
  </si>
  <si>
    <t>GRAF</t>
  </si>
  <si>
    <t>31-293</t>
  </si>
  <si>
    <t>HOLY CROSS</t>
  </si>
  <si>
    <t>31-294</t>
  </si>
  <si>
    <t>LUXEMBURG</t>
  </si>
  <si>
    <t>31-295</t>
  </si>
  <si>
    <t>NEW VIENNA</t>
  </si>
  <si>
    <t>31-296</t>
  </si>
  <si>
    <t>PEOSTA</t>
  </si>
  <si>
    <t>31-297</t>
  </si>
  <si>
    <t>RICKARDSVILLE</t>
  </si>
  <si>
    <t>31-298</t>
  </si>
  <si>
    <t>SAGEVILLE</t>
  </si>
  <si>
    <t>31-299</t>
  </si>
  <si>
    <t>SHERRILL</t>
  </si>
  <si>
    <t>31-300</t>
  </si>
  <si>
    <t>WORTHINGTON</t>
  </si>
  <si>
    <t>31-301</t>
  </si>
  <si>
    <t xml:space="preserve">DUBUQUE &amp; JACKSON </t>
  </si>
  <si>
    <t>ZWINGLE</t>
  </si>
  <si>
    <t>31-302</t>
  </si>
  <si>
    <t>EMMET</t>
  </si>
  <si>
    <t>ARMSTRONG</t>
  </si>
  <si>
    <t>32-303</t>
  </si>
  <si>
    <t>DOLLIVER</t>
  </si>
  <si>
    <t>32-304</t>
  </si>
  <si>
    <t>ESTHERVILLE</t>
  </si>
  <si>
    <t>32-305</t>
  </si>
  <si>
    <t>GRUVER</t>
  </si>
  <si>
    <t>32-306</t>
  </si>
  <si>
    <t>RINGSTED</t>
  </si>
  <si>
    <t>32-307</t>
  </si>
  <si>
    <t>WALLINGFORD</t>
  </si>
  <si>
    <t>32-308</t>
  </si>
  <si>
    <t>FAYETTE</t>
  </si>
  <si>
    <t>ARLINGTON</t>
  </si>
  <si>
    <t>33-309</t>
  </si>
  <si>
    <t>CLERMONT</t>
  </si>
  <si>
    <t>33-310</t>
  </si>
  <si>
    <t>ELGIN</t>
  </si>
  <si>
    <t>33-312</t>
  </si>
  <si>
    <t>33-313</t>
  </si>
  <si>
    <t>HAWKEYE</t>
  </si>
  <si>
    <t>33-314</t>
  </si>
  <si>
    <t>MAYNARD</t>
  </si>
  <si>
    <t>33-315</t>
  </si>
  <si>
    <t>OELWEIN</t>
  </si>
  <si>
    <t>33-316</t>
  </si>
  <si>
    <t>RANDALIA</t>
  </si>
  <si>
    <t>33-317</t>
  </si>
  <si>
    <t>ST LUCAS</t>
  </si>
  <si>
    <t>33-318</t>
  </si>
  <si>
    <t>WADENA</t>
  </si>
  <si>
    <t>33-319</t>
  </si>
  <si>
    <t>WAUCOMA</t>
  </si>
  <si>
    <t>33-320</t>
  </si>
  <si>
    <t>WESTGATE</t>
  </si>
  <si>
    <t>33-321</t>
  </si>
  <si>
    <t>WEST UNION</t>
  </si>
  <si>
    <t>33-322</t>
  </si>
  <si>
    <t>FLOYD</t>
  </si>
  <si>
    <t>CHARLES CITY</t>
  </si>
  <si>
    <t>34-323</t>
  </si>
  <si>
    <t>COLWELL</t>
  </si>
  <si>
    <t>34-324</t>
  </si>
  <si>
    <t>34-325</t>
  </si>
  <si>
    <t>MARBLE ROCK</t>
  </si>
  <si>
    <t>34-326</t>
  </si>
  <si>
    <t>FLOYD &amp; CERRO GORDO</t>
  </si>
  <si>
    <t>NORA SPRINGS</t>
  </si>
  <si>
    <t>34-327</t>
  </si>
  <si>
    <t>ROCKFORD</t>
  </si>
  <si>
    <t>34-328</t>
  </si>
  <si>
    <t>RUDD</t>
  </si>
  <si>
    <t>34-329</t>
  </si>
  <si>
    <t>FRANKLIN</t>
  </si>
  <si>
    <t>ALEXANDER</t>
  </si>
  <si>
    <t>35-330</t>
  </si>
  <si>
    <t>COULTER</t>
  </si>
  <si>
    <t>35-331</t>
  </si>
  <si>
    <t>GENEVA</t>
  </si>
  <si>
    <t>35-332</t>
  </si>
  <si>
    <t>HAMPTON</t>
  </si>
  <si>
    <t>35-333</t>
  </si>
  <si>
    <t>HANSELL</t>
  </si>
  <si>
    <t>35-334</t>
  </si>
  <si>
    <t>LATIMER</t>
  </si>
  <si>
    <t>35-335</t>
  </si>
  <si>
    <t>POPEJOY</t>
  </si>
  <si>
    <t>35-336</t>
  </si>
  <si>
    <t>SHEFFIELD</t>
  </si>
  <si>
    <t>35-337</t>
  </si>
  <si>
    <t>FREMONT</t>
  </si>
  <si>
    <t>FARRAGUT</t>
  </si>
  <si>
    <t>36-338</t>
  </si>
  <si>
    <t>HAMBURG</t>
  </si>
  <si>
    <t>36-339</t>
  </si>
  <si>
    <t>IMOGENE</t>
  </si>
  <si>
    <t>36-340</t>
  </si>
  <si>
    <t>RANDOLPH</t>
  </si>
  <si>
    <t>36-341</t>
  </si>
  <si>
    <t>RIVERTON</t>
  </si>
  <si>
    <t>36-342</t>
  </si>
  <si>
    <t>SIDNEY</t>
  </si>
  <si>
    <t>36-343</t>
  </si>
  <si>
    <t xml:space="preserve">FREMONT &amp; MILLS </t>
  </si>
  <si>
    <t>TABOR</t>
  </si>
  <si>
    <t>36-344</t>
  </si>
  <si>
    <t>THURMAN</t>
  </si>
  <si>
    <t>36-345</t>
  </si>
  <si>
    <t>CHURDAN</t>
  </si>
  <si>
    <t>37-346</t>
  </si>
  <si>
    <t>DANA</t>
  </si>
  <si>
    <t>37-347</t>
  </si>
  <si>
    <t>GRAND JUNCTION</t>
  </si>
  <si>
    <t>37-348</t>
  </si>
  <si>
    <t>JEFFERSON</t>
  </si>
  <si>
    <t>37-349</t>
  </si>
  <si>
    <t>PATON</t>
  </si>
  <si>
    <t>37-350</t>
  </si>
  <si>
    <t>RIPPEY</t>
  </si>
  <si>
    <t>37-351</t>
  </si>
  <si>
    <t>SCRANTON</t>
  </si>
  <si>
    <t>37-352</t>
  </si>
  <si>
    <t>GRUNDY</t>
  </si>
  <si>
    <t>BEAMAN</t>
  </si>
  <si>
    <t>38-353</t>
  </si>
  <si>
    <t>CONRAD</t>
  </si>
  <si>
    <t>38-354</t>
  </si>
  <si>
    <t>DIKE</t>
  </si>
  <si>
    <t>38-355</t>
  </si>
  <si>
    <t>GRUNDY CENTER</t>
  </si>
  <si>
    <t>38-356</t>
  </si>
  <si>
    <t>HOLLAND</t>
  </si>
  <si>
    <t>38-357</t>
  </si>
  <si>
    <t>MORRISON</t>
  </si>
  <si>
    <t>38-358</t>
  </si>
  <si>
    <t>REINBECK</t>
  </si>
  <si>
    <t>38-359</t>
  </si>
  <si>
    <t>STOUT</t>
  </si>
  <si>
    <t>38-360</t>
  </si>
  <si>
    <t>WELLSBURG</t>
  </si>
  <si>
    <t>38-361</t>
  </si>
  <si>
    <t>GUTHRIE</t>
  </si>
  <si>
    <t>BAGLEY</t>
  </si>
  <si>
    <t>39-362</t>
  </si>
  <si>
    <t>BAYARD</t>
  </si>
  <si>
    <t>39-363</t>
  </si>
  <si>
    <t>GUTHRIE &amp; ADAIR</t>
  </si>
  <si>
    <t>CASEY</t>
  </si>
  <si>
    <t>39-364</t>
  </si>
  <si>
    <t>GUTHRIE CENTER</t>
  </si>
  <si>
    <t>39-365</t>
  </si>
  <si>
    <t>JAMAICA</t>
  </si>
  <si>
    <t>39-366</t>
  </si>
  <si>
    <t>MENLO</t>
  </si>
  <si>
    <t>39-367</t>
  </si>
  <si>
    <t>PANORA</t>
  </si>
  <si>
    <t>39-368</t>
  </si>
  <si>
    <t>STUART</t>
  </si>
  <si>
    <t>39-369</t>
  </si>
  <si>
    <t>YALE</t>
  </si>
  <si>
    <t>39-370</t>
  </si>
  <si>
    <t>HAMILTON</t>
  </si>
  <si>
    <t>BLAIRSBURG</t>
  </si>
  <si>
    <t>40-371</t>
  </si>
  <si>
    <t>ELLSWORTH</t>
  </si>
  <si>
    <t>40-372</t>
  </si>
  <si>
    <t>JEWELL</t>
  </si>
  <si>
    <t>40-373</t>
  </si>
  <si>
    <t>KAMRAR</t>
  </si>
  <si>
    <t>40-374</t>
  </si>
  <si>
    <t>RANDALL</t>
  </si>
  <si>
    <t>40-375</t>
  </si>
  <si>
    <t>STANHOPE</t>
  </si>
  <si>
    <t>40-376</t>
  </si>
  <si>
    <t xml:space="preserve">HAMILTON &amp; WEBSTER </t>
  </si>
  <si>
    <t>STRATFORD</t>
  </si>
  <si>
    <t>40-377</t>
  </si>
  <si>
    <t>WEBSTER CITY</t>
  </si>
  <si>
    <t>40-378</t>
  </si>
  <si>
    <t>WILLIAMS</t>
  </si>
  <si>
    <t>40-379</t>
  </si>
  <si>
    <t>HANCOCK</t>
  </si>
  <si>
    <t>BRITT</t>
  </si>
  <si>
    <t>41-380</t>
  </si>
  <si>
    <t>CORWITH</t>
  </si>
  <si>
    <t>41-381</t>
  </si>
  <si>
    <t>CRYSTAL LAKE</t>
  </si>
  <si>
    <t>41-382</t>
  </si>
  <si>
    <t>GARNER</t>
  </si>
  <si>
    <t>41-383</t>
  </si>
  <si>
    <t>GOODELL</t>
  </si>
  <si>
    <t>41-384</t>
  </si>
  <si>
    <t>KANAWHA</t>
  </si>
  <si>
    <t>41-385</t>
  </si>
  <si>
    <t>KLEMME</t>
  </si>
  <si>
    <t>41-386</t>
  </si>
  <si>
    <t>WODEN</t>
  </si>
  <si>
    <t>41-387</t>
  </si>
  <si>
    <t xml:space="preserve">HARDIN &amp; FRANKLIN </t>
  </si>
  <si>
    <t>ACKLEY</t>
  </si>
  <si>
    <t>42-388</t>
  </si>
  <si>
    <t>HARDIN</t>
  </si>
  <si>
    <t>ALDEN</t>
  </si>
  <si>
    <t>42-389</t>
  </si>
  <si>
    <t>BUCKEYE</t>
  </si>
  <si>
    <t>42-390</t>
  </si>
  <si>
    <t>ELDORA</t>
  </si>
  <si>
    <t>42-391</t>
  </si>
  <si>
    <t>HUBBARD</t>
  </si>
  <si>
    <t>42-392</t>
  </si>
  <si>
    <t>IOWA FALLS</t>
  </si>
  <si>
    <t>42-393</t>
  </si>
  <si>
    <t>NEW PROVIDENCE</t>
  </si>
  <si>
    <t>42-394</t>
  </si>
  <si>
    <t>OWASA</t>
  </si>
  <si>
    <t>42-395</t>
  </si>
  <si>
    <t>RADCLIFFE</t>
  </si>
  <si>
    <t>42-396</t>
  </si>
  <si>
    <t>STEAMBOAT ROCK</t>
  </si>
  <si>
    <t>42-397</t>
  </si>
  <si>
    <t>UNION</t>
  </si>
  <si>
    <t>42-398</t>
  </si>
  <si>
    <t>WHITTEN</t>
  </si>
  <si>
    <t>42-399</t>
  </si>
  <si>
    <t>HARRISON</t>
  </si>
  <si>
    <t>DUNLAP</t>
  </si>
  <si>
    <t>43-400</t>
  </si>
  <si>
    <t>LITTLE SIOUX</t>
  </si>
  <si>
    <t>43-401</t>
  </si>
  <si>
    <t>LOGAN</t>
  </si>
  <si>
    <t>43-402</t>
  </si>
  <si>
    <t>MAGNOLIA</t>
  </si>
  <si>
    <t>43-403</t>
  </si>
  <si>
    <t>MISSOURI VALLEY</t>
  </si>
  <si>
    <t>43-404</t>
  </si>
  <si>
    <t>MODALE</t>
  </si>
  <si>
    <t>43-405</t>
  </si>
  <si>
    <t>MONDAMIN</t>
  </si>
  <si>
    <t>43-406</t>
  </si>
  <si>
    <t>PERSIA</t>
  </si>
  <si>
    <t>43-407</t>
  </si>
  <si>
    <t>PISGAH</t>
  </si>
  <si>
    <t>43-408</t>
  </si>
  <si>
    <t>WOODBINE</t>
  </si>
  <si>
    <t>43-409</t>
  </si>
  <si>
    <t xml:space="preserve">HENRY, JEFFERSON &amp; WASHINGTON </t>
  </si>
  <si>
    <t>COPPOCK</t>
  </si>
  <si>
    <t>44-410</t>
  </si>
  <si>
    <t>HENRY</t>
  </si>
  <si>
    <t>HILLSBORO</t>
  </si>
  <si>
    <t>44-411</t>
  </si>
  <si>
    <t>MOUNT PLEASANT</t>
  </si>
  <si>
    <t>44-412</t>
  </si>
  <si>
    <t>MOUNT UNION</t>
  </si>
  <si>
    <t>44-413</t>
  </si>
  <si>
    <t>NEW LONDON</t>
  </si>
  <si>
    <t>44-414</t>
  </si>
  <si>
    <t>OLDS</t>
  </si>
  <si>
    <t>44-415</t>
  </si>
  <si>
    <t>ROME</t>
  </si>
  <si>
    <t>44-416</t>
  </si>
  <si>
    <t>SALEM</t>
  </si>
  <si>
    <t>44-417</t>
  </si>
  <si>
    <t>WAYLAND</t>
  </si>
  <si>
    <t>44-418</t>
  </si>
  <si>
    <t>WINFIELD</t>
  </si>
  <si>
    <t>44-419</t>
  </si>
  <si>
    <t>WESTWOOD</t>
  </si>
  <si>
    <t>44-956</t>
  </si>
  <si>
    <t>HOWARD</t>
  </si>
  <si>
    <t>CHESTER</t>
  </si>
  <si>
    <t>45-420</t>
  </si>
  <si>
    <t>CRESCO</t>
  </si>
  <si>
    <t>45-421</t>
  </si>
  <si>
    <t>ELMA</t>
  </si>
  <si>
    <t>45-422</t>
  </si>
  <si>
    <t>LIME SPRINGS</t>
  </si>
  <si>
    <t>45-423</t>
  </si>
  <si>
    <t>PROTIVIN</t>
  </si>
  <si>
    <t>45-424</t>
  </si>
  <si>
    <t>HUMBOLDT</t>
  </si>
  <si>
    <t>BODE</t>
  </si>
  <si>
    <t>46-425</t>
  </si>
  <si>
    <t>BRADGATE</t>
  </si>
  <si>
    <t>46-426</t>
  </si>
  <si>
    <t>DAKOTA CITY</t>
  </si>
  <si>
    <t>46-427</t>
  </si>
  <si>
    <t>HARDY</t>
  </si>
  <si>
    <t>46-428</t>
  </si>
  <si>
    <t>46-429</t>
  </si>
  <si>
    <t>LIVERMORE</t>
  </si>
  <si>
    <t>46-430</t>
  </si>
  <si>
    <t>OTTOSEN</t>
  </si>
  <si>
    <t>46-431</t>
  </si>
  <si>
    <t>PIONEER</t>
  </si>
  <si>
    <t>46-432</t>
  </si>
  <si>
    <t>RENWICK</t>
  </si>
  <si>
    <t>46-433</t>
  </si>
  <si>
    <t>RUTLAND</t>
  </si>
  <si>
    <t>46-434</t>
  </si>
  <si>
    <t>THOR</t>
  </si>
  <si>
    <t>46-435</t>
  </si>
  <si>
    <t xml:space="preserve">HUMBOLDT &amp; POCAHONTAS </t>
  </si>
  <si>
    <t>GILMORE CITY</t>
  </si>
  <si>
    <t>46-704</t>
  </si>
  <si>
    <t>IDA</t>
  </si>
  <si>
    <t>ARTHUR</t>
  </si>
  <si>
    <t>47-436</t>
  </si>
  <si>
    <t>BATTLE CREEK</t>
  </si>
  <si>
    <t>47-437</t>
  </si>
  <si>
    <t>GALVA</t>
  </si>
  <si>
    <t>47-438</t>
  </si>
  <si>
    <t>HOLSTEIN</t>
  </si>
  <si>
    <t>47-439</t>
  </si>
  <si>
    <t>IDA GROVE</t>
  </si>
  <si>
    <t>47-440</t>
  </si>
  <si>
    <t>IOWA</t>
  </si>
  <si>
    <t>LADORA</t>
  </si>
  <si>
    <t>48-441</t>
  </si>
  <si>
    <t>MARENGO</t>
  </si>
  <si>
    <t>48-442</t>
  </si>
  <si>
    <t>MILLERSBURG</t>
  </si>
  <si>
    <t>48-443</t>
  </si>
  <si>
    <t xml:space="preserve">IOWA &amp; KEOKUK </t>
  </si>
  <si>
    <t>NORTH ENGLISH</t>
  </si>
  <si>
    <t>48-444</t>
  </si>
  <si>
    <t>PARNELL</t>
  </si>
  <si>
    <t>48-445</t>
  </si>
  <si>
    <t>IOWA &amp; POWESHIEK</t>
  </si>
  <si>
    <t>VICTOR</t>
  </si>
  <si>
    <t>48-446</t>
  </si>
  <si>
    <t>WILLIAMSBURG</t>
  </si>
  <si>
    <t>48-447</t>
  </si>
  <si>
    <t>JACKSON</t>
  </si>
  <si>
    <t>ANDREW</t>
  </si>
  <si>
    <t>49-448</t>
  </si>
  <si>
    <t>BALDWIN</t>
  </si>
  <si>
    <t>49-449</t>
  </si>
  <si>
    <t>BELLEVUE</t>
  </si>
  <si>
    <t>49-450</t>
  </si>
  <si>
    <t>LA MOTTE</t>
  </si>
  <si>
    <t>49-453</t>
  </si>
  <si>
    <t>MAQUOKETA</t>
  </si>
  <si>
    <t>49-454</t>
  </si>
  <si>
    <t>MILES</t>
  </si>
  <si>
    <t>49-455</t>
  </si>
  <si>
    <t>MONMOUTH</t>
  </si>
  <si>
    <t>49-456</t>
  </si>
  <si>
    <t>PRESTON</t>
  </si>
  <si>
    <t>49-457</t>
  </si>
  <si>
    <t>SABULA</t>
  </si>
  <si>
    <t>49-458</t>
  </si>
  <si>
    <t>ST DONATUS</t>
  </si>
  <si>
    <t>49-459</t>
  </si>
  <si>
    <t>SPRAGUEVILLE</t>
  </si>
  <si>
    <t>49-460</t>
  </si>
  <si>
    <t>SPRINGBROOK</t>
  </si>
  <si>
    <t>49-461</t>
  </si>
  <si>
    <t>JASPER</t>
  </si>
  <si>
    <t>BAXTER</t>
  </si>
  <si>
    <t>50-462</t>
  </si>
  <si>
    <t>COLFAX</t>
  </si>
  <si>
    <t>50-463</t>
  </si>
  <si>
    <t>KELLOGG</t>
  </si>
  <si>
    <t>50-464</t>
  </si>
  <si>
    <t>LAMBS GROVE</t>
  </si>
  <si>
    <t>50-465</t>
  </si>
  <si>
    <t>LYNNVILLE</t>
  </si>
  <si>
    <t>50-466</t>
  </si>
  <si>
    <t>MINGO</t>
  </si>
  <si>
    <t>50-467</t>
  </si>
  <si>
    <t>MONROE</t>
  </si>
  <si>
    <t>50-468</t>
  </si>
  <si>
    <t>NEWTON</t>
  </si>
  <si>
    <t>50-469</t>
  </si>
  <si>
    <t>OAKLAND ACRES</t>
  </si>
  <si>
    <t>50-470</t>
  </si>
  <si>
    <t>PRAIRIE CITY</t>
  </si>
  <si>
    <t>50-471</t>
  </si>
  <si>
    <t>REASNOR</t>
  </si>
  <si>
    <t>50-472</t>
  </si>
  <si>
    <t>SULLY</t>
  </si>
  <si>
    <t>50-473</t>
  </si>
  <si>
    <t>VALERIA</t>
  </si>
  <si>
    <t>50-474</t>
  </si>
  <si>
    <t>BATAVIA</t>
  </si>
  <si>
    <t>51-475</t>
  </si>
  <si>
    <t>FAIRFIELD</t>
  </si>
  <si>
    <t>51-476</t>
  </si>
  <si>
    <t>LIBERTYVILLE</t>
  </si>
  <si>
    <t>51-477</t>
  </si>
  <si>
    <t>LOCKRIDGE</t>
  </si>
  <si>
    <t>51-478</t>
  </si>
  <si>
    <t>PACKWOOD</t>
  </si>
  <si>
    <t>51-479</t>
  </si>
  <si>
    <t>PLEASANT PLAIN</t>
  </si>
  <si>
    <t>51-480</t>
  </si>
  <si>
    <t>JOHNSON</t>
  </si>
  <si>
    <t>CORALVILLE</t>
  </si>
  <si>
    <t>52-481</t>
  </si>
  <si>
    <t>HILLS</t>
  </si>
  <si>
    <t>52-482</t>
  </si>
  <si>
    <t>IOWA CITY</t>
  </si>
  <si>
    <t>52-483</t>
  </si>
  <si>
    <t>LONE TREE</t>
  </si>
  <si>
    <t>52-484</t>
  </si>
  <si>
    <t>NORTH LIBERTY</t>
  </si>
  <si>
    <t>52-485</t>
  </si>
  <si>
    <t>OXFORD</t>
  </si>
  <si>
    <t>52-486</t>
  </si>
  <si>
    <t>SHUEYVILLE</t>
  </si>
  <si>
    <t>52-487</t>
  </si>
  <si>
    <t>SOLON</t>
  </si>
  <si>
    <t>52-488</t>
  </si>
  <si>
    <t>SWISHER</t>
  </si>
  <si>
    <t>52-489</t>
  </si>
  <si>
    <t>TIFFIN</t>
  </si>
  <si>
    <t>52-490</t>
  </si>
  <si>
    <t>UNIVERSITY HEIGHTS</t>
  </si>
  <si>
    <t>52-491</t>
  </si>
  <si>
    <t>JONES</t>
  </si>
  <si>
    <t>ANAMOSA</t>
  </si>
  <si>
    <t>53-492</t>
  </si>
  <si>
    <t>CENTER JUNCTION</t>
  </si>
  <si>
    <t>53-493</t>
  </si>
  <si>
    <t>MARTELLE</t>
  </si>
  <si>
    <t>53-494</t>
  </si>
  <si>
    <t>MONTICELLO</t>
  </si>
  <si>
    <t>53-495</t>
  </si>
  <si>
    <t>MORLEY</t>
  </si>
  <si>
    <t>53-496</t>
  </si>
  <si>
    <t>OLIN</t>
  </si>
  <si>
    <t>53-497</t>
  </si>
  <si>
    <t>ONSLOW</t>
  </si>
  <si>
    <t>53-498</t>
  </si>
  <si>
    <t>OXFORD JUNCTION</t>
  </si>
  <si>
    <t>53-499</t>
  </si>
  <si>
    <t>WYOMING</t>
  </si>
  <si>
    <t>53-500</t>
  </si>
  <si>
    <t>KEOKUK</t>
  </si>
  <si>
    <t>DELTA</t>
  </si>
  <si>
    <t>54-501</t>
  </si>
  <si>
    <t>GIBSON</t>
  </si>
  <si>
    <t>54-502</t>
  </si>
  <si>
    <t>HARPER</t>
  </si>
  <si>
    <t>54-503</t>
  </si>
  <si>
    <t>HAYESVILLE</t>
  </si>
  <si>
    <t>54-504</t>
  </si>
  <si>
    <t>HEDRICK</t>
  </si>
  <si>
    <t>54-505</t>
  </si>
  <si>
    <t>KEOTA</t>
  </si>
  <si>
    <t>54-506</t>
  </si>
  <si>
    <t>KESWICK</t>
  </si>
  <si>
    <t>54-507</t>
  </si>
  <si>
    <t>KINROSS</t>
  </si>
  <si>
    <t>54-508</t>
  </si>
  <si>
    <t>MARTINSBURG</t>
  </si>
  <si>
    <t>54-509</t>
  </si>
  <si>
    <t>OLLIE</t>
  </si>
  <si>
    <t>54-510</t>
  </si>
  <si>
    <t>RICHLAND</t>
  </si>
  <si>
    <t>54-511</t>
  </si>
  <si>
    <t>SIGOURNEY</t>
  </si>
  <si>
    <t>54-512</t>
  </si>
  <si>
    <t>SOUTH ENGLISH</t>
  </si>
  <si>
    <t>54-513</t>
  </si>
  <si>
    <t>THORNBURG</t>
  </si>
  <si>
    <t>54-514</t>
  </si>
  <si>
    <t>WEBSTER</t>
  </si>
  <si>
    <t>54-515</t>
  </si>
  <si>
    <t>WHAT CHEER</t>
  </si>
  <si>
    <t>54-516</t>
  </si>
  <si>
    <t>KOSSUTH</t>
  </si>
  <si>
    <t>ALGONA</t>
  </si>
  <si>
    <t>55-517</t>
  </si>
  <si>
    <t>BANCROFT</t>
  </si>
  <si>
    <t>55-518</t>
  </si>
  <si>
    <t>BURT</t>
  </si>
  <si>
    <t>55-519</t>
  </si>
  <si>
    <t>FENTON</t>
  </si>
  <si>
    <t>55-520</t>
  </si>
  <si>
    <t>LAKOTA</t>
  </si>
  <si>
    <t>55-521</t>
  </si>
  <si>
    <t>LEDYARD</t>
  </si>
  <si>
    <t>55-522</t>
  </si>
  <si>
    <t>LONE ROCK</t>
  </si>
  <si>
    <t>55-523</t>
  </si>
  <si>
    <t>KOSSUTH &amp; HUMBOLDT</t>
  </si>
  <si>
    <t>LUVERNE</t>
  </si>
  <si>
    <t>55-524</t>
  </si>
  <si>
    <t>SWEA CITY</t>
  </si>
  <si>
    <t>55-525</t>
  </si>
  <si>
    <t>TITONKA</t>
  </si>
  <si>
    <t>55-526</t>
  </si>
  <si>
    <t>WESLEY</t>
  </si>
  <si>
    <t>55-527</t>
  </si>
  <si>
    <t>WHITTEMORE</t>
  </si>
  <si>
    <t>55-528</t>
  </si>
  <si>
    <t>LEE</t>
  </si>
  <si>
    <t>DONNELLSON</t>
  </si>
  <si>
    <t>56-529</t>
  </si>
  <si>
    <t>FORT MADISON</t>
  </si>
  <si>
    <t>56-530</t>
  </si>
  <si>
    <t>56-531</t>
  </si>
  <si>
    <t>HOUGHTON</t>
  </si>
  <si>
    <t>56-532</t>
  </si>
  <si>
    <t>56-533</t>
  </si>
  <si>
    <t>MONTROSE</t>
  </si>
  <si>
    <t>56-534</t>
  </si>
  <si>
    <t>ST PAUL</t>
  </si>
  <si>
    <t>56-535</t>
  </si>
  <si>
    <t>WEST POINT</t>
  </si>
  <si>
    <t>56-536</t>
  </si>
  <si>
    <t>LINN</t>
  </si>
  <si>
    <t>ALBURNETT</t>
  </si>
  <si>
    <t>57-537</t>
  </si>
  <si>
    <t>BERTRAM</t>
  </si>
  <si>
    <t>57-538</t>
  </si>
  <si>
    <t>CEDAR RAPIDS</t>
  </si>
  <si>
    <t>57-539</t>
  </si>
  <si>
    <t>CENTER POINT</t>
  </si>
  <si>
    <t>57-540</t>
  </si>
  <si>
    <t>CENTRAL CITY</t>
  </si>
  <si>
    <t>57-541</t>
  </si>
  <si>
    <t>COGGON</t>
  </si>
  <si>
    <t>57-542</t>
  </si>
  <si>
    <t>ELY</t>
  </si>
  <si>
    <t>57-543</t>
  </si>
  <si>
    <t>FAIRFAX</t>
  </si>
  <si>
    <t>57-544</t>
  </si>
  <si>
    <t>HIAWATHA</t>
  </si>
  <si>
    <t>57-545</t>
  </si>
  <si>
    <t>LISBON</t>
  </si>
  <si>
    <t>57-546</t>
  </si>
  <si>
    <t>MARION</t>
  </si>
  <si>
    <t>57-547</t>
  </si>
  <si>
    <t>MOUNT VERNON</t>
  </si>
  <si>
    <t>57-548</t>
  </si>
  <si>
    <t>PALO</t>
  </si>
  <si>
    <t>57-549</t>
  </si>
  <si>
    <t>PRAIRIEBURG</t>
  </si>
  <si>
    <t>57-550</t>
  </si>
  <si>
    <t>ROBINS</t>
  </si>
  <si>
    <t>57-551</t>
  </si>
  <si>
    <t>SPRINGVILLE</t>
  </si>
  <si>
    <t>57-552</t>
  </si>
  <si>
    <t>WALKER</t>
  </si>
  <si>
    <t>57-553</t>
  </si>
  <si>
    <t>LOUISA</t>
  </si>
  <si>
    <t>COLUMBUS CITY</t>
  </si>
  <si>
    <t>58-554</t>
  </si>
  <si>
    <t>COLUMBUS JUNCTION</t>
  </si>
  <si>
    <t>58-555</t>
  </si>
  <si>
    <t>COTTER</t>
  </si>
  <si>
    <t>58-556</t>
  </si>
  <si>
    <t>FREDONIA</t>
  </si>
  <si>
    <t>58-557</t>
  </si>
  <si>
    <t>GRANDVIEW</t>
  </si>
  <si>
    <t>58-558</t>
  </si>
  <si>
    <t>LETTS</t>
  </si>
  <si>
    <t>58-559</t>
  </si>
  <si>
    <t>MORNING SUN</t>
  </si>
  <si>
    <t>58-560</t>
  </si>
  <si>
    <t>OAKVILLE</t>
  </si>
  <si>
    <t>58-561</t>
  </si>
  <si>
    <t>WAPELLO</t>
  </si>
  <si>
    <t>58-562</t>
  </si>
  <si>
    <t>LUCAS</t>
  </si>
  <si>
    <t>CHARITON</t>
  </si>
  <si>
    <t>59-563</t>
  </si>
  <si>
    <t>DERBY</t>
  </si>
  <si>
    <t>59-564</t>
  </si>
  <si>
    <t>59-565</t>
  </si>
  <si>
    <t>RUSSELL</t>
  </si>
  <si>
    <t>59-566</t>
  </si>
  <si>
    <t>WILLIAMSON</t>
  </si>
  <si>
    <t>59-567</t>
  </si>
  <si>
    <t>LYON</t>
  </si>
  <si>
    <t>ALVORD</t>
  </si>
  <si>
    <t>60-568</t>
  </si>
  <si>
    <t>DOON</t>
  </si>
  <si>
    <t>60-569</t>
  </si>
  <si>
    <t>GEORGE</t>
  </si>
  <si>
    <t>60-570</t>
  </si>
  <si>
    <t>INWOOD</t>
  </si>
  <si>
    <t>60-571</t>
  </si>
  <si>
    <t>LARCHWOOD</t>
  </si>
  <si>
    <t>60-572</t>
  </si>
  <si>
    <t>LESTER</t>
  </si>
  <si>
    <t>60-573</t>
  </si>
  <si>
    <t>LITTLE ROCK</t>
  </si>
  <si>
    <t>60-574</t>
  </si>
  <si>
    <t>ROCK RAPIDS</t>
  </si>
  <si>
    <t>60-575</t>
  </si>
  <si>
    <t>MADISON &amp; WARREN</t>
  </si>
  <si>
    <t>BEVINGTON</t>
  </si>
  <si>
    <t>61-576</t>
  </si>
  <si>
    <t>MADISON</t>
  </si>
  <si>
    <t>EARLHAM</t>
  </si>
  <si>
    <t>61-577</t>
  </si>
  <si>
    <t>EAST PERU</t>
  </si>
  <si>
    <t>61-578</t>
  </si>
  <si>
    <t>MACKSBURG</t>
  </si>
  <si>
    <t>61-579</t>
  </si>
  <si>
    <t>PATTERSON</t>
  </si>
  <si>
    <t>61-580</t>
  </si>
  <si>
    <t>SAINT CHARLES</t>
  </si>
  <si>
    <t>61-581</t>
  </si>
  <si>
    <t>TRURO</t>
  </si>
  <si>
    <t>61-582</t>
  </si>
  <si>
    <t>WINTERSET</t>
  </si>
  <si>
    <t>61-583</t>
  </si>
  <si>
    <t>MAHASKA &amp; POWESHIEK</t>
  </si>
  <si>
    <t>BARNES CITY</t>
  </si>
  <si>
    <t>62-584</t>
  </si>
  <si>
    <t>MAHASKA</t>
  </si>
  <si>
    <t>BEACON</t>
  </si>
  <si>
    <t>62-585</t>
  </si>
  <si>
    <t>62-586</t>
  </si>
  <si>
    <t>KEOMAH VILLAGE</t>
  </si>
  <si>
    <t>62-587</t>
  </si>
  <si>
    <t>LEIGHTON</t>
  </si>
  <si>
    <t>62-588</t>
  </si>
  <si>
    <t>NEW SHARON</t>
  </si>
  <si>
    <t>62-589</t>
  </si>
  <si>
    <t>OSKALOOSA</t>
  </si>
  <si>
    <t>62-590</t>
  </si>
  <si>
    <t>ROSE HILL</t>
  </si>
  <si>
    <t>62-591</t>
  </si>
  <si>
    <t>UNIVERSITY PARK</t>
  </si>
  <si>
    <t>62-592</t>
  </si>
  <si>
    <t>BUSSEY</t>
  </si>
  <si>
    <t>63-593</t>
  </si>
  <si>
    <t>63-595</t>
  </si>
  <si>
    <t>HARVEY</t>
  </si>
  <si>
    <t>63-596</t>
  </si>
  <si>
    <t>KNOXVILLE</t>
  </si>
  <si>
    <t>63-597</t>
  </si>
  <si>
    <t>MARYSVILLE</t>
  </si>
  <si>
    <t>63-598</t>
  </si>
  <si>
    <t>MELCHER-DALLAS</t>
  </si>
  <si>
    <t>63-599</t>
  </si>
  <si>
    <t>PELLA</t>
  </si>
  <si>
    <t>63-600</t>
  </si>
  <si>
    <t>PLEASANTVILLE</t>
  </si>
  <si>
    <t>63-601</t>
  </si>
  <si>
    <t>SWAN</t>
  </si>
  <si>
    <t>63-602</t>
  </si>
  <si>
    <t>MARSHALL</t>
  </si>
  <si>
    <t>ALBION</t>
  </si>
  <si>
    <t>64-603</t>
  </si>
  <si>
    <t>CLEMONS</t>
  </si>
  <si>
    <t>64-604</t>
  </si>
  <si>
    <t>FERGUSON</t>
  </si>
  <si>
    <t>64-605</t>
  </si>
  <si>
    <t>GILMAN</t>
  </si>
  <si>
    <t>64-606</t>
  </si>
  <si>
    <t>HAVERHILL</t>
  </si>
  <si>
    <t>64-607</t>
  </si>
  <si>
    <t>LAUREL</t>
  </si>
  <si>
    <t>64-608</t>
  </si>
  <si>
    <t xml:space="preserve">MARSHALL &amp; TAMA </t>
  </si>
  <si>
    <t>LEGRAND</t>
  </si>
  <si>
    <t>64-609</t>
  </si>
  <si>
    <t>LISCOMB</t>
  </si>
  <si>
    <t>64-610</t>
  </si>
  <si>
    <t>MARSHALLTOWN</t>
  </si>
  <si>
    <t>64-611</t>
  </si>
  <si>
    <t>MELBOURNE</t>
  </si>
  <si>
    <t>64-612</t>
  </si>
  <si>
    <t>RHODES</t>
  </si>
  <si>
    <t>64-613</t>
  </si>
  <si>
    <t>SAINT ANTHONY</t>
  </si>
  <si>
    <t>64-614</t>
  </si>
  <si>
    <t>STATE CENTER</t>
  </si>
  <si>
    <t>64-615</t>
  </si>
  <si>
    <t>MILLS</t>
  </si>
  <si>
    <t>EMERSON</t>
  </si>
  <si>
    <t>65-616</t>
  </si>
  <si>
    <t>GLENWOOD</t>
  </si>
  <si>
    <t>65-617</t>
  </si>
  <si>
    <t>HASTINGS</t>
  </si>
  <si>
    <t>65-618</t>
  </si>
  <si>
    <t>HENDERSON</t>
  </si>
  <si>
    <t>65-619</t>
  </si>
  <si>
    <t>MALVERN</t>
  </si>
  <si>
    <t>65-620</t>
  </si>
  <si>
    <t>PACIFIC JUNCTION</t>
  </si>
  <si>
    <t>65-621</t>
  </si>
  <si>
    <t>SILVER CITY</t>
  </si>
  <si>
    <t>65-622</t>
  </si>
  <si>
    <t>MITCHELL</t>
  </si>
  <si>
    <t>CARPENTER</t>
  </si>
  <si>
    <t>66-623</t>
  </si>
  <si>
    <t>MCINTIRE</t>
  </si>
  <si>
    <t>66-624</t>
  </si>
  <si>
    <t>66-625</t>
  </si>
  <si>
    <t>ORCHARD</t>
  </si>
  <si>
    <t>66-626</t>
  </si>
  <si>
    <t>OSAGE</t>
  </si>
  <si>
    <t>66-627</t>
  </si>
  <si>
    <t xml:space="preserve">MITCHELL &amp; HOWARD </t>
  </si>
  <si>
    <t>RICEVILLE</t>
  </si>
  <si>
    <t>66-628</t>
  </si>
  <si>
    <t>ST ANSGAR</t>
  </si>
  <si>
    <t>66-629</t>
  </si>
  <si>
    <t>STACYVILLE</t>
  </si>
  <si>
    <t>66-630</t>
  </si>
  <si>
    <t>BLENCOE</t>
  </si>
  <si>
    <t>67-631</t>
  </si>
  <si>
    <t>CASTANA</t>
  </si>
  <si>
    <t>67-632</t>
  </si>
  <si>
    <t>MAPLETON</t>
  </si>
  <si>
    <t>67-633</t>
  </si>
  <si>
    <t>MOORHEAD</t>
  </si>
  <si>
    <t>67-634</t>
  </si>
  <si>
    <t>ONAWA</t>
  </si>
  <si>
    <t>67-635</t>
  </si>
  <si>
    <t>RODNEY</t>
  </si>
  <si>
    <t>67-636</t>
  </si>
  <si>
    <t>SOLDIER</t>
  </si>
  <si>
    <t>67-637</t>
  </si>
  <si>
    <t>TURIN</t>
  </si>
  <si>
    <t>67-638</t>
  </si>
  <si>
    <t>UTE</t>
  </si>
  <si>
    <t>67-639</t>
  </si>
  <si>
    <t>WHITING</t>
  </si>
  <si>
    <t>67-640</t>
  </si>
  <si>
    <t>ALBIA</t>
  </si>
  <si>
    <t>68-641</t>
  </si>
  <si>
    <t>LOVILIA</t>
  </si>
  <si>
    <t>68-642</t>
  </si>
  <si>
    <t>MELROSE</t>
  </si>
  <si>
    <t>68-643</t>
  </si>
  <si>
    <t>MONTGOMERY</t>
  </si>
  <si>
    <t>COBURG</t>
  </si>
  <si>
    <t>69-644</t>
  </si>
  <si>
    <t>ELLIOTT</t>
  </si>
  <si>
    <t>69-645</t>
  </si>
  <si>
    <t>GRANT</t>
  </si>
  <si>
    <t>69-646</t>
  </si>
  <si>
    <t>RED OAK</t>
  </si>
  <si>
    <t>69-647</t>
  </si>
  <si>
    <t>STANTON</t>
  </si>
  <si>
    <t>69-648</t>
  </si>
  <si>
    <t>VILLISCA</t>
  </si>
  <si>
    <t>69-649</t>
  </si>
  <si>
    <t>MUSCATINE</t>
  </si>
  <si>
    <t>ATALISSA</t>
  </si>
  <si>
    <t>70-650</t>
  </si>
  <si>
    <t>CONESVILLE</t>
  </si>
  <si>
    <t>70-651</t>
  </si>
  <si>
    <t>FRUITLAND</t>
  </si>
  <si>
    <t>70-652</t>
  </si>
  <si>
    <t>70-653</t>
  </si>
  <si>
    <t>NICHOLS</t>
  </si>
  <si>
    <t>70-654</t>
  </si>
  <si>
    <t>STOCKTON</t>
  </si>
  <si>
    <t>70-655</t>
  </si>
  <si>
    <t>WEST LIBERTY</t>
  </si>
  <si>
    <t>70-656</t>
  </si>
  <si>
    <t xml:space="preserve">MUSCATINE &amp; CEDAR </t>
  </si>
  <si>
    <t>WILTON</t>
  </si>
  <si>
    <t>70-657</t>
  </si>
  <si>
    <t>O'BRIEN</t>
  </si>
  <si>
    <t>ARCHER</t>
  </si>
  <si>
    <t>71-658</t>
  </si>
  <si>
    <t>CALUMET</t>
  </si>
  <si>
    <t>71-659</t>
  </si>
  <si>
    <t>HARTLEY</t>
  </si>
  <si>
    <t>71-660</t>
  </si>
  <si>
    <t>PAULLINA</t>
  </si>
  <si>
    <t>71-662</t>
  </si>
  <si>
    <t>PRIMGHAR</t>
  </si>
  <si>
    <t>71-663</t>
  </si>
  <si>
    <t>SANBORN</t>
  </si>
  <si>
    <t>71-664</t>
  </si>
  <si>
    <t>O'BRIEN &amp; SIOUX</t>
  </si>
  <si>
    <t>SHELDON</t>
  </si>
  <si>
    <t>71-665</t>
  </si>
  <si>
    <t>SUTHERLAND</t>
  </si>
  <si>
    <t>71-666</t>
  </si>
  <si>
    <t>ASHTON</t>
  </si>
  <si>
    <t>72-667</t>
  </si>
  <si>
    <t>HARRIS</t>
  </si>
  <si>
    <t>72-668</t>
  </si>
  <si>
    <t>MELVIN</t>
  </si>
  <si>
    <t>72-669</t>
  </si>
  <si>
    <t>OCHEYEDAN</t>
  </si>
  <si>
    <t>72-670</t>
  </si>
  <si>
    <t>SIBLEY</t>
  </si>
  <si>
    <t>72-671</t>
  </si>
  <si>
    <t>BLANCHARD</t>
  </si>
  <si>
    <t>PAGE</t>
  </si>
  <si>
    <t>BRADDYVILLE</t>
  </si>
  <si>
    <t>73-673</t>
  </si>
  <si>
    <t>CLARINDA</t>
  </si>
  <si>
    <t>73-674</t>
  </si>
  <si>
    <t>COIN</t>
  </si>
  <si>
    <t>73-675</t>
  </si>
  <si>
    <t>COLLEGE SPRINGS</t>
  </si>
  <si>
    <t>73-676</t>
  </si>
  <si>
    <t>ESSEX</t>
  </si>
  <si>
    <t>73-677</t>
  </si>
  <si>
    <t>HEPBURN</t>
  </si>
  <si>
    <t>73-678</t>
  </si>
  <si>
    <t>NORTHBORO</t>
  </si>
  <si>
    <t>73-679</t>
  </si>
  <si>
    <t>SHAMBAUGH</t>
  </si>
  <si>
    <t>73-680</t>
  </si>
  <si>
    <t xml:space="preserve">PAGE &amp; FREMONT </t>
  </si>
  <si>
    <t>SHENANDOAH</t>
  </si>
  <si>
    <t>73-681</t>
  </si>
  <si>
    <t>YORKTOWN</t>
  </si>
  <si>
    <t>73-682</t>
  </si>
  <si>
    <t>PALO ALTO</t>
  </si>
  <si>
    <t>AYRSHIRE</t>
  </si>
  <si>
    <t>CURLEW</t>
  </si>
  <si>
    <t>74-684</t>
  </si>
  <si>
    <t>CYLINDER</t>
  </si>
  <si>
    <t>74-685</t>
  </si>
  <si>
    <t>EMMETSBURG</t>
  </si>
  <si>
    <t>74-686</t>
  </si>
  <si>
    <t>GRAETTINGER</t>
  </si>
  <si>
    <t>74-687</t>
  </si>
  <si>
    <t>MALLARD</t>
  </si>
  <si>
    <t>74-688</t>
  </si>
  <si>
    <t>RODMAN</t>
  </si>
  <si>
    <t>74-689</t>
  </si>
  <si>
    <t>RUTHVEN</t>
  </si>
  <si>
    <t>74-690</t>
  </si>
  <si>
    <t xml:space="preserve">PALO ALTO &amp; KOSSUTH </t>
  </si>
  <si>
    <t>WEST BEND</t>
  </si>
  <si>
    <t>74-691</t>
  </si>
  <si>
    <t>AKRON</t>
  </si>
  <si>
    <t>75-692</t>
  </si>
  <si>
    <t>BRUNSVILLE</t>
  </si>
  <si>
    <t>75-693</t>
  </si>
  <si>
    <t>CRAIG</t>
  </si>
  <si>
    <t>75-694</t>
  </si>
  <si>
    <t>HINTON</t>
  </si>
  <si>
    <t>75-695</t>
  </si>
  <si>
    <t>KINGSLEY</t>
  </si>
  <si>
    <t>75-696</t>
  </si>
  <si>
    <t>LE MARS</t>
  </si>
  <si>
    <t>75-697</t>
  </si>
  <si>
    <t>MERRILL</t>
  </si>
  <si>
    <t>75-698</t>
  </si>
  <si>
    <t>OYENS</t>
  </si>
  <si>
    <t>75-699</t>
  </si>
  <si>
    <t>REMSEN</t>
  </si>
  <si>
    <t>75-700</t>
  </si>
  <si>
    <t>STRUBLE</t>
  </si>
  <si>
    <t>75-701</t>
  </si>
  <si>
    <t>WESTFIELD</t>
  </si>
  <si>
    <t>75-702</t>
  </si>
  <si>
    <t>POCAHONTAS</t>
  </si>
  <si>
    <t>FONDA</t>
  </si>
  <si>
    <t>76-703</t>
  </si>
  <si>
    <t>HAVELOCK</t>
  </si>
  <si>
    <t>76-705</t>
  </si>
  <si>
    <t>LAURENS</t>
  </si>
  <si>
    <t>76-706</t>
  </si>
  <si>
    <t>PALMER</t>
  </si>
  <si>
    <t>76-707</t>
  </si>
  <si>
    <t>PLOVER</t>
  </si>
  <si>
    <t>76-708</t>
  </si>
  <si>
    <t>76-709</t>
  </si>
  <si>
    <t>ROLFE</t>
  </si>
  <si>
    <t>76-710</t>
  </si>
  <si>
    <t>VARINA</t>
  </si>
  <si>
    <t>76-711</t>
  </si>
  <si>
    <t>POLK</t>
  </si>
  <si>
    <t>ALLEMAN</t>
  </si>
  <si>
    <t>77-712</t>
  </si>
  <si>
    <t>ALTOONA</t>
  </si>
  <si>
    <t>77-713</t>
  </si>
  <si>
    <t>ANKENY</t>
  </si>
  <si>
    <t>77-714</t>
  </si>
  <si>
    <t>BONDURANT</t>
  </si>
  <si>
    <t>77-715</t>
  </si>
  <si>
    <t>CLIVE</t>
  </si>
  <si>
    <t>77-716</t>
  </si>
  <si>
    <t>77-717</t>
  </si>
  <si>
    <t>ELKHART</t>
  </si>
  <si>
    <t>77-718</t>
  </si>
  <si>
    <t>GRIMES</t>
  </si>
  <si>
    <t>77-719</t>
  </si>
  <si>
    <t>JOHNSTON</t>
  </si>
  <si>
    <t>77-720</t>
  </si>
  <si>
    <t xml:space="preserve">POLK &amp; JASPER </t>
  </si>
  <si>
    <t>MITCHELLVILLE</t>
  </si>
  <si>
    <t>77-721</t>
  </si>
  <si>
    <t>PLEASANT HILL</t>
  </si>
  <si>
    <t>77-722</t>
  </si>
  <si>
    <t>POLK CITY</t>
  </si>
  <si>
    <t>77-723</t>
  </si>
  <si>
    <t>RUNNELLS</t>
  </si>
  <si>
    <t>77-724</t>
  </si>
  <si>
    <t xml:space="preserve">POLK, BOONE &amp; STORY </t>
  </si>
  <si>
    <t>SHELDAHL</t>
  </si>
  <si>
    <t>77-725</t>
  </si>
  <si>
    <t>URBANDALE</t>
  </si>
  <si>
    <t>77-726</t>
  </si>
  <si>
    <t>WEST DES MOINES</t>
  </si>
  <si>
    <t>77-727</t>
  </si>
  <si>
    <t>WINDSOR HEIGHTS</t>
  </si>
  <si>
    <t>77-728</t>
  </si>
  <si>
    <t>POTTAWATTAMIE</t>
  </si>
  <si>
    <t>AVOCA</t>
  </si>
  <si>
    <t>78-729</t>
  </si>
  <si>
    <t>CARSON</t>
  </si>
  <si>
    <t>78-730</t>
  </si>
  <si>
    <t>CARTER LAKE</t>
  </si>
  <si>
    <t>78-731</t>
  </si>
  <si>
    <t>COUNCIL BLUFFS</t>
  </si>
  <si>
    <t>78-732</t>
  </si>
  <si>
    <t>CRESCENT</t>
  </si>
  <si>
    <t>78-733</t>
  </si>
  <si>
    <t>78-734</t>
  </si>
  <si>
    <t>MACEDONIA</t>
  </si>
  <si>
    <t>78-735</t>
  </si>
  <si>
    <t>MCCLELLAND</t>
  </si>
  <si>
    <t>78-736</t>
  </si>
  <si>
    <t>MINDEN</t>
  </si>
  <si>
    <t>78-737</t>
  </si>
  <si>
    <t>NEOLA</t>
  </si>
  <si>
    <t>78-738</t>
  </si>
  <si>
    <t>OAKLAND</t>
  </si>
  <si>
    <t>78-739</t>
  </si>
  <si>
    <t>TREYNOR</t>
  </si>
  <si>
    <t>78-740</t>
  </si>
  <si>
    <t>UNDERWOOD</t>
  </si>
  <si>
    <t>78-741</t>
  </si>
  <si>
    <t>WALNUT</t>
  </si>
  <si>
    <t>78-742</t>
  </si>
  <si>
    <t>POWESHIEK</t>
  </si>
  <si>
    <t>BROOKLYN</t>
  </si>
  <si>
    <t>79-743</t>
  </si>
  <si>
    <t>DEEP RIVER</t>
  </si>
  <si>
    <t>79-744</t>
  </si>
  <si>
    <t>GRINNELL</t>
  </si>
  <si>
    <t>79-745</t>
  </si>
  <si>
    <t>GUERNSEY</t>
  </si>
  <si>
    <t>79-746</t>
  </si>
  <si>
    <t>HARTWICK</t>
  </si>
  <si>
    <t>79-747</t>
  </si>
  <si>
    <t>MALCOM</t>
  </si>
  <si>
    <t>79-748</t>
  </si>
  <si>
    <t>MONTEZUMA</t>
  </si>
  <si>
    <t>79-749</t>
  </si>
  <si>
    <t>SEARSBORO</t>
  </si>
  <si>
    <t>79-750</t>
  </si>
  <si>
    <t>RINGGOLD</t>
  </si>
  <si>
    <t>BEACONSFIELD</t>
  </si>
  <si>
    <t>80-751</t>
  </si>
  <si>
    <t>80-752</t>
  </si>
  <si>
    <t>DELPHOS</t>
  </si>
  <si>
    <t>80-753</t>
  </si>
  <si>
    <t>DIAGONAL</t>
  </si>
  <si>
    <t>80-754</t>
  </si>
  <si>
    <t>ELLSTON</t>
  </si>
  <si>
    <t>80-755</t>
  </si>
  <si>
    <t>KELLERTON</t>
  </si>
  <si>
    <t>80-756</t>
  </si>
  <si>
    <t>MALOY</t>
  </si>
  <si>
    <t>80-757</t>
  </si>
  <si>
    <t>MOUNT AYR</t>
  </si>
  <si>
    <t>80-758</t>
  </si>
  <si>
    <t>REDDING</t>
  </si>
  <si>
    <t>80-759</t>
  </si>
  <si>
    <t>TINGLEY</t>
  </si>
  <si>
    <t>80-760</t>
  </si>
  <si>
    <t>SAC</t>
  </si>
  <si>
    <t>AUBURN</t>
  </si>
  <si>
    <t>81-761</t>
  </si>
  <si>
    <t>EARLY</t>
  </si>
  <si>
    <t>81-762</t>
  </si>
  <si>
    <t>LAKE VIEW</t>
  </si>
  <si>
    <t>81-763</t>
  </si>
  <si>
    <t xml:space="preserve">SAC &amp; CALHOUN </t>
  </si>
  <si>
    <t>LYTTON</t>
  </si>
  <si>
    <t>81-764</t>
  </si>
  <si>
    <t>NEMAHA</t>
  </si>
  <si>
    <t>81-765</t>
  </si>
  <si>
    <t>ODEBOLT</t>
  </si>
  <si>
    <t>81-766</t>
  </si>
  <si>
    <t>SAC CITY</t>
  </si>
  <si>
    <t>81-767</t>
  </si>
  <si>
    <t>SCHALLER</t>
  </si>
  <si>
    <t>81-768</t>
  </si>
  <si>
    <t>WALL LAKE</t>
  </si>
  <si>
    <t>81-769</t>
  </si>
  <si>
    <t>SCOTT</t>
  </si>
  <si>
    <t>BETTENDORF</t>
  </si>
  <si>
    <t>82-770</t>
  </si>
  <si>
    <t>BLUE GRASS</t>
  </si>
  <si>
    <t>82-771</t>
  </si>
  <si>
    <t>BUFFALO</t>
  </si>
  <si>
    <t>82-772</t>
  </si>
  <si>
    <t>DAVENPORT</t>
  </si>
  <si>
    <t>82-773</t>
  </si>
  <si>
    <t>DIXON</t>
  </si>
  <si>
    <t>82-774</t>
  </si>
  <si>
    <t>DONAHUE</t>
  </si>
  <si>
    <t>82-775</t>
  </si>
  <si>
    <t>ELDRIDGE</t>
  </si>
  <si>
    <t>82-776</t>
  </si>
  <si>
    <t>LE CLAIRE</t>
  </si>
  <si>
    <t>82-777</t>
  </si>
  <si>
    <t>LONG GROVE</t>
  </si>
  <si>
    <t>82-778</t>
  </si>
  <si>
    <t>MAYSVILLE</t>
  </si>
  <si>
    <t>82-779</t>
  </si>
  <si>
    <t>MCCAUSLAND</t>
  </si>
  <si>
    <t>82-780</t>
  </si>
  <si>
    <t>NEW LIBERTY</t>
  </si>
  <si>
    <t>82-781</t>
  </si>
  <si>
    <t>PANORAMA PARK</t>
  </si>
  <si>
    <t>82-782</t>
  </si>
  <si>
    <t>PRINCETON</t>
  </si>
  <si>
    <t>82-784</t>
  </si>
  <si>
    <t>RIVERDALE</t>
  </si>
  <si>
    <t>82-785</t>
  </si>
  <si>
    <t>SCOTT &amp; MUSCATINE</t>
  </si>
  <si>
    <t>WALCOTT</t>
  </si>
  <si>
    <t>82-786</t>
  </si>
  <si>
    <t>SHELBY</t>
  </si>
  <si>
    <t>DEFIANCE</t>
  </si>
  <si>
    <t>83-787</t>
  </si>
  <si>
    <t>EARLING</t>
  </si>
  <si>
    <t>83-788</t>
  </si>
  <si>
    <t>ELK HORN</t>
  </si>
  <si>
    <t>83-789</t>
  </si>
  <si>
    <t>HARLAN</t>
  </si>
  <si>
    <t>83-790</t>
  </si>
  <si>
    <t>IRWIN</t>
  </si>
  <si>
    <t>83-791</t>
  </si>
  <si>
    <t>KIRKMAN</t>
  </si>
  <si>
    <t>83-792</t>
  </si>
  <si>
    <t>PANAMA</t>
  </si>
  <si>
    <t>83-793</t>
  </si>
  <si>
    <t>PORTSMOUTH</t>
  </si>
  <si>
    <t>83-794</t>
  </si>
  <si>
    <t>SHELBY &amp; POTTAWATTAMIE</t>
  </si>
  <si>
    <t>83-795</t>
  </si>
  <si>
    <t>TENNANT</t>
  </si>
  <si>
    <t>83-796</t>
  </si>
  <si>
    <t>WESTPHALIA</t>
  </si>
  <si>
    <t>83-797</t>
  </si>
  <si>
    <t>SIOUX</t>
  </si>
  <si>
    <t>ALTON</t>
  </si>
  <si>
    <t>84-798</t>
  </si>
  <si>
    <t>BOYDEN</t>
  </si>
  <si>
    <t>84-799</t>
  </si>
  <si>
    <t>CHATSWORTH</t>
  </si>
  <si>
    <t>84-800</t>
  </si>
  <si>
    <t>GRANVILLE</t>
  </si>
  <si>
    <t>84-801</t>
  </si>
  <si>
    <t>HAWARDEN</t>
  </si>
  <si>
    <t>84-802</t>
  </si>
  <si>
    <t>HOSPERS</t>
  </si>
  <si>
    <t>84-803</t>
  </si>
  <si>
    <t>HULL</t>
  </si>
  <si>
    <t>84-804</t>
  </si>
  <si>
    <t>IRETON</t>
  </si>
  <si>
    <t>84-805</t>
  </si>
  <si>
    <t>MATLOCK</t>
  </si>
  <si>
    <t>84-806</t>
  </si>
  <si>
    <t>MAURICE</t>
  </si>
  <si>
    <t>84-807</t>
  </si>
  <si>
    <t>ORANGE CITY</t>
  </si>
  <si>
    <t>84-808</t>
  </si>
  <si>
    <t>ROCK VALLEY</t>
  </si>
  <si>
    <t>84-809</t>
  </si>
  <si>
    <t>SIOUX CENTER</t>
  </si>
  <si>
    <t>84-810</t>
  </si>
  <si>
    <t>STORY</t>
  </si>
  <si>
    <t>AMES</t>
  </si>
  <si>
    <t>85-811</t>
  </si>
  <si>
    <t>CAMBRIDGE</t>
  </si>
  <si>
    <t>85-812</t>
  </si>
  <si>
    <t>COLLINS</t>
  </si>
  <si>
    <t>85-813</t>
  </si>
  <si>
    <t>COLO</t>
  </si>
  <si>
    <t>85-814</t>
  </si>
  <si>
    <t>GILBERT</t>
  </si>
  <si>
    <t>85-815</t>
  </si>
  <si>
    <t>HUXLEY</t>
  </si>
  <si>
    <t>85-816</t>
  </si>
  <si>
    <t>KELLEY</t>
  </si>
  <si>
    <t>85-817</t>
  </si>
  <si>
    <t>MAXWELL</t>
  </si>
  <si>
    <t>85-818</t>
  </si>
  <si>
    <t>MCCALLSBURG</t>
  </si>
  <si>
    <t>85-819</t>
  </si>
  <si>
    <t>NEVADA</t>
  </si>
  <si>
    <t>85-820</t>
  </si>
  <si>
    <t>ROLAND</t>
  </si>
  <si>
    <t>85-821</t>
  </si>
  <si>
    <t>SLATER</t>
  </si>
  <si>
    <t>85-822</t>
  </si>
  <si>
    <t>STORY CITY</t>
  </si>
  <si>
    <t>85-823</t>
  </si>
  <si>
    <t>ZEARING</t>
  </si>
  <si>
    <t>85-824</t>
  </si>
  <si>
    <t>TAMA</t>
  </si>
  <si>
    <t>CHELSEA</t>
  </si>
  <si>
    <t>86-825</t>
  </si>
  <si>
    <t>CLUTIER</t>
  </si>
  <si>
    <t>86-826</t>
  </si>
  <si>
    <t>DYSART</t>
  </si>
  <si>
    <t>86-827</t>
  </si>
  <si>
    <t>ELBERON</t>
  </si>
  <si>
    <t>86-828</t>
  </si>
  <si>
    <t>GARWIN</t>
  </si>
  <si>
    <t>86-829</t>
  </si>
  <si>
    <t>GLADBROOK</t>
  </si>
  <si>
    <t>86-830</t>
  </si>
  <si>
    <t>LINCOLN</t>
  </si>
  <si>
    <t>86-831</t>
  </si>
  <si>
    <t>MONTOUR</t>
  </si>
  <si>
    <t>86-832</t>
  </si>
  <si>
    <t>86-833</t>
  </si>
  <si>
    <t>TOLEDO</t>
  </si>
  <si>
    <t>86-834</t>
  </si>
  <si>
    <t>TRAER</t>
  </si>
  <si>
    <t>86-835</t>
  </si>
  <si>
    <t>VINING</t>
  </si>
  <si>
    <t>86-836</t>
  </si>
  <si>
    <t>TAYLOR</t>
  </si>
  <si>
    <t>ATHELSTAN</t>
  </si>
  <si>
    <t>87-837</t>
  </si>
  <si>
    <t>BEDFORD</t>
  </si>
  <si>
    <t>87-838</t>
  </si>
  <si>
    <t>BLOCKTON</t>
  </si>
  <si>
    <t>87-839</t>
  </si>
  <si>
    <t xml:space="preserve">TAYLOR &amp; RINGGOLD </t>
  </si>
  <si>
    <t>CLEARFIELD</t>
  </si>
  <si>
    <t>87-840</t>
  </si>
  <si>
    <t>CONWAY</t>
  </si>
  <si>
    <t>87-841</t>
  </si>
  <si>
    <t>GRAVITY</t>
  </si>
  <si>
    <t>87-842</t>
  </si>
  <si>
    <t>LENOX</t>
  </si>
  <si>
    <t>87-843</t>
  </si>
  <si>
    <t>NEW MARKET</t>
  </si>
  <si>
    <t>87-844</t>
  </si>
  <si>
    <t>SHARPSBURG</t>
  </si>
  <si>
    <t>87-845</t>
  </si>
  <si>
    <t>AFTON</t>
  </si>
  <si>
    <t>88-846</t>
  </si>
  <si>
    <t>ARISPE</t>
  </si>
  <si>
    <t>88-847</t>
  </si>
  <si>
    <t>CRESTON</t>
  </si>
  <si>
    <t>88-848</t>
  </si>
  <si>
    <t>CROMWELL</t>
  </si>
  <si>
    <t>88-849</t>
  </si>
  <si>
    <t>KENT</t>
  </si>
  <si>
    <t>88-850</t>
  </si>
  <si>
    <t>LORIMOR</t>
  </si>
  <si>
    <t>88-851</t>
  </si>
  <si>
    <t xml:space="preserve">UNION &amp; RINGGOLD </t>
  </si>
  <si>
    <t>SHANNON CITY</t>
  </si>
  <si>
    <t>88-852</t>
  </si>
  <si>
    <t>THAYER</t>
  </si>
  <si>
    <t>88-853</t>
  </si>
  <si>
    <t>VAN BUREN</t>
  </si>
  <si>
    <t>BIRMINGHAM</t>
  </si>
  <si>
    <t>89-854</t>
  </si>
  <si>
    <t>BONAPARTE</t>
  </si>
  <si>
    <t>89-855</t>
  </si>
  <si>
    <t>CANTRIL</t>
  </si>
  <si>
    <t>89-856</t>
  </si>
  <si>
    <t>FARMINGTON</t>
  </si>
  <si>
    <t>89-857</t>
  </si>
  <si>
    <t>KEOSAUQUA</t>
  </si>
  <si>
    <t>89-858</t>
  </si>
  <si>
    <t>MILTON</t>
  </si>
  <si>
    <t>89-859</t>
  </si>
  <si>
    <t>MOUNT STERLING</t>
  </si>
  <si>
    <t>89-860</t>
  </si>
  <si>
    <t>STOCKPORT</t>
  </si>
  <si>
    <t>89-861</t>
  </si>
  <si>
    <t>AGENCY</t>
  </si>
  <si>
    <t>90-862</t>
  </si>
  <si>
    <t>BLAKESBURG</t>
  </si>
  <si>
    <t>90-863</t>
  </si>
  <si>
    <t>CHILLICOTHE</t>
  </si>
  <si>
    <t>90-864</t>
  </si>
  <si>
    <t xml:space="preserve">WAPELLO, MAHASKA &amp; MONROE </t>
  </si>
  <si>
    <t>EDDYVILLE</t>
  </si>
  <si>
    <t>90-865</t>
  </si>
  <si>
    <t>ELDON</t>
  </si>
  <si>
    <t>90-866</t>
  </si>
  <si>
    <t>KIRKVILLE</t>
  </si>
  <si>
    <t>90-867</t>
  </si>
  <si>
    <t>OTTUMWA</t>
  </si>
  <si>
    <t>90-868</t>
  </si>
  <si>
    <t>WARREN</t>
  </si>
  <si>
    <t>ACKWORTH</t>
  </si>
  <si>
    <t>91-869</t>
  </si>
  <si>
    <t xml:space="preserve">WARREN &amp; POLK </t>
  </si>
  <si>
    <t>CARLISLE</t>
  </si>
  <si>
    <t>91-870</t>
  </si>
  <si>
    <t>CUMMING</t>
  </si>
  <si>
    <t>91-871</t>
  </si>
  <si>
    <t>HARTFORD</t>
  </si>
  <si>
    <t>91-872</t>
  </si>
  <si>
    <t>INDIANOLA</t>
  </si>
  <si>
    <t>91-873</t>
  </si>
  <si>
    <t>LACONA</t>
  </si>
  <si>
    <t>91-874</t>
  </si>
  <si>
    <t>MARTENSDALE</t>
  </si>
  <si>
    <t>91-875</t>
  </si>
  <si>
    <t>MILO</t>
  </si>
  <si>
    <t>91-876</t>
  </si>
  <si>
    <t>NEW VIRGINIA</t>
  </si>
  <si>
    <t>91-877</t>
  </si>
  <si>
    <t>NORWALK</t>
  </si>
  <si>
    <t>91-878</t>
  </si>
  <si>
    <t>ST MARYS</t>
  </si>
  <si>
    <t>91-879</t>
  </si>
  <si>
    <t>SANDYVILLE</t>
  </si>
  <si>
    <t>91-880</t>
  </si>
  <si>
    <t>SPRING HILL</t>
  </si>
  <si>
    <t>91-881</t>
  </si>
  <si>
    <t>WASHINGTON</t>
  </si>
  <si>
    <t>AINSWORTH</t>
  </si>
  <si>
    <t>92-882</t>
  </si>
  <si>
    <t>BRIGHTON</t>
  </si>
  <si>
    <t>92-883</t>
  </si>
  <si>
    <t>CRAWFORDSVILLE</t>
  </si>
  <si>
    <t>92-884</t>
  </si>
  <si>
    <t>KALONA</t>
  </si>
  <si>
    <t>92-885</t>
  </si>
  <si>
    <t>RIVERSIDE</t>
  </si>
  <si>
    <t>92-886</t>
  </si>
  <si>
    <t>92-887</t>
  </si>
  <si>
    <t>WELLMAN</t>
  </si>
  <si>
    <t>92-888</t>
  </si>
  <si>
    <t>WEST CHESTER</t>
  </si>
  <si>
    <t>92-889</t>
  </si>
  <si>
    <t>WAYNE</t>
  </si>
  <si>
    <t>ALLERTON</t>
  </si>
  <si>
    <t>93-890</t>
  </si>
  <si>
    <t>CLIO</t>
  </si>
  <si>
    <t>93-891</t>
  </si>
  <si>
    <t>CORYDON</t>
  </si>
  <si>
    <t>93-892</t>
  </si>
  <si>
    <t>HUMESTON</t>
  </si>
  <si>
    <t>93-893</t>
  </si>
  <si>
    <t>LINEVILLE</t>
  </si>
  <si>
    <t>93-894</t>
  </si>
  <si>
    <t>MILLERTON</t>
  </si>
  <si>
    <t>93-895</t>
  </si>
  <si>
    <t>PROMISE CITY</t>
  </si>
  <si>
    <t>93-896</t>
  </si>
  <si>
    <t>SEYMOUR</t>
  </si>
  <si>
    <t>93-897</t>
  </si>
  <si>
    <t>BADGER</t>
  </si>
  <si>
    <t>94-898</t>
  </si>
  <si>
    <t>BARNUM</t>
  </si>
  <si>
    <t>94-899</t>
  </si>
  <si>
    <t>CALLENDER</t>
  </si>
  <si>
    <t>94-900</t>
  </si>
  <si>
    <t>CLARE</t>
  </si>
  <si>
    <t>94-901</t>
  </si>
  <si>
    <t>DAYTON</t>
  </si>
  <si>
    <t>94-902</t>
  </si>
  <si>
    <t>DUNCOMBE</t>
  </si>
  <si>
    <t>94-903</t>
  </si>
  <si>
    <t>FORT DODGE</t>
  </si>
  <si>
    <t>94-904</t>
  </si>
  <si>
    <t>GOWRIE</t>
  </si>
  <si>
    <t>94-905</t>
  </si>
  <si>
    <t>HARCOURT</t>
  </si>
  <si>
    <t>94-906</t>
  </si>
  <si>
    <t>LEHIGH</t>
  </si>
  <si>
    <t>94-907</t>
  </si>
  <si>
    <t>MOORLAND</t>
  </si>
  <si>
    <t>94-908</t>
  </si>
  <si>
    <t>OTHO</t>
  </si>
  <si>
    <t>94-909</t>
  </si>
  <si>
    <t>VINCENT</t>
  </si>
  <si>
    <t>94-910</t>
  </si>
  <si>
    <t>WINNEBAGO</t>
  </si>
  <si>
    <t>BUFFALO CENTER</t>
  </si>
  <si>
    <t>95-911</t>
  </si>
  <si>
    <t xml:space="preserve">WINNEBAGO &amp; HANCOCK </t>
  </si>
  <si>
    <t>FOREST CITY</t>
  </si>
  <si>
    <t>95-912</t>
  </si>
  <si>
    <t>LAKE MILLS</t>
  </si>
  <si>
    <t>95-913</t>
  </si>
  <si>
    <t>LELAND</t>
  </si>
  <si>
    <t>95-914</t>
  </si>
  <si>
    <t>RAKE</t>
  </si>
  <si>
    <t>95-915</t>
  </si>
  <si>
    <t>SCARVILLE</t>
  </si>
  <si>
    <t>95-916</t>
  </si>
  <si>
    <t>THOMPSON</t>
  </si>
  <si>
    <t>95-917</t>
  </si>
  <si>
    <t>WINNESHIEK</t>
  </si>
  <si>
    <t>CALMAR</t>
  </si>
  <si>
    <t>96-918</t>
  </si>
  <si>
    <t>CASTALIA</t>
  </si>
  <si>
    <t>96-919</t>
  </si>
  <si>
    <t>DECORAH</t>
  </si>
  <si>
    <t>96-920</t>
  </si>
  <si>
    <t>FORT ATKINSON</t>
  </si>
  <si>
    <t>96-921</t>
  </si>
  <si>
    <t>JACKSON JUNCTION</t>
  </si>
  <si>
    <t>96-922</t>
  </si>
  <si>
    <t>OSSIAN</t>
  </si>
  <si>
    <t>96-923</t>
  </si>
  <si>
    <t>RIDGEWAY</t>
  </si>
  <si>
    <t>96-924</t>
  </si>
  <si>
    <t>SPILLVILLE</t>
  </si>
  <si>
    <t>96-925</t>
  </si>
  <si>
    <t>WOODBURY</t>
  </si>
  <si>
    <t>ANTHON</t>
  </si>
  <si>
    <t>97-926</t>
  </si>
  <si>
    <t>BRONSON</t>
  </si>
  <si>
    <t>97-927</t>
  </si>
  <si>
    <t>CORRECTIONVILLE</t>
  </si>
  <si>
    <t>97-928</t>
  </si>
  <si>
    <t>CUSHING</t>
  </si>
  <si>
    <t>97-929</t>
  </si>
  <si>
    <t>DANBURY</t>
  </si>
  <si>
    <t>97-930</t>
  </si>
  <si>
    <t>HORNICK</t>
  </si>
  <si>
    <t>97-931</t>
  </si>
  <si>
    <t>LAWTON</t>
  </si>
  <si>
    <t>97-932</t>
  </si>
  <si>
    <t>MOVILLE</t>
  </si>
  <si>
    <t>97-933</t>
  </si>
  <si>
    <t>OTO</t>
  </si>
  <si>
    <t>97-934</t>
  </si>
  <si>
    <t>PIERSON</t>
  </si>
  <si>
    <t>97-935</t>
  </si>
  <si>
    <t>SALIX</t>
  </si>
  <si>
    <t>97-936</t>
  </si>
  <si>
    <t>SERGEANT BLUFF</t>
  </si>
  <si>
    <t>97-937</t>
  </si>
  <si>
    <t>SIOUX CITY</t>
  </si>
  <si>
    <t>97-938</t>
  </si>
  <si>
    <t>SLOAN</t>
  </si>
  <si>
    <t>97-939</t>
  </si>
  <si>
    <t>SMITHLAND</t>
  </si>
  <si>
    <t>97-940</t>
  </si>
  <si>
    <t>WORTH</t>
  </si>
  <si>
    <t>FERTILE</t>
  </si>
  <si>
    <t>98-941</t>
  </si>
  <si>
    <t>GRAFTON</t>
  </si>
  <si>
    <t>98-942</t>
  </si>
  <si>
    <t>HANLONTOWN</t>
  </si>
  <si>
    <t>98-943</t>
  </si>
  <si>
    <t>JOICE</t>
  </si>
  <si>
    <t>98-944</t>
  </si>
  <si>
    <t>KENSETT</t>
  </si>
  <si>
    <t>98-945</t>
  </si>
  <si>
    <t>MANLY</t>
  </si>
  <si>
    <t>98-946</t>
  </si>
  <si>
    <t>NORTHWOOD</t>
  </si>
  <si>
    <t>98-947</t>
  </si>
  <si>
    <t>WRIGHT</t>
  </si>
  <si>
    <t>BELMOND</t>
  </si>
  <si>
    <t>99-948</t>
  </si>
  <si>
    <t>CLARION</t>
  </si>
  <si>
    <t>99-949</t>
  </si>
  <si>
    <t>WRIGHT &amp; FRANKLIN</t>
  </si>
  <si>
    <t>DOWS</t>
  </si>
  <si>
    <t>99-950</t>
  </si>
  <si>
    <t>EAGLE GROVE</t>
  </si>
  <si>
    <t>99-951</t>
  </si>
  <si>
    <t>GALT</t>
  </si>
  <si>
    <t>99-952</t>
  </si>
  <si>
    <t>GOLDFIELD</t>
  </si>
  <si>
    <t>99-953</t>
  </si>
  <si>
    <t>ROWAN</t>
  </si>
  <si>
    <t>99-954</t>
  </si>
  <si>
    <t>WOOLSTOCK</t>
  </si>
  <si>
    <t>99-955</t>
  </si>
  <si>
    <t>year</t>
  </si>
  <si>
    <t>Public Safety</t>
  </si>
  <si>
    <t>Public Works</t>
  </si>
  <si>
    <t>Health and Social Services</t>
  </si>
  <si>
    <t>Culture and Recreation</t>
  </si>
  <si>
    <t>Community and Economic Development</t>
  </si>
  <si>
    <t>General Government</t>
  </si>
  <si>
    <t xml:space="preserve">Debt Service </t>
  </si>
  <si>
    <t xml:space="preserve">    Total Government Activities Expenditures</t>
  </si>
  <si>
    <t>Business Type / Enterprises</t>
  </si>
  <si>
    <t>Total Gov Activities &amp; Business Expenditures</t>
  </si>
  <si>
    <t>City Clerk/ Finance Officer Name</t>
  </si>
  <si>
    <t xml:space="preserve">      final consideration to the proposed amendment(s) to the budget and modifications proposed at the hearing, if any.</t>
  </si>
  <si>
    <t xml:space="preserve">Capital Projects </t>
  </si>
  <si>
    <t>Capital Projects</t>
  </si>
  <si>
    <t xml:space="preserve">Signature </t>
  </si>
  <si>
    <t>City Clerk/Finance Officer</t>
  </si>
  <si>
    <t>result</t>
  </si>
  <si>
    <t>property</t>
  </si>
  <si>
    <t>Type in you city name first</t>
  </si>
  <si>
    <t>January 1, 2004  Property Valuations</t>
  </si>
  <si>
    <t>January 1, 2005  Property Valuations</t>
  </si>
  <si>
    <t>January 1, 2006  Property Valuations</t>
  </si>
  <si>
    <t>January 1, 2007  Property Valuations</t>
  </si>
  <si>
    <t>January 1, 2008  Property Valuations</t>
  </si>
  <si>
    <t>74-683</t>
  </si>
  <si>
    <t>73-672</t>
  </si>
  <si>
    <t>POLK &amp; WARREN</t>
  </si>
  <si>
    <t>DESOTO</t>
  </si>
  <si>
    <t>DEWITT</t>
  </si>
  <si>
    <t>FT ATKINSON</t>
  </si>
  <si>
    <t>FT DODGE</t>
  </si>
  <si>
    <t>FT MADISON</t>
  </si>
  <si>
    <t>FT. ATKINSON</t>
  </si>
  <si>
    <t>FT. DODGE</t>
  </si>
  <si>
    <t>FT. MADISON</t>
  </si>
  <si>
    <t>DALLAS &amp; POLK</t>
  </si>
  <si>
    <t>BUCHANAN &amp; BLACK HAWK</t>
  </si>
  <si>
    <t>KEOMAH</t>
  </si>
  <si>
    <t>LAKECITY</t>
  </si>
  <si>
    <t>LAKEMILLS</t>
  </si>
  <si>
    <t>LAKEPARK</t>
  </si>
  <si>
    <t>LAKEVIEW</t>
  </si>
  <si>
    <t>LAMOTTE</t>
  </si>
  <si>
    <t>LAPORTE CITY</t>
  </si>
  <si>
    <t>LE GRAND</t>
  </si>
  <si>
    <t>LECLAIRE</t>
  </si>
  <si>
    <t>LEMARS</t>
  </si>
  <si>
    <t>LEROY</t>
  </si>
  <si>
    <t>LU VERNE</t>
  </si>
  <si>
    <t>WARREN &amp; POLK</t>
  </si>
  <si>
    <t>HOWARD &amp; CHICKASAW</t>
  </si>
  <si>
    <t>SAINT ANSGAR</t>
  </si>
  <si>
    <t>SAINT DONATUS</t>
  </si>
  <si>
    <t>SAINT LUCAS</t>
  </si>
  <si>
    <t>SAINT MARYS</t>
  </si>
  <si>
    <t>SAINT OLAF</t>
  </si>
  <si>
    <t>SAINT PAUL</t>
  </si>
  <si>
    <t>ST ANTHONY</t>
  </si>
  <si>
    <t>ST CHARLES</t>
  </si>
  <si>
    <t>VERDIC CITY</t>
  </si>
  <si>
    <t>51-957</t>
  </si>
  <si>
    <t xml:space="preserve"> by changing estimates of revenue and expenditure appropriations in the following functions for the reasons given.</t>
  </si>
  <si>
    <t xml:space="preserve">   FISCAL YEAR ENDING          JUNE 30, 2004</t>
  </si>
  <si>
    <t xml:space="preserve">   FISCAL YEAR ENDING          JUNE 30, 2005</t>
  </si>
  <si>
    <t xml:space="preserve">   FISCAL YEAR ENDING          JUNE 30, 2006</t>
  </si>
  <si>
    <t xml:space="preserve">   FISCAL YEAR ENDING          JUNE 30, 2007</t>
  </si>
  <si>
    <t xml:space="preserve">   FISCAL YEAR ENDING          JUNE 30, 2008</t>
  </si>
  <si>
    <t xml:space="preserve">   FISCAL YEAR ENDING          JUNE 30, 2009</t>
  </si>
  <si>
    <t xml:space="preserve">   FISCAL YEAR ENDING          JUNE 30, 2010</t>
  </si>
  <si>
    <t xml:space="preserve">   SELECT THE FISCAL YEAR FROM THIS LIST ----&gt;</t>
  </si>
  <si>
    <t>POLK &amp; DALLAS</t>
  </si>
  <si>
    <t>(Under) Expenditures/Transfers Out for Fiscal Year</t>
  </si>
  <si>
    <t>(Under) Expenditures/Transfers Out Fiscal Year</t>
  </si>
  <si>
    <t>January 1, 2009  Property Valuations</t>
  </si>
  <si>
    <t>January 1, 2010  Property Valuations</t>
  </si>
  <si>
    <t xml:space="preserve">                 A RESOLUTION AMENDING THE CURRENT BUDGET FOR THE FISCAL YEAR ENDING JUNE 30,</t>
  </si>
  <si>
    <t>POLK, DALLAS &amp; WARREN</t>
  </si>
  <si>
    <t>ST. ANSGAR</t>
  </si>
  <si>
    <t>ST. ANTHONY</t>
  </si>
  <si>
    <t>ST. CHARLES</t>
  </si>
  <si>
    <t>ST. DONATUS</t>
  </si>
  <si>
    <t>ST. LUCAS</t>
  </si>
  <si>
    <t>ST. MARYS</t>
  </si>
  <si>
    <t>ST. OLAF</t>
  </si>
  <si>
    <t>MAHARISHI VEDIC CITY</t>
  </si>
  <si>
    <t> An amendment may not be necessary if only the budgeted expenditures for an individual capital project will be exceeded. The budget for the PROGRAM or FUNCTION is the controlling factor in determining if a budget amendment is needed.</t>
  </si>
  <si>
    <r>
      <t xml:space="preserve">After the hearing has been held, complete the Amended Certification Resolution. Minor changes may occur, but the </t>
    </r>
    <r>
      <rPr>
        <b/>
        <sz val="12"/>
        <rFont val="Arial"/>
        <family val="2"/>
      </rPr>
      <t>total expenditures FOR THE PROGRAM shall not be greater than the amount published.</t>
    </r>
    <r>
      <rPr>
        <sz val="12"/>
        <rFont val="Arial"/>
        <family val="2"/>
      </rPr>
      <t xml:space="preserve"> Be sure the city clerk and mayor have signed all places where their signatures are required.</t>
    </r>
  </si>
  <si>
    <r>
      <t xml:space="preserve">Forward  </t>
    </r>
    <r>
      <rPr>
        <b/>
        <sz val="16"/>
        <rFont val="Arial"/>
        <family val="2"/>
      </rPr>
      <t>2  PAPER copies of the certification resolution</t>
    </r>
    <r>
      <rPr>
        <b/>
        <sz val="12"/>
        <rFont val="Arial"/>
        <family val="2"/>
      </rPr>
      <t xml:space="preserve"> and </t>
    </r>
    <r>
      <rPr>
        <b/>
        <sz val="14"/>
        <rFont val="Arial"/>
        <family val="2"/>
      </rPr>
      <t>one proof of publication (posted notice for cities under 200 population)</t>
    </r>
    <r>
      <rPr>
        <b/>
        <sz val="12"/>
        <rFont val="Arial"/>
        <family val="2"/>
      </rPr>
      <t xml:space="preserve"> to your county auditor as soon as possible after the hearing. The county auditor will forward one paper copy of the certification resolution to the Director of the Department of Management. </t>
    </r>
  </si>
  <si>
    <t xml:space="preserve">AMENDMENT PROCESS </t>
  </si>
  <si>
    <t xml:space="preserve">The Budget Amendment Instructions may be printed. </t>
  </si>
  <si>
    <t>POLK, DALLAS, WARREN, &amp; MADISON</t>
  </si>
  <si>
    <t>Less: Uncollected Property Taxes-Levy Year</t>
  </si>
  <si>
    <r>
      <t>NOTICE OF PUBLIC HEARING, AMENDMENT OF CURRENT CITY BUDGET:</t>
    </r>
    <r>
      <rPr>
        <i/>
        <sz val="12"/>
        <color indexed="18"/>
        <rFont val="Arial"/>
        <family val="2"/>
      </rPr>
      <t xml:space="preserve"> (Form 653.C1)</t>
    </r>
  </si>
  <si>
    <t xml:space="preserve">There will be no increase in tax levies to be paid in the current fiscal year named above related to the proposed </t>
  </si>
  <si>
    <t xml:space="preserve">budget amendment.  Any increase in expenditures set out above will be met from the increased non-property tax </t>
  </si>
  <si>
    <t>revenues and cash balances not budgeted or considered in this current budget.</t>
  </si>
  <si>
    <t>PUBLICATION DATE CALCULATOR</t>
  </si>
  <si>
    <t>Proposed Hearing Date</t>
  </si>
  <si>
    <t>Earliest Publication Date</t>
  </si>
  <si>
    <t>Latest Publication Date</t>
  </si>
  <si>
    <t>Transfers In</t>
  </si>
  <si>
    <t>Tranfers In</t>
  </si>
  <si>
    <t>City Code</t>
  </si>
  <si>
    <t>City Name</t>
  </si>
  <si>
    <t>Taxes Levied</t>
  </si>
  <si>
    <t>Less: Uncollected Property Taxes - Levy Year</t>
  </si>
  <si>
    <t>Net Current</t>
  </si>
  <si>
    <t>Delinquient</t>
  </si>
  <si>
    <t>Use of Prop. &amp; Money</t>
  </si>
  <si>
    <t>Charges for Fees &amp; Services</t>
  </si>
  <si>
    <t>Total Revenues</t>
  </si>
  <si>
    <t>Heath &amp; Soc Services</t>
  </si>
  <si>
    <t>Culture &amp; Rec</t>
  </si>
  <si>
    <t>Comm &amp; Econ Dev</t>
  </si>
  <si>
    <t>Gen Gov</t>
  </si>
  <si>
    <t>Debt Service</t>
  </si>
  <si>
    <t>Total Governmental</t>
  </si>
  <si>
    <t>Business Type/Enterprise</t>
  </si>
  <si>
    <t>Total All</t>
  </si>
  <si>
    <t>Trans Out</t>
  </si>
  <si>
    <t>Total ALL Exps/Trans Out</t>
  </si>
  <si>
    <t>Over/(Under)</t>
  </si>
  <si>
    <t>Beginning</t>
  </si>
  <si>
    <t>Ending</t>
  </si>
  <si>
    <t>GILLETT GROVE</t>
  </si>
  <si>
    <t>DECATUR CITY</t>
  </si>
  <si>
    <t>Please use the drop down menu below to select</t>
  </si>
  <si>
    <t>how many amendments the City will have filed</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</si>
  <si>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</si>
  <si>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</si>
  <si>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</si>
  <si>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</si>
  <si>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</si>
  <si>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</si>
  <si>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</si>
  <si>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</si>
  <si>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</si>
  <si>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</si>
  <si>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</si>
  <si>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</si>
  <si>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</si>
  <si>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</si>
  <si>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</si>
  <si>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</si>
  <si>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</si>
  <si>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</si>
  <si>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</si>
  <si>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</si>
  <si>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</si>
  <si>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</si>
  <si>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</si>
  <si>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</si>
  <si>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</si>
  <si>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</si>
  <si>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</si>
  <si>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</si>
  <si>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</si>
  <si>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</si>
  <si>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</si>
  <si>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</si>
  <si>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</si>
  <si>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</si>
  <si>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</si>
  <si>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</si>
  <si>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</si>
  <si>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</si>
  <si>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</si>
  <si>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</si>
  <si>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</si>
  <si>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</si>
  <si>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</si>
  <si>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</si>
  <si>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</si>
  <si>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</si>
  <si>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</si>
  <si>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</si>
  <si>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</si>
  <si>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</si>
  <si>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</si>
  <si>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</si>
  <si>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</si>
  <si>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</si>
  <si>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</si>
  <si>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</si>
  <si>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</si>
  <si>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</si>
  <si>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</si>
  <si>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</si>
  <si>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</si>
  <si>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</si>
  <si>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</si>
  <si>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</si>
  <si>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</si>
  <si>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</si>
  <si>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</si>
  <si>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</si>
  <si>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</si>
  <si>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</si>
  <si>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</si>
  <si>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</si>
  <si>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</si>
  <si>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</si>
  <si>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</si>
  <si>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</si>
  <si>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</si>
  <si>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</si>
  <si>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</si>
  <si>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</si>
  <si>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</si>
  <si>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</si>
  <si>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</si>
  <si>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</si>
  <si>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</si>
  <si>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</si>
  <si>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</si>
  <si>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</si>
  <si>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</si>
  <si>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</si>
  <si>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</si>
  <si>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</si>
  <si>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</si>
  <si>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</si>
  <si>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</si>
  <si>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</si>
  <si>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</si>
  <si>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</si>
  <si>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</si>
  <si>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</si>
  <si>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</si>
  <si>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</si>
  <si>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</si>
  <si>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</si>
  <si>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</si>
  <si>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</si>
  <si>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</si>
  <si>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</si>
  <si>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</si>
  <si>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</si>
  <si>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</si>
  <si>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</si>
  <si>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</si>
  <si>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</si>
  <si>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</si>
  <si>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</si>
  <si>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</si>
  <si>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</si>
  <si>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</si>
  <si>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</si>
  <si>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</si>
  <si>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</si>
  <si>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</si>
  <si>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</si>
  <si>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</si>
  <si>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</si>
  <si>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</si>
  <si>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</si>
  <si>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</si>
  <si>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</si>
  <si>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</si>
  <si>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</si>
  <si>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</si>
  <si>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</si>
  <si>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</si>
  <si>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</si>
  <si>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</si>
  <si>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</si>
  <si>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</si>
  <si>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</si>
  <si>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</si>
  <si>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</si>
  <si>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</si>
  <si>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</si>
  <si>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</si>
  <si>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</si>
  <si>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</si>
  <si>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</si>
  <si>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</si>
  <si>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</si>
  <si>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</si>
  <si>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</si>
  <si>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</si>
  <si>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</si>
  <si>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</si>
  <si>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</si>
  <si>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</si>
  <si>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</si>
  <si>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</si>
  <si>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</si>
  <si>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</si>
  <si>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</si>
  <si>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</si>
  <si>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</si>
  <si>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</si>
  <si>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</si>
  <si>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</si>
  <si>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</si>
  <si>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</si>
  <si>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</si>
  <si>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</si>
  <si>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</si>
  <si>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</si>
  <si>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</si>
  <si>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176</t>
  </si>
  <si>
    <t>177</t>
  </si>
  <si>
    <t>178</t>
  </si>
  <si>
    <t>179</t>
  </si>
  <si>
    <t>180</t>
  </si>
  <si>
    <t>181</t>
  </si>
  <si>
    <t>182</t>
  </si>
  <si>
    <t>183</t>
  </si>
  <si>
    <t>184</t>
  </si>
  <si>
    <t>185</t>
  </si>
  <si>
    <t>186</t>
  </si>
  <si>
    <t>187</t>
  </si>
  <si>
    <t>188</t>
  </si>
  <si>
    <t>189</t>
  </si>
  <si>
    <t>191</t>
  </si>
  <si>
    <t>192</t>
  </si>
  <si>
    <t>193</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</si>
  <si>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</si>
  <si>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</si>
  <si>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</si>
  <si>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</si>
  <si>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</si>
  <si>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</si>
  <si>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</si>
  <si>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</si>
  <si>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</si>
  <si>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</si>
  <si>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</si>
  <si>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</si>
  <si>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</si>
  <si>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</si>
  <si>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</si>
  <si>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</si>
  <si>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</si>
  <si>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</si>
  <si>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</si>
  <si>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</si>
  <si>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</si>
  <si>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</si>
  <si>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</si>
  <si>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</si>
  <si>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</si>
  <si>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</si>
  <si>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</si>
  <si>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</si>
  <si>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</si>
  <si>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</si>
  <si>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</si>
  <si>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</si>
  <si>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</si>
  <si>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</si>
  <si>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</si>
  <si>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</si>
  <si>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</si>
  <si>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</si>
  <si>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</si>
  <si>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</si>
  <si>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</si>
  <si>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</si>
  <si>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</si>
  <si>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</si>
  <si>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</si>
  <si>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</si>
  <si>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</si>
  <si>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</si>
  <si>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</si>
  <si>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</si>
  <si>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</si>
  <si>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</si>
  <si>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248</t>
  </si>
  <si>
    <t>249</t>
  </si>
  <si>
    <t>250</t>
  </si>
  <si>
    <t>251</t>
  </si>
  <si>
    <t>252</t>
  </si>
  <si>
    <t>253</t>
  </si>
  <si>
    <t>254</t>
  </si>
  <si>
    <t>255</t>
  </si>
  <si>
    <t>256</t>
  </si>
  <si>
    <t>257</t>
  </si>
  <si>
    <t>258</t>
  </si>
  <si>
    <t>259</t>
  </si>
  <si>
    <t>260</t>
  </si>
  <si>
    <t>261</t>
  </si>
  <si>
    <t>262</t>
  </si>
  <si>
    <t>263</t>
  </si>
  <si>
    <t>264</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</si>
  <si>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</si>
  <si>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</si>
  <si>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</si>
  <si>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</si>
  <si>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</si>
  <si>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</si>
  <si>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</si>
  <si>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</si>
  <si>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</si>
  <si>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</si>
  <si>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</si>
  <si>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</si>
  <si>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</si>
  <si>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</si>
  <si>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</si>
  <si>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</si>
  <si>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</si>
  <si>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</si>
  <si>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</si>
  <si>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</si>
  <si>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</si>
  <si>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</si>
  <si>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</si>
  <si>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</si>
  <si>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</si>
  <si>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</si>
  <si>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</si>
  <si>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</si>
  <si>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</si>
  <si>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</si>
  <si>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</si>
  <si>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</si>
  <si>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</si>
  <si>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</si>
  <si>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</si>
  <si>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</si>
  <si>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</si>
  <si>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</si>
  <si>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</si>
  <si>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</si>
  <si>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</si>
  <si>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</si>
  <si>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</si>
  <si>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</si>
  <si>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</si>
  <si>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</si>
  <si>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</si>
  <si>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</si>
  <si>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</si>
  <si>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</si>
  <si>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</si>
  <si>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</si>
  <si>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</si>
  <si>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</si>
  <si>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</si>
  <si>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</si>
  <si>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</si>
  <si>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</si>
  <si>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</si>
  <si>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</si>
  <si>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</si>
  <si>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</si>
  <si>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</si>
  <si>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</si>
  <si>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</si>
  <si>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</si>
  <si>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</si>
  <si>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</si>
  <si>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</si>
  <si>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</si>
  <si>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</si>
  <si>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</si>
  <si>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</si>
  <si>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</si>
  <si>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</si>
  <si>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</si>
  <si>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</si>
  <si>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</si>
  <si>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</si>
  <si>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</si>
  <si>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</si>
  <si>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</si>
  <si>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</si>
  <si>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</si>
  <si>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</si>
  <si>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</si>
  <si>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</si>
  <si>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</si>
  <si>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</si>
  <si>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</si>
  <si>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</si>
  <si>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</si>
  <si>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</si>
  <si>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</si>
  <si>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</si>
  <si>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</si>
  <si>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</si>
  <si>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</si>
  <si>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</si>
  <si>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</si>
  <si>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</si>
  <si>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</si>
  <si>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</si>
  <si>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</si>
  <si>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</si>
  <si>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</si>
  <si>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</si>
  <si>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</si>
  <si>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</si>
  <si>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</si>
  <si>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</si>
  <si>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</si>
  <si>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</si>
  <si>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</si>
  <si>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</si>
  <si>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</si>
  <si>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</si>
  <si>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</si>
  <si>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</si>
  <si>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</si>
  <si>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</si>
  <si>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</si>
  <si>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</si>
  <si>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</si>
  <si>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</si>
  <si>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</si>
  <si>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</si>
  <si>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</si>
  <si>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</si>
  <si>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</si>
  <si>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</si>
  <si>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</si>
  <si>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</si>
  <si>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</si>
  <si>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</si>
  <si>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</si>
  <si>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</si>
  <si>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</si>
  <si>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</si>
  <si>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</si>
  <si>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</si>
  <si>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</si>
  <si>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</si>
  <si>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</si>
  <si>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</si>
  <si>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</si>
  <si>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</si>
  <si>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</si>
  <si>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</si>
  <si>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</si>
  <si>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</si>
  <si>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</si>
  <si>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</si>
  <si>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</si>
  <si>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</si>
  <si>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</si>
  <si>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</si>
  <si>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</si>
  <si>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</si>
  <si>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</si>
  <si>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</si>
  <si>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</si>
  <si>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</si>
  <si>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</si>
  <si>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</si>
  <si>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</si>
  <si>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</si>
  <si>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</si>
  <si>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</si>
  <si>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</si>
  <si>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</si>
  <si>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</si>
  <si>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</si>
  <si>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</si>
  <si>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</si>
  <si>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</si>
  <si>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</si>
  <si>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</si>
  <si>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</si>
  <si>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</si>
  <si>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</si>
  <si>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</si>
  <si>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</si>
  <si>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</si>
  <si>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</si>
  <si>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</si>
  <si>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</si>
  <si>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</si>
  <si>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</si>
  <si>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</si>
  <si>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</si>
  <si>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</si>
  <si>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</si>
  <si>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</si>
  <si>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</si>
  <si>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</si>
  <si>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</si>
  <si>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</si>
  <si>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</si>
  <si>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</si>
  <si>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</si>
  <si>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</si>
  <si>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</si>
  <si>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</si>
  <si>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</si>
  <si>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</si>
  <si>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</si>
  <si>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</si>
  <si>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</si>
  <si>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</si>
  <si>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</si>
  <si>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</si>
  <si>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</si>
  <si>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</si>
  <si>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</si>
  <si>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</si>
  <si>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</si>
  <si>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</si>
  <si>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</si>
  <si>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</si>
  <si>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</si>
  <si>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</si>
  <si>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</si>
  <si>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</si>
  <si>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</si>
  <si>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</si>
  <si>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</si>
  <si>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</si>
  <si>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</si>
  <si>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</si>
  <si>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</si>
  <si>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</si>
  <si>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</si>
  <si>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</si>
  <si>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</si>
  <si>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</si>
  <si>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</si>
  <si>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</si>
  <si>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</si>
  <si>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</si>
  <si>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</si>
  <si>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</si>
  <si>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</si>
  <si>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</si>
  <si>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</si>
  <si>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</si>
  <si>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</si>
  <si>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</si>
  <si>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</si>
  <si>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</si>
  <si>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</si>
  <si>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</si>
  <si>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</si>
  <si>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</si>
  <si>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</si>
  <si>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</si>
  <si>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</si>
  <si>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</si>
  <si>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</si>
  <si>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</si>
  <si>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</si>
  <si>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</si>
  <si>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</si>
  <si>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</si>
  <si>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</si>
  <si>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</si>
  <si>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</si>
  <si>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</si>
  <si>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</si>
  <si>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</si>
  <si>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</si>
  <si>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</si>
  <si>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</si>
  <si>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</si>
  <si>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</si>
  <si>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</si>
  <si>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</si>
  <si>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</si>
  <si>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</si>
  <si>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</si>
  <si>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</si>
  <si>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</si>
  <si>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</si>
  <si>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</si>
  <si>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</si>
  <si>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</si>
  <si>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</si>
  <si>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</si>
  <si>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</si>
  <si>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</si>
  <si>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</si>
  <si>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</si>
  <si>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</si>
  <si>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</si>
  <si>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</si>
  <si>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</si>
  <si>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</si>
  <si>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</si>
  <si>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</si>
  <si>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</si>
  <si>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</si>
  <si>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</si>
  <si>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</si>
  <si>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</si>
  <si>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</si>
  <si>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</si>
  <si>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</si>
  <si>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</si>
  <si>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</si>
  <si>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</si>
  <si>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</si>
  <si>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</si>
  <si>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</si>
  <si>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</si>
  <si>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</si>
  <si>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</si>
  <si>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</si>
  <si>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</si>
  <si>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</si>
  <si>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</si>
  <si>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</si>
  <si>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</si>
  <si>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</si>
  <si>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</si>
  <si>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</si>
  <si>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</si>
  <si>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</si>
  <si>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</si>
  <si>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</si>
  <si>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</si>
  <si>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</si>
  <si>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</si>
  <si>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</si>
  <si>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</si>
  <si>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</si>
  <si>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</si>
  <si>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</si>
  <si>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</si>
  <si>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</si>
  <si>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</si>
  <si>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</si>
  <si>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</si>
  <si>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</si>
  <si>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</si>
  <si>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</si>
  <si>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</si>
  <si>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</si>
  <si>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</si>
  <si>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</si>
  <si>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</si>
  <si>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</si>
  <si>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</si>
  <si>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</si>
  <si>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</si>
  <si>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</si>
  <si>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</si>
  <si>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</si>
  <si>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</si>
  <si>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</si>
  <si>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</si>
  <si>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</si>
  <si>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</si>
  <si>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</si>
  <si>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</si>
  <si>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</si>
  <si>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</si>
  <si>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</si>
  <si>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</si>
  <si>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</si>
  <si>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</si>
  <si>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</si>
  <si>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</si>
  <si>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</si>
  <si>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</si>
  <si>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</si>
  <si>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</si>
  <si>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</si>
  <si>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</si>
  <si>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</si>
  <si>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</si>
  <si>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</si>
  <si>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</si>
  <si>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</si>
  <si>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</si>
  <si>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</si>
  <si>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</si>
  <si>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</si>
  <si>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</si>
  <si>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</si>
  <si>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</si>
  <si>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</si>
  <si>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</si>
  <si>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</si>
  <si>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</si>
  <si>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</si>
  <si>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</si>
  <si>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</si>
  <si>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</si>
  <si>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</si>
  <si>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</si>
  <si>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</si>
  <si>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</si>
  <si>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</si>
  <si>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</si>
  <si>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</si>
  <si>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</si>
  <si>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</si>
  <si>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</si>
  <si>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</si>
  <si>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</si>
  <si>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</si>
  <si>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</si>
  <si>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</si>
  <si>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</si>
  <si>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</si>
  <si>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</si>
  <si>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</si>
  <si>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</si>
  <si>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</si>
  <si>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</si>
  <si>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</si>
  <si>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</si>
  <si>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</si>
  <si>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</si>
  <si>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</si>
  <si>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</si>
  <si>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</si>
  <si>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</si>
  <si>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</si>
  <si>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</si>
  <si>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</si>
  <si>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</si>
  <si>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</si>
  <si>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</si>
  <si>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</si>
  <si>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</si>
  <si>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</si>
  <si>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</si>
  <si>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</si>
  <si>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</si>
  <si>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</si>
  <si>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</si>
  <si>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</si>
  <si>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</si>
  <si>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</si>
  <si>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</si>
  <si>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</si>
  <si>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</si>
  <si>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</si>
  <si>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</si>
  <si>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</si>
  <si>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</si>
  <si>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</si>
  <si>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</si>
  <si>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</si>
  <si>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</si>
  <si>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</si>
  <si>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</si>
  <si>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</si>
  <si>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</si>
  <si>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</si>
  <si>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</si>
  <si>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</si>
  <si>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</si>
  <si>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</si>
  <si>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</si>
  <si>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</si>
  <si>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</si>
  <si>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</si>
  <si>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</si>
  <si>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</si>
  <si>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</si>
  <si>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</si>
  <si>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</si>
  <si>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</si>
  <si>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</si>
  <si>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</si>
  <si>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</si>
  <si>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</si>
  <si>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</si>
  <si>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</si>
  <si>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</si>
  <si>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</si>
  <si>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</si>
  <si>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</si>
  <si>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</si>
  <si>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</si>
  <si>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</si>
  <si>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</si>
  <si>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</si>
  <si>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</si>
  <si>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</si>
  <si>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</si>
  <si>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</si>
  <si>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</si>
  <si>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</si>
  <si>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</si>
  <si>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</si>
  <si>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</si>
  <si>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</si>
  <si>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</si>
  <si>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</si>
  <si>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</si>
  <si>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</si>
  <si>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</si>
  <si>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</si>
  <si>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</si>
  <si>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</si>
  <si>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</si>
  <si>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</si>
  <si>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</si>
  <si>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</si>
  <si>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</si>
  <si>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</si>
  <si>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</si>
  <si>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</si>
  <si>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</si>
  <si>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</si>
  <si>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</si>
  <si>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</si>
  <si>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</si>
  <si>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</si>
  <si>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</si>
  <si>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</si>
  <si>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</si>
  <si>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</si>
  <si>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</si>
  <si>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</si>
  <si>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</si>
  <si>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</si>
  <si>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</si>
  <si>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</si>
  <si>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</si>
  <si>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</si>
  <si>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</si>
  <si>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</si>
  <si>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</si>
  <si>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</si>
  <si>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</si>
  <si>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</si>
  <si>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</si>
  <si>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</si>
  <si>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</si>
  <si>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</si>
  <si>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</si>
  <si>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</si>
  <si>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</si>
  <si>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</si>
  <si>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</si>
  <si>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</si>
  <si>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</si>
  <si>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</si>
  <si>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</si>
  <si>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</si>
  <si>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</si>
  <si>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</si>
  <si>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</si>
  <si>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</si>
  <si>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</si>
  <si>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</si>
  <si>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</si>
  <si>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</si>
  <si>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838</t>
  </si>
  <si>
    <t>839</t>
  </si>
  <si>
    <t>840</t>
  </si>
  <si>
    <t>841</t>
  </si>
  <si>
    <t>842</t>
  </si>
  <si>
    <t>843</t>
  </si>
  <si>
    <t>844</t>
  </si>
  <si>
    <t>845</t>
  </si>
  <si>
    <t>846</t>
  </si>
  <si>
    <t>847</t>
  </si>
  <si>
    <t>848</t>
  </si>
  <si>
    <t>849</t>
  </si>
  <si>
    <t>851</t>
  </si>
  <si>
    <t>852</t>
  </si>
  <si>
    <t>853</t>
  </si>
  <si>
    <t>854</t>
  </si>
  <si>
    <t>855</t>
  </si>
  <si>
    <t>856</t>
  </si>
  <si>
    <t>857</t>
  </si>
  <si>
    <t>858</t>
  </si>
  <si>
    <t>859</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</si>
  <si>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</si>
  <si>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</si>
  <si>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</si>
  <si>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</si>
  <si>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</si>
  <si>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</si>
  <si>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</si>
  <si>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</si>
  <si>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</si>
  <si>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</si>
  <si>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</si>
  <si>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</si>
  <si>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</si>
  <si>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</si>
  <si>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</si>
  <si>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</si>
  <si>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</si>
  <si>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</si>
  <si>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</si>
  <si>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</si>
  <si>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</si>
  <si>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</si>
  <si>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</si>
  <si>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</si>
  <si>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</si>
  <si>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</si>
  <si>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</si>
  <si>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</si>
  <si>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</si>
  <si>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</si>
  <si>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</si>
  <si>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</si>
  <si>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</si>
  <si>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</si>
  <si>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</si>
  <si>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</si>
  <si>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</si>
  <si>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</si>
  <si>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</si>
  <si>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</si>
  <si>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</si>
  <si>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</si>
  <si>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</si>
  <si>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</si>
  <si>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</si>
  <si>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</si>
  <si>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</si>
  <si>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</si>
  <si>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</si>
  <si>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</si>
  <si>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</si>
  <si>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</si>
  <si>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</si>
  <si>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</si>
  <si>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</si>
  <si>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</si>
  <si>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</si>
  <si>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</si>
  <si>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</si>
  <si>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</si>
  <si>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</si>
  <si>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</si>
  <si>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</si>
  <si>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</si>
  <si>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</si>
  <si>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</si>
  <si>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</si>
  <si>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</si>
  <si>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</si>
  <si>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</si>
  <si>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</si>
  <si>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</si>
  <si>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</si>
  <si>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</si>
  <si>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</si>
  <si>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</si>
  <si>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</si>
  <si>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</si>
  <si>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</si>
  <si>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</si>
  <si>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</si>
  <si>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</si>
  <si>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</si>
  <si>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</si>
  <si>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</si>
  <si>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</si>
  <si>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</si>
  <si>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</si>
  <si>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</si>
  <si>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</si>
  <si>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</si>
  <si>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</si>
  <si>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</si>
  <si>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</si>
  <si>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</si>
  <si>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</si>
  <si>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</si>
  <si>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175</t>
  </si>
  <si>
    <t>247</t>
  </si>
  <si>
    <r>
      <t xml:space="preserve">The Budget Amendment Form follows the same format as the Notice of Public Hearing on the original budget. </t>
    </r>
    <r>
      <rPr>
        <b/>
        <sz val="12"/>
        <rFont val="Arial"/>
        <family val="2"/>
      </rPr>
      <t>HOWEVER,</t>
    </r>
    <r>
      <rPr>
        <sz val="12"/>
        <rFont val="Arial"/>
        <family val="2"/>
      </rPr>
      <t xml:space="preserve"> the amendment form </t>
    </r>
    <r>
      <rPr>
        <b/>
        <sz val="12"/>
        <rFont val="Arial"/>
        <family val="2"/>
      </rPr>
      <t xml:space="preserve">IS NOT </t>
    </r>
    <r>
      <rPr>
        <sz val="12"/>
        <rFont val="Arial"/>
        <family val="2"/>
      </rPr>
      <t>required to be submitted electroncially. Budget amendment forms should be downloaded yearly from the Department of Management website - www.dom.state.ia.us/local/city/index.html.</t>
    </r>
  </si>
  <si>
    <t xml:space="preserve">Amendments are made to total program budgeted amounts adopted in the original budget certification or each subsequent amended budget. The first column of the notice entitled "Total Budget as Certified or Last Amended" will be automatically filled in with the information taken from the current budget for the first amendment of the year.  For all subsequent amendments, the "Total Budget after Current Amendment" figures from the previous amendment will need to be entered manually. The only information required in the middle column entitled "Current Amendment" are the changes being made to the budget. All the boxes in the third column entitled "Total Budget after Current Amendment" establish the total budget after amendment and will be filled automatically by formula. </t>
  </si>
  <si>
    <t xml:space="preserve">The "Amended Hearing Notice" is the form in which all data is entered. The first column is from the original budget or, if an amendment has already been done, it comes from the third column ("Total Budget after Current Amendment") of the previous amendment. The second column is for any changes either revenues or expenditures. The third column does the math and adds the value in the first column with the second column to arrive at the new revenue amount of total spending authority for a program or programs. To reduce a revenue or expenditure, simply enter a negative value in the second column in the amount you wish to lower that revenue or expenditure. </t>
  </si>
  <si>
    <r>
      <t>Publication requirements for Amendments:</t>
    </r>
    <r>
      <rPr>
        <sz val="12"/>
        <rFont val="Arial"/>
        <family val="2"/>
      </rPr>
      <t xml:space="preserve"> Publication requirements are the same as for the annual budget: not less than </t>
    </r>
    <r>
      <rPr>
        <b/>
        <sz val="12"/>
        <rFont val="Arial"/>
        <family val="2"/>
      </rPr>
      <t>10 days</t>
    </r>
    <r>
      <rPr>
        <sz val="12"/>
        <rFont val="Arial"/>
        <family val="2"/>
      </rPr>
      <t xml:space="preserve"> nor more than</t>
    </r>
    <r>
      <rPr>
        <b/>
        <sz val="12"/>
        <rFont val="Arial"/>
        <family val="2"/>
      </rPr>
      <t xml:space="preserve"> 20 days </t>
    </r>
    <r>
      <rPr>
        <b/>
        <u/>
        <sz val="12"/>
        <rFont val="Arial"/>
        <family val="2"/>
      </rPr>
      <t>BEFORE</t>
    </r>
    <r>
      <rPr>
        <sz val="12"/>
        <rFont val="Arial"/>
        <family val="2"/>
      </rPr>
      <t xml:space="preserve"> the date set for public hearing.  For pubilishing cities (cities with a population over 200 as of the last official census), a file ready to be sent to the publisher can be created on the </t>
    </r>
    <r>
      <rPr>
        <i/>
        <sz val="12"/>
        <rFont val="Arial"/>
        <family val="2"/>
      </rPr>
      <t>Amend Notice Min. Newspaper</t>
    </r>
    <r>
      <rPr>
        <sz val="12"/>
        <rFont val="Arial"/>
        <family val="2"/>
      </rPr>
      <t xml:space="preserve"> tab.  This file will be formatted to meet the minimum publication guidelines for public notices.  Pushing the "Publish Notice" button on the Amend Notice Min. Newspaper tab will create a seperate Excel workbook file in the same folder as the budget amendment, whcih can be printed or emailed.</t>
    </r>
  </si>
  <si>
    <t>FILLING OUT THE FORMS</t>
  </si>
  <si>
    <t xml:space="preserve">To fill out the amendment forms, basic financial and city amendment hearing information must be entered on the Amended Hearing Notice tab.  The information from this tab will flow through to all other tabs.  </t>
  </si>
  <si>
    <t>AMENDED HEARING NOTICE tab</t>
  </si>
  <si>
    <t>Select Amendment #</t>
  </si>
  <si>
    <t>1 - First Amendment of Fiscal Year</t>
  </si>
  <si>
    <t>2 - Second Amendment of Fiscal Year</t>
  </si>
  <si>
    <t>3 - Third Amendment of Fiscal Year</t>
  </si>
  <si>
    <t>4 - Fourth Amendment of Fiscal Year</t>
  </si>
  <si>
    <t>5 - Fifth Amendment of Fiscal Year</t>
  </si>
  <si>
    <t>6 - Sixth Amendment of Fiscal Year</t>
  </si>
  <si>
    <t xml:space="preserve"> of this amendment:</t>
  </si>
  <si>
    <t>this amendment:</t>
  </si>
  <si>
    <t>during the fiscal year upon completion of</t>
  </si>
  <si>
    <t>The first item to be input at the top of the Amended Hearing Notice tab is the name of the city whose budget is to be amended with these forms.  Onec the city name is entered, the county name(s) in which the city resides will automatically fill to the top center of the form.  On the second line down at the top of the Amended Hearing Notice tab the place where the City Council will be meeting to consider this amendment.  The third line from the top of the form contains two blanks.  The first is for the time at which the hearing will be held (be sure to include AM or PM).  The second blank is for the date of the hearing.  Please enter this date in the MM/DD/YYYY format.</t>
  </si>
  <si>
    <t>Immediately below the spaces for the time and date of the public hearing is a blank space following "June 30,".  In this blank please enter the fiscal year of the budget that is being amended.  For example, if the July 1, 2015 through June 30, 2016 budget was being amended, the year to input would be 2016.</t>
  </si>
  <si>
    <t>In the yellow box to the right of the public hearing information is a dropdown menu for selecting which amendment of the year this is.  Cities are allowed to amend their budget as many times as needed during a fiscal year, so one of the functions of this dropdown is to track the number of amendments.  The second function is to prompt the form to autofill the "Total budget as certified or last amended" column.</t>
  </si>
  <si>
    <t>For the first amendment of the year, the "Total budget as certified or last amended" will be automatically filled in from the budget data obtained from the budget submitted in March.  For each succeeding amendment, the city is required to fill this information in from the "Total budget after current amendment" column on the previous certified amendment for the fiscal year.</t>
  </si>
  <si>
    <t>Again, a budget will have to be amended only if the budgeted expenditures for a ---PROGRAM --- or   FUNCTION:  (PUBLIC SAFETY, PUBLIC WORKS, HEALTH AND SOCIAL SERVICES, CULTURE AND RECREATION, COMMUNITY &amp; ECONOMIC DEVELOPMENT, GENERAL GOVERNMENT, DEBT SERVICE, CAPITAL PROJECTS, BUSINESS TYPE ACTIVITIES) will exceed the amount originally budgeted FOR THAT PROGRAM.....</t>
  </si>
  <si>
    <t>At the bottom of the Amended Hearing Notice tab is a space for the city to write in the reason that an amendment was necessary.  Give as thorough an explanation of the changes that are being made in the limited space available.  Directly below the explanation of amendment blank is a space for the city clerk or responsible budget officer to type in their name.  Both of these blanks must be completed, as they are displayed on the hearing notice that is published or posted for citizens.</t>
  </si>
  <si>
    <t>AMEND NOTICE MIN NEWSPAPER tab</t>
  </si>
  <si>
    <r>
      <t>MESSAGE 1)</t>
    </r>
    <r>
      <rPr>
        <b/>
        <sz val="12"/>
        <color indexed="10"/>
        <rFont val="Arial"/>
        <family val="2"/>
      </rPr>
      <t xml:space="preserve"> The </t>
    </r>
    <r>
      <rPr>
        <b/>
        <sz val="12"/>
        <rFont val="Arial"/>
        <family val="2"/>
      </rPr>
      <t>Publish Hearing Notice</t>
    </r>
    <r>
      <rPr>
        <b/>
        <sz val="12"/>
        <color indexed="10"/>
        <rFont val="Arial"/>
        <family val="2"/>
      </rPr>
      <t xml:space="preserve"> button above will create a file containing just the hearing notice so it may be emailed to the newspaper. The file will be created in the same location as the budget file is currently saved. The file name will be </t>
    </r>
    <r>
      <rPr>
        <b/>
        <i/>
        <sz val="12"/>
        <rFont val="Arial"/>
        <family val="2"/>
      </rPr>
      <t>"AmendedCityNewspaperNotice.xls"</t>
    </r>
  </si>
  <si>
    <r>
      <t xml:space="preserve">MESSAGE 2) </t>
    </r>
    <r>
      <rPr>
        <b/>
        <sz val="12"/>
        <color indexed="10"/>
        <rFont val="Arial"/>
        <family val="2"/>
      </rPr>
      <t>The Macros MUST be enabled for the Publish Hearing Notice function to work</t>
    </r>
    <r>
      <rPr>
        <b/>
        <sz val="12"/>
        <color indexed="10"/>
        <rFont val="Arial"/>
        <family val="2"/>
      </rPr>
      <t>.</t>
    </r>
    <r>
      <rPr>
        <b/>
        <sz val="12"/>
        <rFont val="Arial"/>
        <family val="2"/>
      </rPr>
      <t/>
    </r>
  </si>
  <si>
    <t>The Amend Notice Min Newspaper tab is intended to create a separate Excel file that can be emailed or printed and taken to the local newspaper for publishing.  This page is an exact copy of the Amended Hearing Notice tab, except that it has been reduced in size to meet the minimum requirements for a published public notice under the Iowa Code.  To create the separate Excel file for sending to the publisher, click on the "Publish Form" button.</t>
  </si>
  <si>
    <t>Once the button has been clicker, a new file will be created and saved to the same folder that the amendment file is in.  The name and location of the new file will appear in a pop-up box on screen.</t>
  </si>
  <si>
    <t>The Min Newspaper notice form can also be printed in the same manner as any other tab in Excel, by going to the file tab and selecting "Print…" (2010 &amp;2013), going to the Office Button and selecting "Print…" (2007), or Selecting "Print…" from the File menu (2003 &amp; earlier).</t>
  </si>
  <si>
    <t>AMENDED CERTIFICATION tab</t>
  </si>
  <si>
    <t>The Amended Certification page is completed after the public hearing has been held, and the budget amendment has been adopted via resolution by the City Council.  Most of the Amended Certification tab will populate from the Amended Hearing Notice tab.  There are a few blanks at the top of the page and few blanks at the bottom of the page that need to be filled in.  At the top of the page, the number of the resolution that adopted the amendment should be entered</t>
  </si>
  <si>
    <t>Just below the blank for the resolution number are three blanks that require dates to be entered.  The first blank should be filled by the date the previous budget or amendment of the budget was adopted.  The date that the notice of public hearing was published or posted should be entered in the second blank.  The third blank should be filled by the date that the public hearing took place.</t>
  </si>
  <si>
    <t>At the bottom of the page, the date that the amendment adoption was completed should be entered.  The first blank the day of the month should be entered.  The second blank should be filled with the month and year.  This date may be the same or may be different that the public hearing date.  An amendment to the budget can be adopted anytime after the public hearing.</t>
  </si>
  <si>
    <t>PUBLICATION DAY CALCULATOR</t>
  </si>
  <si>
    <t>To assist in the calculation of the hearing notice period (not less than 10, no more than 20 days prior to the hearing date) a publication calculator has been added to the budget amendment forms.  The Publication Day Calculator will give you the 10th and 20th day prior to the hearing date, so that you will know for sure that your publication/posting is with in the legal parameters.  Simply enter the date that the city is planning on holding the budget amendment public hearing, and the earliest and latest dates that you can publish/post the notice will appear above.</t>
  </si>
  <si>
    <t>POP</t>
  </si>
  <si>
    <t>2010 Census</t>
  </si>
  <si>
    <t>ST. PAUL</t>
  </si>
  <si>
    <t>526</t>
  </si>
  <si>
    <t>AMENDMENT OF FY2017-2018 CITY BUDGET</t>
  </si>
  <si>
    <t>2018</t>
  </si>
  <si>
    <r>
      <t xml:space="preserve">The "Current Amendment" column is where any increases in revenues &amp; expenditures should be entered.  This is where the actual changes that necessitated the amendment should be shown.  </t>
    </r>
    <r>
      <rPr>
        <i/>
        <sz val="12"/>
        <rFont val="Arial"/>
        <family val="2"/>
      </rPr>
      <t>Any adjustments to the beginning fund balance to get the budgeted beginning fund balance to match the actual balance on July 1st should also be entered in the "Current Amendment" column</t>
    </r>
    <r>
      <rPr>
        <sz val="12"/>
        <rFont val="Arial"/>
        <family val="2"/>
      </rPr>
      <t>.  Enter all amounts as positive, whole dollar amounts.  The right most column, "Total Budget after Current Amendment", is the restated budget with the amended totals included.  This column will represent the budgeted amounts that the city will use as the adopted budget for the rest of the fiscal year.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</si>
</sst>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m\ d\,\ yyyy"/>
    <numFmt numFmtId="165" formatCode="mm\/dd/yy"/>
    <numFmt numFmtId="166" formatCode=";;;"/>
  </numFmts>
  <fonts count="81" x14ac:knownFonts="1">
    <font>
      <sz val="10"/>
      <name val="Arial"/>
    </font>
    <font>
      <b/>
      <sz val="10"/>
      <name val="Arial"/>
    </font>
    <font>
      <sz val="10"/>
      <name val="Arial"/>
      <family val="2"/>
    </font>
    <font>
      <sz val="10"/>
      <name val="MS Sans Serif"/>
      <family val="2"/>
    </font>
    <font>
      <b/>
      <sz val="14"/>
      <name val="Arial"/>
      <family val="2"/>
    </font>
    <font>
      <sz val="8"/>
      <name val="Arial"/>
      <family val="2"/>
    </font>
    <font>
      <sz val="9"/>
      <name val="Arial"/>
      <family val="2"/>
    </font>
    <font>
      <b/>
      <u/>
      <sz val="9"/>
      <name val="Arial"/>
      <family val="2"/>
    </font>
    <font>
      <b/>
      <sz val="8"/>
      <name val="Arial"/>
      <family val="2"/>
    </font>
    <font>
      <b/>
      <sz val="14"/>
      <name val="Arial"/>
      <family val="2"/>
    </font>
    <font>
      <b/>
      <sz val="10"/>
      <name val="Arial"/>
      <family val="2"/>
    </font>
    <font>
      <b/>
      <sz val="9"/>
      <name val="Arial"/>
      <family val="2"/>
    </font>
    <font>
      <b/>
      <sz val="10"/>
      <name val="Arial"/>
      <family val="2"/>
    </font>
    <font>
      <sz val="10"/>
      <color indexed="12"/>
      <name val="Arial"/>
      <family val="2"/>
    </font>
    <font>
      <sz val="10"/>
      <name val="Arial"/>
      <family val="2"/>
    </font>
    <font>
      <i/>
      <sz val="8"/>
      <name val="Arial"/>
      <family val="2"/>
    </font>
    <font>
      <b/>
      <sz val="10"/>
      <name val="Arial"/>
      <family val="2"/>
    </font>
    <font>
      <sz val="10"/>
      <name val="Arial"/>
      <family val="2"/>
    </font>
    <font>
      <sz val="8"/>
      <name val="Arial"/>
      <family val="2"/>
    </font>
    <font>
      <i/>
      <sz val="6"/>
      <name val="Arial"/>
      <family val="2"/>
    </font>
    <font>
      <b/>
      <u/>
      <sz val="9"/>
      <name val="Arial"/>
      <family val="2"/>
    </font>
    <font>
      <sz val="6"/>
      <name val="Arial"/>
      <family val="2"/>
    </font>
    <font>
      <sz val="10"/>
      <color indexed="12"/>
      <name val="Arial"/>
      <family val="2"/>
    </font>
    <font>
      <b/>
      <sz val="6"/>
      <name val="Arial"/>
      <family val="2"/>
    </font>
    <font>
      <sz val="6"/>
      <name val="Arial"/>
      <family val="2"/>
    </font>
    <font>
      <b/>
      <sz val="6"/>
      <name val="Arial"/>
      <family val="2"/>
    </font>
    <font>
      <b/>
      <u/>
      <sz val="6"/>
      <name val="Arial"/>
      <family val="2"/>
    </font>
    <font>
      <sz val="6"/>
      <name val="MS Sans Serif"/>
      <family val="2"/>
    </font>
    <font>
      <b/>
      <u/>
      <sz val="6"/>
      <name val="Arial"/>
      <family val="2"/>
    </font>
    <font>
      <sz val="6"/>
      <color indexed="12"/>
      <name val="Arial"/>
      <family val="2"/>
    </font>
    <font>
      <sz val="14"/>
      <name val="Arial"/>
      <family val="2"/>
    </font>
    <font>
      <sz val="2"/>
      <name val="Arial"/>
      <family val="2"/>
    </font>
    <font>
      <sz val="8"/>
      <name val="Arial"/>
      <family val="2"/>
    </font>
    <font>
      <sz val="6"/>
      <name val="Arial"/>
      <family val="2"/>
    </font>
    <font>
      <sz val="6"/>
      <color indexed="8"/>
      <name val="Arial"/>
      <family val="2"/>
    </font>
    <font>
      <sz val="5"/>
      <color indexed="8"/>
      <name val="Arial"/>
      <family val="2"/>
    </font>
    <font>
      <b/>
      <sz val="9"/>
      <name val="Arial"/>
      <family val="2"/>
    </font>
    <font>
      <i/>
      <sz val="8"/>
      <name val="Arial"/>
      <family val="2"/>
    </font>
    <font>
      <b/>
      <sz val="12"/>
      <name val="Arial"/>
      <family val="2"/>
    </font>
    <font>
      <b/>
      <sz val="72"/>
      <name val="Arial"/>
      <family val="2"/>
    </font>
    <font>
      <sz val="11"/>
      <name val="Arial"/>
      <family val="2"/>
    </font>
    <font>
      <b/>
      <sz val="10"/>
      <name val="Arial"/>
      <family val="2"/>
    </font>
    <font>
      <b/>
      <sz val="10"/>
      <color indexed="10"/>
      <name val="Arial"/>
      <family val="2"/>
    </font>
    <font>
      <b/>
      <sz val="14"/>
      <color indexed="16"/>
      <name val="Arial"/>
      <family val="2"/>
    </font>
    <font>
      <sz val="12"/>
      <name val="Arial"/>
      <family val="2"/>
    </font>
    <font>
      <b/>
      <u/>
      <sz val="12"/>
      <color indexed="18"/>
      <name val="Arial"/>
      <family val="2"/>
    </font>
    <font>
      <i/>
      <sz val="12"/>
      <color indexed="18"/>
      <name val="Arial"/>
      <family val="2"/>
    </font>
    <font>
      <b/>
      <i/>
      <sz val="12"/>
      <name val="Arial"/>
      <family val="2"/>
    </font>
    <font>
      <b/>
      <sz val="16"/>
      <name val="Arial"/>
      <family val="2"/>
    </font>
    <font>
      <b/>
      <u/>
      <sz val="12"/>
      <name val="Arial"/>
      <family val="2"/>
    </font>
    <font>
      <sz val="18"/>
      <name val="Arial"/>
      <family val="2"/>
    </font>
    <font>
      <i/>
      <sz val="12"/>
      <name val="Arial"/>
      <family val="2"/>
    </font>
    <font>
      <b/>
      <sz val="12"/>
      <color indexed="10"/>
      <name val="Arial"/>
      <family val="2"/>
    </font>
    <font>
      <sz val="10"/>
      <color indexed="8"/>
      <name val="Arial"/>
      <family val="2"/>
    </font>
    <font>
      <sz val="10"/>
      <color theme="1"/>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FF0000"/>
      <name val="Arial"/>
      <family val="2"/>
    </font>
    <font>
      <b/>
      <sz val="11"/>
      <color rgb="FFFF0000"/>
      <name val="Arial"/>
      <family val="2"/>
    </font>
    <font>
      <b/>
      <sz val="14"/>
      <color theme="1"/>
      <name val="Calibri"/>
      <family val="2"/>
      <scheme val="minor"/>
    </font>
    <font>
      <sz val="11"/>
      <color rgb="FF009900"/>
      <name val="Calibri"/>
      <family val="2"/>
      <scheme val="minor"/>
    </font>
    <font>
      <sz val="12"/>
      <color rgb="FF009900"/>
      <name val="Calibri"/>
      <family val="2"/>
      <scheme val="minor"/>
    </font>
    <font>
      <sz val="12"/>
      <color rgb="FFFF0000"/>
      <name val="Arial"/>
      <family val="2"/>
    </font>
    <font>
      <sz val="10"/>
      <color theme="0"/>
      <name val="Arial"/>
      <family val="2"/>
    </font>
    <font>
      <sz val="10"/>
      <color rgb="FF00B050"/>
      <name val="Arial"/>
      <family val="2"/>
    </font>
    <font>
      <b/>
      <sz val="10"/>
      <color rgb="FFFF0000"/>
      <name val="Arial"/>
      <family val="2"/>
    </font>
  </fonts>
  <fills count="35">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CC"/>
        <bgColor indexed="64"/>
      </patternFill>
    </fill>
  </fills>
  <borders count="65">
    <border>
      <left/>
      <right/>
      <top/>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5">
    <xf numFmtId="0" fontId="0" fillId="0" borderId="0"/>
    <xf numFmtId="0" fontId="55" fillId="3"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7" fillId="27" borderId="0" applyNumberFormat="0" applyBorder="0" applyAlignment="0" applyProtection="0"/>
    <xf numFmtId="0" fontId="58" fillId="28" borderId="56" applyNumberFormat="0" applyAlignment="0" applyProtection="0"/>
    <xf numFmtId="0" fontId="59" fillId="29" borderId="57" applyNumberFormat="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58" applyNumberFormat="0" applyFill="0" applyAlignment="0" applyProtection="0"/>
    <xf numFmtId="0" fontId="63" fillId="0" borderId="59" applyNumberFormat="0" applyFill="0" applyAlignment="0" applyProtection="0"/>
    <xf numFmtId="0" fontId="64" fillId="0" borderId="60" applyNumberFormat="0" applyFill="0" applyAlignment="0" applyProtection="0"/>
    <xf numFmtId="0" fontId="64" fillId="0" borderId="0" applyNumberFormat="0" applyFill="0" applyBorder="0" applyAlignment="0" applyProtection="0"/>
    <xf numFmtId="0" fontId="65" fillId="31" borderId="56" applyNumberFormat="0" applyAlignment="0" applyProtection="0"/>
    <xf numFmtId="0" fontId="66" fillId="0" borderId="61" applyNumberFormat="0" applyFill="0" applyAlignment="0" applyProtection="0"/>
    <xf numFmtId="0" fontId="67" fillId="32" borderId="0" applyNumberFormat="0" applyBorder="0" applyAlignment="0" applyProtection="0"/>
    <xf numFmtId="0" fontId="2" fillId="0" borderId="0"/>
    <xf numFmtId="0" fontId="55" fillId="0" borderId="0"/>
    <xf numFmtId="0" fontId="55" fillId="0" borderId="0"/>
    <xf numFmtId="0" fontId="54" fillId="0" borderId="0"/>
    <xf numFmtId="0" fontId="2" fillId="0" borderId="0"/>
    <xf numFmtId="0" fontId="2" fillId="0" borderId="0"/>
    <xf numFmtId="0" fontId="53" fillId="0" borderId="0">
      <alignment vertical="top"/>
    </xf>
    <xf numFmtId="0" fontId="55" fillId="0" borderId="0"/>
    <xf numFmtId="0" fontId="55" fillId="33" borderId="62" applyNumberFormat="0" applyFont="0" applyAlignment="0" applyProtection="0"/>
    <xf numFmtId="0" fontId="55" fillId="33" borderId="62" applyNumberFormat="0" applyFont="0" applyAlignment="0" applyProtection="0"/>
    <xf numFmtId="0" fontId="68" fillId="28" borderId="63" applyNumberFormat="0" applyAlignment="0" applyProtection="0"/>
    <xf numFmtId="9" fontId="2" fillId="0" borderId="0" applyFont="0" applyFill="0" applyBorder="0" applyAlignment="0" applyProtection="0"/>
    <xf numFmtId="9" fontId="2" fillId="0" borderId="0" applyFont="0" applyFill="0" applyBorder="0" applyAlignment="0" applyProtection="0"/>
    <xf numFmtId="0" fontId="69" fillId="0" borderId="0" applyNumberFormat="0" applyFill="0" applyBorder="0" applyAlignment="0" applyProtection="0"/>
    <xf numFmtId="0" fontId="70" fillId="0" borderId="64" applyNumberFormat="0" applyFill="0" applyAlignment="0" applyProtection="0"/>
    <xf numFmtId="0" fontId="71" fillId="0" borderId="0" applyNumberFormat="0" applyFill="0" applyBorder="0" applyAlignment="0" applyProtection="0"/>
  </cellStyleXfs>
  <cellXfs count="307">
    <xf numFmtId="0" fontId="0" fillId="0" borderId="0" xfId="0"/>
    <xf numFmtId="0" fontId="3" fillId="0" borderId="0" xfId="0" applyFont="1" applyBorder="1"/>
    <xf numFmtId="0" fontId="4" fillId="0" borderId="0" xfId="0" applyFont="1" applyAlignment="1">
      <alignment horizontal="centerContinuous"/>
    </xf>
    <xf numFmtId="0" fontId="0" fillId="0" borderId="0" xfId="0" applyAlignment="1">
      <alignment horizontal="centerContinuous"/>
    </xf>
    <xf numFmtId="0" fontId="0" fillId="0" borderId="0" xfId="0" applyAlignment="1">
      <alignment horizontal="left"/>
    </xf>
    <xf numFmtId="0" fontId="0" fillId="0" borderId="0" xfId="0" applyAlignment="1"/>
    <xf numFmtId="0" fontId="0" fillId="0" borderId="0" xfId="0" applyAlignment="1">
      <alignment horizontal="right"/>
    </xf>
    <xf numFmtId="0" fontId="0" fillId="0" borderId="1" xfId="0" applyBorder="1"/>
    <xf numFmtId="0" fontId="0" fillId="0" borderId="0" xfId="0" applyBorder="1"/>
    <xf numFmtId="0" fontId="0" fillId="0" borderId="0" xfId="0"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1" fillId="0" borderId="3" xfId="0" applyFont="1" applyBorder="1"/>
    <xf numFmtId="0" fontId="9" fillId="0" borderId="0" xfId="0" applyFont="1" applyAlignment="1">
      <alignment horizontal="right"/>
    </xf>
    <xf numFmtId="0" fontId="0" fillId="0" borderId="0" xfId="0" applyBorder="1" applyProtection="1"/>
    <xf numFmtId="0" fontId="0" fillId="0" borderId="0" xfId="0" applyBorder="1" applyAlignment="1">
      <alignment horizontal="center"/>
    </xf>
    <xf numFmtId="0" fontId="0" fillId="0" borderId="0" xfId="0" applyProtection="1"/>
    <xf numFmtId="0" fontId="0" fillId="0" borderId="0" xfId="0" applyAlignment="1" applyProtection="1">
      <alignment horizontal="center"/>
    </xf>
    <xf numFmtId="0" fontId="0" fillId="0" borderId="0" xfId="0" applyAlignment="1" applyProtection="1">
      <alignment horizontal="centerContinuous"/>
    </xf>
    <xf numFmtId="0" fontId="11" fillId="0" borderId="0" xfId="0" applyFont="1" applyProtection="1"/>
    <xf numFmtId="0" fontId="10" fillId="0" borderId="0" xfId="0" applyFont="1" applyAlignment="1" applyProtection="1">
      <alignment horizontal="left"/>
    </xf>
    <xf numFmtId="0" fontId="1" fillId="0" borderId="0" xfId="0" applyFont="1" applyProtection="1"/>
    <xf numFmtId="0" fontId="0" fillId="0" borderId="0" xfId="0" applyAlignment="1" applyProtection="1">
      <alignment horizontal="right"/>
    </xf>
    <xf numFmtId="0" fontId="0" fillId="1" borderId="0" xfId="0" applyFill="1" applyBorder="1"/>
    <xf numFmtId="0" fontId="0" fillId="0" borderId="6" xfId="0" applyBorder="1" applyAlignment="1">
      <alignment horizontal="centerContinuous"/>
    </xf>
    <xf numFmtId="0" fontId="0" fillId="0" borderId="7" xfId="0" applyBorder="1" applyAlignment="1">
      <alignment horizontal="centerContinuous"/>
    </xf>
    <xf numFmtId="0" fontId="12" fillId="0" borderId="0" xfId="0" applyFont="1"/>
    <xf numFmtId="0" fontId="7" fillId="0" borderId="0" xfId="0" applyFont="1" applyBorder="1"/>
    <xf numFmtId="0" fontId="5" fillId="0" borderId="1" xfId="0" applyFont="1" applyBorder="1"/>
    <xf numFmtId="0" fontId="8" fillId="0" borderId="2" xfId="0" applyFont="1" applyBorder="1"/>
    <xf numFmtId="0" fontId="8" fillId="0" borderId="0" xfId="0" applyFont="1" applyBorder="1"/>
    <xf numFmtId="38" fontId="13" fillId="1" borderId="6" xfId="0" applyNumberFormat="1" applyFont="1" applyFill="1" applyBorder="1"/>
    <xf numFmtId="0" fontId="6" fillId="0" borderId="0" xfId="0" applyFont="1" applyAlignment="1" applyProtection="1">
      <alignment horizontal="right"/>
    </xf>
    <xf numFmtId="0" fontId="15" fillId="0" borderId="0" xfId="0" applyFont="1" applyAlignment="1" applyProtection="1">
      <alignment horizontal="center"/>
    </xf>
    <xf numFmtId="0" fontId="0" fillId="0" borderId="1" xfId="0" applyNumberFormat="1" applyBorder="1" applyProtection="1">
      <protection locked="0"/>
    </xf>
    <xf numFmtId="49" fontId="0" fillId="0" borderId="0" xfId="0" applyNumberFormat="1" applyBorder="1" applyProtection="1"/>
    <xf numFmtId="0" fontId="0" fillId="0" borderId="0" xfId="0" applyAlignment="1" applyProtection="1"/>
    <xf numFmtId="164" fontId="14" fillId="0" borderId="0" xfId="0" applyNumberFormat="1" applyFont="1" applyBorder="1" applyAlignment="1" applyProtection="1"/>
    <xf numFmtId="165" fontId="0" fillId="0" borderId="0" xfId="0" applyNumberFormat="1" applyBorder="1" applyAlignment="1" applyProtection="1"/>
    <xf numFmtId="165" fontId="0" fillId="0" borderId="0" xfId="0" applyNumberFormat="1" applyBorder="1" applyAlignment="1" applyProtection="1">
      <alignment horizontal="centerContinuous"/>
    </xf>
    <xf numFmtId="0" fontId="16" fillId="0" borderId="0" xfId="0" applyFont="1" applyAlignment="1">
      <alignment horizontal="centerContinuous"/>
    </xf>
    <xf numFmtId="0" fontId="19" fillId="0" borderId="0" xfId="0" applyFont="1" applyAlignment="1" applyProtection="1">
      <alignment horizontal="center" vertical="top"/>
    </xf>
    <xf numFmtId="0" fontId="18" fillId="0" borderId="0" xfId="0" applyFont="1" applyAlignment="1">
      <alignment horizontal="centerContinuous"/>
    </xf>
    <xf numFmtId="0" fontId="19" fillId="0" borderId="0" xfId="0" applyNumberFormat="1" applyFont="1" applyBorder="1" applyAlignment="1" applyProtection="1">
      <alignment horizontal="center" vertical="top"/>
    </xf>
    <xf numFmtId="0" fontId="16" fillId="0" borderId="0" xfId="0" applyFont="1" applyAlignment="1" applyProtection="1">
      <alignment horizontal="left"/>
    </xf>
    <xf numFmtId="0" fontId="0" fillId="0" borderId="8" xfId="0" applyBorder="1"/>
    <xf numFmtId="0" fontId="24" fillId="0" borderId="0" xfId="0" applyFont="1"/>
    <xf numFmtId="0" fontId="24" fillId="0" borderId="0" xfId="0" applyFont="1" applyAlignment="1" applyProtection="1">
      <alignment horizontal="right"/>
    </xf>
    <xf numFmtId="0" fontId="24" fillId="0" borderId="0" xfId="0" applyFont="1" applyAlignment="1" applyProtection="1">
      <alignment horizontal="center"/>
    </xf>
    <xf numFmtId="0" fontId="24" fillId="0" borderId="0" xfId="0" applyFont="1" applyBorder="1" applyProtection="1"/>
    <xf numFmtId="0" fontId="24" fillId="0" borderId="0" xfId="0" applyFont="1" applyProtection="1"/>
    <xf numFmtId="0" fontId="24" fillId="0" borderId="1" xfId="0" applyFont="1" applyBorder="1" applyProtection="1"/>
    <xf numFmtId="0" fontId="21" fillId="0" borderId="0" xfId="0" applyFont="1" applyAlignment="1">
      <alignment horizontal="centerContinuous" vertical="top"/>
    </xf>
    <xf numFmtId="0" fontId="24" fillId="0" borderId="0" xfId="0" applyFont="1" applyAlignment="1">
      <alignment horizontal="centerContinuous" vertical="top"/>
    </xf>
    <xf numFmtId="0" fontId="23" fillId="0" borderId="0" xfId="0" applyFont="1" applyAlignment="1" applyProtection="1">
      <alignment horizontal="centerContinuous"/>
    </xf>
    <xf numFmtId="0" fontId="24" fillId="0" borderId="0" xfId="0" applyFont="1" applyAlignment="1" applyProtection="1">
      <alignment horizontal="centerContinuous"/>
    </xf>
    <xf numFmtId="0" fontId="25" fillId="0" borderId="0" xfId="0" applyFont="1" applyAlignment="1" applyProtection="1">
      <alignment horizontal="centerContinuous"/>
    </xf>
    <xf numFmtId="0" fontId="24" fillId="0" borderId="0" xfId="0" applyFont="1" applyAlignment="1" applyProtection="1">
      <alignment horizontal="left"/>
    </xf>
    <xf numFmtId="0" fontId="24" fillId="0" borderId="0" xfId="0" applyFont="1" applyAlignment="1" applyProtection="1"/>
    <xf numFmtId="0" fontId="24" fillId="0" borderId="0" xfId="0" applyFont="1" applyBorder="1" applyAlignment="1" applyProtection="1">
      <alignment horizontal="center"/>
    </xf>
    <xf numFmtId="0" fontId="24" fillId="0" borderId="2" xfId="0" applyFont="1" applyBorder="1" applyProtection="1"/>
    <xf numFmtId="0" fontId="30" fillId="0" borderId="0" xfId="0" applyFont="1"/>
    <xf numFmtId="17" fontId="31" fillId="0" borderId="0" xfId="0" applyNumberFormat="1" applyFont="1" applyAlignment="1" applyProtection="1">
      <alignment horizontal="left" vertical="top"/>
    </xf>
    <xf numFmtId="0" fontId="21" fillId="0" borderId="2" xfId="0" applyFont="1" applyBorder="1" applyProtection="1"/>
    <xf numFmtId="0" fontId="21" fillId="0" borderId="0" xfId="0" applyFont="1" applyAlignment="1" applyProtection="1"/>
    <xf numFmtId="0" fontId="0" fillId="0" borderId="0" xfId="0" applyFill="1" applyBorder="1" applyAlignment="1">
      <alignment horizontal="center"/>
    </xf>
    <xf numFmtId="0" fontId="17" fillId="0" borderId="1" xfId="0" applyFont="1" applyBorder="1" applyAlignment="1" applyProtection="1">
      <alignment horizontal="centerContinuous"/>
    </xf>
    <xf numFmtId="14" fontId="29" fillId="0" borderId="1" xfId="0" applyNumberFormat="1" applyFont="1" applyBorder="1" applyAlignment="1" applyProtection="1">
      <alignment horizontal="centerContinuous"/>
    </xf>
    <xf numFmtId="17" fontId="21" fillId="0" borderId="0" xfId="0" applyNumberFormat="1" applyFont="1" applyAlignment="1">
      <alignment horizontal="left" vertical="top"/>
    </xf>
    <xf numFmtId="0" fontId="8" fillId="0" borderId="7" xfId="0" applyFont="1" applyBorder="1"/>
    <xf numFmtId="0" fontId="5" fillId="0" borderId="9" xfId="0" applyFont="1" applyBorder="1"/>
    <xf numFmtId="0" fontId="5" fillId="0" borderId="10" xfId="0" applyFont="1" applyBorder="1"/>
    <xf numFmtId="0" fontId="5" fillId="0" borderId="11" xfId="0" applyFont="1" applyBorder="1"/>
    <xf numFmtId="0" fontId="0" fillId="0" borderId="12" xfId="0" applyBorder="1"/>
    <xf numFmtId="0" fontId="0" fillId="0" borderId="13" xfId="0" applyBorder="1"/>
    <xf numFmtId="0" fontId="0" fillId="0" borderId="14" xfId="0" applyBorder="1"/>
    <xf numFmtId="0" fontId="8" fillId="0" borderId="14" xfId="0" applyFont="1" applyBorder="1"/>
    <xf numFmtId="0" fontId="3" fillId="0" borderId="9" xfId="0" applyFont="1" applyBorder="1"/>
    <xf numFmtId="0" fontId="8" fillId="0" borderId="9" xfId="0" applyFont="1" applyBorder="1"/>
    <xf numFmtId="0" fontId="18" fillId="0" borderId="1" xfId="0" applyFont="1" applyBorder="1"/>
    <xf numFmtId="0" fontId="18" fillId="0" borderId="0" xfId="0" applyFont="1" applyBorder="1"/>
    <xf numFmtId="0" fontId="0" fillId="0" borderId="15" xfId="0" applyBorder="1" applyAlignment="1">
      <alignment horizontal="centerContinuous"/>
    </xf>
    <xf numFmtId="0" fontId="7" fillId="0" borderId="16" xfId="0" applyFont="1" applyBorder="1"/>
    <xf numFmtId="0" fontId="0" fillId="0" borderId="17" xfId="0" applyBorder="1"/>
    <xf numFmtId="0" fontId="32" fillId="0" borderId="18" xfId="0" applyFont="1" applyBorder="1" applyAlignment="1">
      <alignment horizontal="left"/>
    </xf>
    <xf numFmtId="0" fontId="0" fillId="0" borderId="19" xfId="0" applyBorder="1"/>
    <xf numFmtId="0" fontId="32" fillId="0" borderId="20" xfId="0" applyFont="1" applyBorder="1"/>
    <xf numFmtId="0" fontId="5" fillId="0" borderId="21" xfId="0" applyFont="1" applyBorder="1"/>
    <xf numFmtId="0" fontId="0" fillId="0" borderId="22" xfId="0" applyBorder="1"/>
    <xf numFmtId="0" fontId="36" fillId="0" borderId="14" xfId="0" applyFont="1" applyBorder="1"/>
    <xf numFmtId="0" fontId="36" fillId="0" borderId="2" xfId="0" applyFont="1" applyBorder="1"/>
    <xf numFmtId="0" fontId="36" fillId="0" borderId="23" xfId="0" applyFont="1" applyBorder="1"/>
    <xf numFmtId="0" fontId="36" fillId="0" borderId="24" xfId="0" applyFont="1" applyBorder="1"/>
    <xf numFmtId="0" fontId="24" fillId="0" borderId="21" xfId="0" applyFont="1" applyBorder="1" applyProtection="1"/>
    <xf numFmtId="0" fontId="24" fillId="0" borderId="20" xfId="0" applyFont="1" applyBorder="1" applyProtection="1"/>
    <xf numFmtId="0" fontId="5" fillId="0" borderId="16" xfId="0" applyFont="1" applyBorder="1"/>
    <xf numFmtId="3" fontId="13" fillId="0" borderId="7" xfId="0" applyNumberFormat="1" applyFont="1" applyBorder="1"/>
    <xf numFmtId="3" fontId="13" fillId="0" borderId="25" xfId="0" applyNumberFormat="1" applyFont="1" applyBorder="1"/>
    <xf numFmtId="3" fontId="13" fillId="0" borderId="26" xfId="0" applyNumberFormat="1" applyFont="1" applyBorder="1"/>
    <xf numFmtId="3" fontId="22" fillId="0" borderId="26" xfId="0" applyNumberFormat="1" applyFont="1" applyBorder="1" applyProtection="1"/>
    <xf numFmtId="3" fontId="22" fillId="0" borderId="7" xfId="0" applyNumberFormat="1" applyFont="1" applyBorder="1" applyProtection="1"/>
    <xf numFmtId="0" fontId="37" fillId="0" borderId="0" xfId="0" applyFont="1" applyAlignment="1" applyProtection="1">
      <alignment horizontal="centerContinuous"/>
    </xf>
    <xf numFmtId="0" fontId="32" fillId="0" borderId="0" xfId="0" applyFont="1" applyAlignment="1" applyProtection="1">
      <alignment horizontal="centerContinuous"/>
    </xf>
    <xf numFmtId="0" fontId="32" fillId="0" borderId="0" xfId="0" applyFont="1" applyAlignment="1">
      <alignment horizontal="centerContinuous"/>
    </xf>
    <xf numFmtId="0" fontId="39" fillId="0" borderId="0" xfId="0" applyFont="1" applyBorder="1"/>
    <xf numFmtId="0" fontId="0" fillId="0" borderId="1" xfId="0" applyNumberFormat="1" applyBorder="1" applyAlignment="1" applyProtection="1"/>
    <xf numFmtId="49" fontId="0" fillId="0" borderId="16" xfId="0" applyNumberFormat="1" applyFill="1" applyBorder="1" applyAlignment="1" applyProtection="1">
      <alignment horizontal="center"/>
      <protection locked="0"/>
    </xf>
    <xf numFmtId="49" fontId="0" fillId="0" borderId="1" xfId="0" applyNumberFormat="1" applyFill="1" applyBorder="1" applyAlignment="1" applyProtection="1">
      <alignment horizontal="center"/>
      <protection locked="0"/>
    </xf>
    <xf numFmtId="49" fontId="35" fillId="0" borderId="1" xfId="0" applyNumberFormat="1" applyFont="1" applyBorder="1" applyAlignment="1" applyProtection="1">
      <alignment horizontal="center"/>
    </xf>
    <xf numFmtId="49" fontId="34" fillId="0" borderId="1" xfId="0" applyNumberFormat="1" applyFont="1" applyBorder="1" applyAlignment="1" applyProtection="1">
      <alignment horizontal="center"/>
    </xf>
    <xf numFmtId="164" fontId="41" fillId="0" borderId="1" xfId="0" applyNumberFormat="1" applyFont="1" applyBorder="1" applyAlignment="1" applyProtection="1">
      <alignment horizontal="center"/>
    </xf>
    <xf numFmtId="0" fontId="42" fillId="0" borderId="0" xfId="0" applyFont="1" applyAlignment="1"/>
    <xf numFmtId="0" fontId="1" fillId="0" borderId="1" xfId="0" applyNumberFormat="1" applyFont="1" applyFill="1" applyBorder="1" applyAlignment="1" applyProtection="1">
      <alignment horizontal="center"/>
    </xf>
    <xf numFmtId="0" fontId="42" fillId="0" borderId="0" xfId="0" applyFont="1" applyAlignment="1">
      <alignment horizontal="left" indent="3"/>
    </xf>
    <xf numFmtId="0" fontId="42" fillId="0" borderId="27" xfId="0" applyFont="1" applyBorder="1" applyAlignment="1">
      <alignment horizontal="left" indent="1"/>
    </xf>
    <xf numFmtId="0" fontId="0" fillId="0" borderId="28" xfId="0" applyBorder="1"/>
    <xf numFmtId="0" fontId="0" fillId="0" borderId="29" xfId="0" applyBorder="1" applyAlignment="1">
      <alignment horizontal="centerContinuous"/>
    </xf>
    <xf numFmtId="0" fontId="42" fillId="0" borderId="30" xfId="0" applyFont="1" applyBorder="1" applyAlignment="1">
      <alignment horizontal="left" indent="6"/>
    </xf>
    <xf numFmtId="0" fontId="0" fillId="0" borderId="31" xfId="0" applyBorder="1" applyAlignment="1">
      <alignment horizontal="centerContinuous"/>
    </xf>
    <xf numFmtId="0" fontId="0" fillId="1" borderId="31" xfId="0" applyFill="1" applyBorder="1"/>
    <xf numFmtId="0" fontId="5" fillId="0" borderId="32" xfId="0" applyFont="1" applyBorder="1"/>
    <xf numFmtId="3" fontId="13" fillId="0" borderId="33" xfId="0" applyNumberFormat="1" applyFont="1" applyBorder="1"/>
    <xf numFmtId="0" fontId="7" fillId="0" borderId="30" xfId="0" applyFont="1" applyBorder="1"/>
    <xf numFmtId="0" fontId="5" fillId="0" borderId="30" xfId="0" applyFont="1" applyBorder="1"/>
    <xf numFmtId="0" fontId="5" fillId="0" borderId="34" xfId="0" applyFont="1" applyBorder="1"/>
    <xf numFmtId="0" fontId="32" fillId="0" borderId="34" xfId="0" applyFont="1" applyBorder="1" applyAlignment="1">
      <alignment horizontal="left"/>
    </xf>
    <xf numFmtId="0" fontId="8" fillId="0" borderId="30" xfId="0" applyFont="1" applyBorder="1"/>
    <xf numFmtId="0" fontId="8" fillId="0" borderId="34" xfId="0" applyFont="1" applyBorder="1"/>
    <xf numFmtId="0" fontId="0" fillId="0" borderId="16" xfId="0" applyBorder="1"/>
    <xf numFmtId="0" fontId="18" fillId="0" borderId="16" xfId="0" applyFont="1" applyBorder="1"/>
    <xf numFmtId="3" fontId="13" fillId="0" borderId="35" xfId="0" applyNumberFormat="1" applyFont="1" applyBorder="1"/>
    <xf numFmtId="0" fontId="0" fillId="0" borderId="36" xfId="0" applyBorder="1" applyAlignment="1">
      <alignment horizontal="centerContinuous"/>
    </xf>
    <xf numFmtId="0" fontId="0" fillId="0" borderId="37" xfId="0" applyBorder="1" applyAlignment="1">
      <alignment horizontal="centerContinuous"/>
    </xf>
    <xf numFmtId="0" fontId="0" fillId="1" borderId="37" xfId="0" applyFill="1" applyBorder="1"/>
    <xf numFmtId="3" fontId="17" fillId="0" borderId="38" xfId="0" applyNumberFormat="1" applyFont="1" applyBorder="1" applyProtection="1">
      <protection locked="0"/>
    </xf>
    <xf numFmtId="3" fontId="0" fillId="0" borderId="38" xfId="0" applyNumberFormat="1" applyBorder="1" applyProtection="1">
      <protection locked="0"/>
    </xf>
    <xf numFmtId="3" fontId="13" fillId="0" borderId="38" xfId="0" applyNumberFormat="1" applyFont="1" applyBorder="1"/>
    <xf numFmtId="3" fontId="13" fillId="0" borderId="37" xfId="0" applyNumberFormat="1" applyFont="1" applyBorder="1"/>
    <xf numFmtId="3" fontId="13" fillId="0" borderId="36" xfId="0" applyNumberFormat="1" applyFont="1" applyBorder="1"/>
    <xf numFmtId="3" fontId="13" fillId="0" borderId="29" xfId="0" applyNumberFormat="1" applyFont="1" applyBorder="1"/>
    <xf numFmtId="3" fontId="0" fillId="0" borderId="39" xfId="0" applyNumberFormat="1" applyBorder="1" applyProtection="1">
      <protection locked="0"/>
    </xf>
    <xf numFmtId="0" fontId="3" fillId="0" borderId="27" xfId="0" applyFont="1" applyBorder="1"/>
    <xf numFmtId="0" fontId="18" fillId="0" borderId="28" xfId="0" applyFont="1" applyBorder="1"/>
    <xf numFmtId="0" fontId="0" fillId="1" borderId="36" xfId="0" applyFill="1" applyBorder="1"/>
    <xf numFmtId="0" fontId="0" fillId="1" borderId="29" xfId="0" applyFill="1" applyBorder="1"/>
    <xf numFmtId="0" fontId="32" fillId="0" borderId="27" xfId="0" applyFont="1" applyBorder="1"/>
    <xf numFmtId="3" fontId="13" fillId="0" borderId="31" xfId="0" applyNumberFormat="1" applyFont="1" applyBorder="1"/>
    <xf numFmtId="0" fontId="8" fillId="0" borderId="40" xfId="0" applyFont="1" applyBorder="1"/>
    <xf numFmtId="0" fontId="8" fillId="0" borderId="27" xfId="0" applyFont="1" applyBorder="1"/>
    <xf numFmtId="0" fontId="8" fillId="0" borderId="32" xfId="0" applyFont="1" applyBorder="1"/>
    <xf numFmtId="0" fontId="0" fillId="0" borderId="30" xfId="0" applyBorder="1"/>
    <xf numFmtId="0" fontId="20" fillId="0" borderId="27" xfId="0" applyFont="1" applyBorder="1"/>
    <xf numFmtId="3" fontId="21" fillId="0" borderId="39" xfId="0" applyNumberFormat="1" applyFont="1" applyBorder="1" applyProtection="1"/>
    <xf numFmtId="0" fontId="24" fillId="0" borderId="27" xfId="0" applyFont="1" applyBorder="1" applyProtection="1"/>
    <xf numFmtId="0" fontId="24" fillId="0" borderId="28" xfId="0" applyFont="1" applyBorder="1" applyProtection="1"/>
    <xf numFmtId="0" fontId="24" fillId="0" borderId="29" xfId="0" applyFont="1" applyBorder="1" applyAlignment="1" applyProtection="1">
      <alignment horizontal="centerContinuous"/>
    </xf>
    <xf numFmtId="0" fontId="24" fillId="0" borderId="30" xfId="0" applyFont="1" applyBorder="1" applyProtection="1"/>
    <xf numFmtId="0" fontId="24" fillId="0" borderId="31" xfId="0" applyFont="1" applyBorder="1" applyAlignment="1" applyProtection="1">
      <alignment horizontal="centerContinuous"/>
    </xf>
    <xf numFmtId="0" fontId="24" fillId="0" borderId="32" xfId="0" applyFont="1" applyBorder="1" applyProtection="1"/>
    <xf numFmtId="3" fontId="21" fillId="0" borderId="33" xfId="0" applyNumberFormat="1" applyFont="1" applyBorder="1" applyProtection="1"/>
    <xf numFmtId="3" fontId="21" fillId="0" borderId="41" xfId="0" applyNumberFormat="1" applyFont="1" applyBorder="1" applyProtection="1"/>
    <xf numFmtId="0" fontId="27" fillId="0" borderId="30" xfId="0" applyFont="1" applyBorder="1" applyProtection="1"/>
    <xf numFmtId="3" fontId="21" fillId="1" borderId="31" xfId="0" applyNumberFormat="1" applyFont="1" applyFill="1" applyBorder="1" applyProtection="1"/>
    <xf numFmtId="0" fontId="28" fillId="0" borderId="30" xfId="0" applyFont="1" applyBorder="1" applyProtection="1"/>
    <xf numFmtId="0" fontId="33" fillId="0" borderId="30" xfId="0" applyFont="1" applyBorder="1"/>
    <xf numFmtId="0" fontId="33" fillId="0" borderId="34" xfId="0" applyFont="1" applyBorder="1"/>
    <xf numFmtId="0" fontId="33" fillId="0" borderId="32" xfId="0" applyFont="1" applyBorder="1"/>
    <xf numFmtId="0" fontId="33" fillId="0" borderId="27" xfId="0" applyFont="1" applyBorder="1" applyAlignment="1">
      <alignment horizontal="left"/>
    </xf>
    <xf numFmtId="0" fontId="33" fillId="0" borderId="42" xfId="0" applyFont="1" applyBorder="1"/>
    <xf numFmtId="3" fontId="21" fillId="0" borderId="31" xfId="0" applyNumberFormat="1" applyFont="1" applyBorder="1" applyProtection="1"/>
    <xf numFmtId="0" fontId="21" fillId="0" borderId="1" xfId="0" applyFont="1" applyBorder="1" applyProtection="1"/>
    <xf numFmtId="0" fontId="21" fillId="0" borderId="0" xfId="0" applyFont="1" applyBorder="1" applyProtection="1"/>
    <xf numFmtId="0" fontId="21" fillId="0" borderId="21" xfId="0" applyFont="1" applyBorder="1" applyProtection="1"/>
    <xf numFmtId="0" fontId="24" fillId="0" borderId="36" xfId="0" applyFont="1" applyBorder="1" applyAlignment="1" applyProtection="1">
      <alignment horizontal="centerContinuous"/>
    </xf>
    <xf numFmtId="0" fontId="24" fillId="0" borderId="37" xfId="0" applyFont="1" applyBorder="1" applyAlignment="1" applyProtection="1">
      <alignment horizontal="centerContinuous"/>
    </xf>
    <xf numFmtId="3" fontId="21" fillId="0" borderId="38" xfId="0" applyNumberFormat="1" applyFont="1" applyBorder="1" applyProtection="1"/>
    <xf numFmtId="3" fontId="21" fillId="0" borderId="43" xfId="0" applyNumberFormat="1" applyFont="1" applyBorder="1" applyProtection="1"/>
    <xf numFmtId="3" fontId="21" fillId="1" borderId="37" xfId="0" applyNumberFormat="1" applyFont="1" applyFill="1" applyBorder="1" applyProtection="1"/>
    <xf numFmtId="3" fontId="21" fillId="0" borderId="37" xfId="0" applyNumberFormat="1" applyFont="1" applyBorder="1" applyProtection="1"/>
    <xf numFmtId="0" fontId="26" fillId="0" borderId="27" xfId="0" applyFont="1" applyBorder="1" applyProtection="1"/>
    <xf numFmtId="0" fontId="24" fillId="1" borderId="36" xfId="0" applyFont="1" applyFill="1" applyBorder="1" applyProtection="1"/>
    <xf numFmtId="0" fontId="24" fillId="1" borderId="29" xfId="0" applyFont="1" applyFill="1" applyBorder="1" applyProtection="1"/>
    <xf numFmtId="3" fontId="21" fillId="0" borderId="35" xfId="0" applyNumberFormat="1" applyFont="1" applyBorder="1" applyProtection="1"/>
    <xf numFmtId="0" fontId="21" fillId="0" borderId="28" xfId="0" applyFont="1" applyBorder="1" applyProtection="1"/>
    <xf numFmtId="3" fontId="21" fillId="1" borderId="36" xfId="0" applyNumberFormat="1" applyFont="1" applyFill="1" applyBorder="1" applyProtection="1"/>
    <xf numFmtId="3" fontId="21" fillId="1" borderId="29" xfId="0" applyNumberFormat="1" applyFont="1" applyFill="1" applyBorder="1" applyProtection="1"/>
    <xf numFmtId="0" fontId="43" fillId="2" borderId="44" xfId="0" applyFont="1" applyFill="1" applyBorder="1" applyAlignment="1">
      <alignment horizontal="center"/>
    </xf>
    <xf numFmtId="0" fontId="45" fillId="0" borderId="0" xfId="0" applyFont="1" applyAlignment="1">
      <alignment horizontal="left" vertical="center" wrapText="1"/>
    </xf>
    <xf numFmtId="0" fontId="44" fillId="0" borderId="0" xfId="0" applyFont="1" applyAlignment="1">
      <alignment horizontal="left" vertical="center" wrapText="1"/>
    </xf>
    <xf numFmtId="0" fontId="47" fillId="0" borderId="0" xfId="0" applyFont="1" applyAlignment="1">
      <alignment horizontal="left" vertical="center" wrapText="1"/>
    </xf>
    <xf numFmtId="0" fontId="38" fillId="0" borderId="0" xfId="0" applyFont="1" applyAlignment="1">
      <alignment horizontal="left" vertical="center" wrapText="1"/>
    </xf>
    <xf numFmtId="0" fontId="44" fillId="0" borderId="0" xfId="0" applyFont="1" applyAlignment="1">
      <alignment horizontal="center" vertical="center" wrapText="1"/>
    </xf>
    <xf numFmtId="0" fontId="2" fillId="0" borderId="1" xfId="0" applyFont="1" applyBorder="1" applyAlignment="1" applyProtection="1">
      <alignment horizontal="centerContinuous"/>
      <protection locked="0"/>
    </xf>
    <xf numFmtId="0" fontId="6" fillId="0" borderId="1" xfId="0" applyFont="1" applyBorder="1" applyAlignment="1" applyProtection="1">
      <alignment horizontal="centerContinuous"/>
    </xf>
    <xf numFmtId="49" fontId="35" fillId="0" borderId="1" xfId="0" applyNumberFormat="1" applyFont="1" applyBorder="1" applyAlignment="1" applyProtection="1"/>
    <xf numFmtId="0" fontId="0" fillId="1" borderId="34" xfId="0" applyFill="1" applyBorder="1"/>
    <xf numFmtId="0" fontId="0" fillId="1" borderId="16" xfId="0" applyFill="1" applyBorder="1"/>
    <xf numFmtId="0" fontId="0" fillId="1" borderId="39" xfId="0" applyFill="1" applyBorder="1"/>
    <xf numFmtId="0" fontId="0" fillId="1" borderId="35" xfId="0" applyFill="1" applyBorder="1"/>
    <xf numFmtId="38" fontId="13" fillId="1" borderId="45" xfId="0" applyNumberFormat="1" applyFont="1" applyFill="1" applyBorder="1"/>
    <xf numFmtId="38" fontId="13" fillId="1" borderId="46" xfId="0" applyNumberFormat="1" applyFont="1" applyFill="1" applyBorder="1"/>
    <xf numFmtId="38" fontId="13" fillId="1" borderId="47" xfId="0" applyNumberFormat="1" applyFont="1" applyFill="1" applyBorder="1"/>
    <xf numFmtId="0" fontId="21" fillId="0" borderId="32" xfId="0" applyFont="1" applyBorder="1" applyProtection="1"/>
    <xf numFmtId="49" fontId="0" fillId="0" borderId="1" xfId="0" applyNumberFormat="1" applyBorder="1" applyAlignment="1" applyProtection="1">
      <alignment horizontal="center"/>
      <protection locked="0"/>
    </xf>
    <xf numFmtId="0" fontId="72" fillId="0" borderId="0" xfId="0" applyFont="1" applyProtection="1">
      <protection hidden="1"/>
    </xf>
    <xf numFmtId="0" fontId="1" fillId="1" borderId="48" xfId="0" applyFont="1" applyFill="1" applyBorder="1"/>
    <xf numFmtId="0" fontId="18" fillId="1" borderId="16" xfId="0" applyFont="1" applyFill="1" applyBorder="1"/>
    <xf numFmtId="0" fontId="73" fillId="0" borderId="0" xfId="0" applyFont="1"/>
    <xf numFmtId="0" fontId="0" fillId="0" borderId="0" xfId="0" applyProtection="1">
      <protection hidden="1"/>
    </xf>
    <xf numFmtId="0" fontId="74" fillId="0" borderId="0" xfId="0" applyFont="1" applyProtection="1">
      <protection hidden="1"/>
    </xf>
    <xf numFmtId="0" fontId="75" fillId="0" borderId="0" xfId="0" applyFont="1" applyProtection="1">
      <protection hidden="1"/>
    </xf>
    <xf numFmtId="0" fontId="70" fillId="0" borderId="0" xfId="0" applyFont="1" applyAlignment="1" applyProtection="1">
      <alignment horizontal="right"/>
      <protection hidden="1"/>
    </xf>
    <xf numFmtId="0" fontId="0" fillId="0" borderId="0" xfId="0" applyAlignment="1" applyProtection="1">
      <alignment horizontal="right"/>
      <protection hidden="1"/>
    </xf>
    <xf numFmtId="14" fontId="0" fillId="0" borderId="0" xfId="0" applyNumberFormat="1" applyFont="1" applyBorder="1" applyProtection="1">
      <protection locked="0"/>
    </xf>
    <xf numFmtId="0" fontId="74" fillId="0" borderId="0" xfId="0" applyFont="1" applyBorder="1" applyAlignment="1" applyProtection="1">
      <protection hidden="1"/>
    </xf>
    <xf numFmtId="14" fontId="30" fillId="0" borderId="49" xfId="0" applyNumberFormat="1" applyFont="1" applyBorder="1" applyAlignment="1" applyProtection="1">
      <alignment horizontal="center"/>
      <protection locked="0"/>
    </xf>
    <xf numFmtId="0" fontId="76" fillId="0" borderId="0" xfId="0" applyFont="1" applyAlignment="1" applyProtection="1">
      <alignment vertical="center"/>
      <protection hidden="1"/>
    </xf>
    <xf numFmtId="0" fontId="76" fillId="0" borderId="0" xfId="0" applyFont="1" applyAlignment="1" applyProtection="1">
      <alignment horizontal="right"/>
      <protection hidden="1"/>
    </xf>
    <xf numFmtId="14" fontId="76" fillId="0" borderId="50" xfId="0" applyNumberFormat="1" applyFont="1" applyBorder="1" applyAlignment="1" applyProtection="1">
      <alignment horizontal="center"/>
      <protection hidden="1"/>
    </xf>
    <xf numFmtId="0" fontId="77" fillId="0" borderId="0" xfId="0" applyFont="1" applyAlignment="1" applyProtection="1">
      <protection hidden="1"/>
    </xf>
    <xf numFmtId="3" fontId="0" fillId="0" borderId="37" xfId="0" applyNumberFormat="1" applyBorder="1" applyProtection="1">
      <protection locked="0"/>
    </xf>
    <xf numFmtId="0" fontId="18" fillId="0" borderId="35" xfId="0" applyFont="1" applyBorder="1"/>
    <xf numFmtId="0" fontId="2" fillId="0" borderId="17" xfId="0" applyFont="1" applyBorder="1"/>
    <xf numFmtId="0" fontId="8" fillId="0" borderId="14" xfId="0" applyNumberFormat="1" applyFont="1" applyBorder="1"/>
    <xf numFmtId="0" fontId="8" fillId="0" borderId="2" xfId="0" applyNumberFormat="1" applyFont="1" applyBorder="1"/>
    <xf numFmtId="0" fontId="10" fillId="0" borderId="3" xfId="0" applyNumberFormat="1" applyFont="1" applyBorder="1"/>
    <xf numFmtId="3" fontId="13" fillId="0" borderId="51" xfId="0" applyNumberFormat="1" applyFont="1" applyBorder="1"/>
    <xf numFmtId="3" fontId="22" fillId="0" borderId="51" xfId="0" applyNumberFormat="1" applyFont="1" applyBorder="1" applyProtection="1"/>
    <xf numFmtId="0" fontId="24" fillId="0" borderId="34" xfId="0" applyFont="1" applyBorder="1" applyProtection="1"/>
    <xf numFmtId="0" fontId="24" fillId="0" borderId="16" xfId="0" applyFont="1" applyBorder="1" applyProtection="1"/>
    <xf numFmtId="0" fontId="21" fillId="0" borderId="35" xfId="0" applyFont="1" applyBorder="1" applyProtection="1"/>
    <xf numFmtId="0" fontId="5" fillId="0" borderId="0" xfId="0" applyFont="1" applyAlignment="1">
      <alignment horizontal="center"/>
    </xf>
    <xf numFmtId="0" fontId="0" fillId="34" borderId="0" xfId="0" applyFill="1" applyBorder="1"/>
    <xf numFmtId="0" fontId="0" fillId="34" borderId="9" xfId="0" applyFill="1" applyBorder="1"/>
    <xf numFmtId="0" fontId="0" fillId="34" borderId="4" xfId="0" applyFill="1" applyBorder="1"/>
    <xf numFmtId="0" fontId="0" fillId="34" borderId="14" xfId="0" applyFill="1" applyBorder="1"/>
    <xf numFmtId="0" fontId="0" fillId="34" borderId="2" xfId="0" applyFill="1" applyBorder="1"/>
    <xf numFmtId="0" fontId="0" fillId="34" borderId="3" xfId="0" applyFill="1" applyBorder="1"/>
    <xf numFmtId="1" fontId="78" fillId="0" borderId="0" xfId="0" applyNumberFormat="1" applyFont="1" applyProtection="1">
      <protection hidden="1"/>
    </xf>
    <xf numFmtId="1" fontId="0" fillId="0" borderId="0" xfId="0" applyNumberFormat="1"/>
    <xf numFmtId="3" fontId="13" fillId="0" borderId="37" xfId="0" applyNumberFormat="1" applyFont="1" applyBorder="1" applyProtection="1">
      <protection hidden="1"/>
    </xf>
    <xf numFmtId="3" fontId="13" fillId="0" borderId="36" xfId="0" applyNumberFormat="1" applyFont="1" applyBorder="1" applyProtection="1">
      <protection hidden="1"/>
    </xf>
    <xf numFmtId="0" fontId="0" fillId="1" borderId="36" xfId="0" applyFill="1" applyBorder="1" applyProtection="1">
      <protection hidden="1"/>
    </xf>
    <xf numFmtId="0" fontId="0" fillId="1" borderId="37" xfId="0" applyFill="1" applyBorder="1" applyProtection="1">
      <protection hidden="1"/>
    </xf>
    <xf numFmtId="3" fontId="13" fillId="0" borderId="38" xfId="0" applyNumberFormat="1" applyFont="1" applyBorder="1" applyProtection="1">
      <protection hidden="1"/>
    </xf>
    <xf numFmtId="0" fontId="0" fillId="1" borderId="39" xfId="0" applyFill="1" applyBorder="1" applyProtection="1">
      <protection hidden="1"/>
    </xf>
    <xf numFmtId="3" fontId="79" fillId="0" borderId="38" xfId="0" applyNumberFormat="1" applyFont="1" applyBorder="1" applyProtection="1">
      <protection locked="0" hidden="1"/>
    </xf>
    <xf numFmtId="3" fontId="79" fillId="0" borderId="39" xfId="0" applyNumberFormat="1" applyFont="1" applyBorder="1" applyProtection="1">
      <protection locked="0" hidden="1"/>
    </xf>
    <xf numFmtId="3" fontId="79" fillId="0" borderId="37" xfId="0" applyNumberFormat="1" applyFont="1" applyBorder="1" applyProtection="1">
      <protection locked="0" hidden="1"/>
    </xf>
    <xf numFmtId="0" fontId="50" fillId="0" borderId="0" xfId="0" applyFont="1"/>
    <xf numFmtId="14" fontId="0" fillId="0" borderId="16" xfId="0" applyNumberFormat="1" applyFill="1" applyBorder="1" applyAlignment="1" applyProtection="1">
      <alignment horizontal="center"/>
      <protection locked="0"/>
    </xf>
    <xf numFmtId="0" fontId="44" fillId="0" borderId="0" xfId="0" applyFont="1" applyFill="1" applyBorder="1" applyAlignment="1" applyProtection="1">
      <alignment horizontal="center" vertical="center"/>
      <protection locked="0"/>
    </xf>
    <xf numFmtId="0" fontId="44" fillId="0" borderId="0" xfId="0" applyFont="1" applyAlignment="1">
      <alignment vertical="center" wrapText="1"/>
    </xf>
    <xf numFmtId="0" fontId="38" fillId="0" borderId="0" xfId="0" applyFont="1"/>
    <xf numFmtId="0" fontId="44" fillId="0" borderId="0" xfId="0" applyFont="1" applyAlignment="1">
      <alignment vertical="center"/>
    </xf>
    <xf numFmtId="0" fontId="38" fillId="0" borderId="0" xfId="0" applyFont="1" applyAlignment="1">
      <alignment horizontal="left" vertical="center"/>
    </xf>
    <xf numFmtId="166" fontId="0" fillId="34" borderId="0" xfId="0" applyNumberFormat="1" applyFill="1"/>
    <xf numFmtId="166" fontId="0" fillId="0" borderId="0" xfId="0" applyNumberFormat="1" applyAlignment="1" applyProtection="1">
      <alignment horizontal="center" vertical="center"/>
      <protection locked="0" hidden="1"/>
    </xf>
    <xf numFmtId="0" fontId="72" fillId="0" borderId="0" xfId="0" applyFont="1"/>
    <xf numFmtId="14" fontId="35" fillId="0" borderId="1" xfId="0" applyNumberFormat="1" applyFont="1" applyBorder="1" applyAlignment="1" applyProtection="1">
      <alignment horizontal="center"/>
    </xf>
    <xf numFmtId="14" fontId="0" fillId="0" borderId="1" xfId="0" applyNumberFormat="1" applyBorder="1" applyAlignment="1" applyProtection="1">
      <alignment horizontal="center"/>
    </xf>
    <xf numFmtId="14" fontId="0" fillId="0" borderId="1" xfId="0" applyNumberFormat="1" applyBorder="1" applyAlignment="1" applyProtection="1">
      <alignment horizontal="center"/>
      <protection locked="0"/>
    </xf>
    <xf numFmtId="3" fontId="0" fillId="0" borderId="0" xfId="0" applyNumberFormat="1"/>
    <xf numFmtId="0" fontId="21" fillId="0" borderId="27" xfId="0" applyFont="1" applyBorder="1" applyProtection="1"/>
    <xf numFmtId="0" fontId="21" fillId="0" borderId="30" xfId="0" applyFont="1" applyBorder="1" applyProtection="1"/>
    <xf numFmtId="0" fontId="21" fillId="0" borderId="52" xfId="0" applyFont="1" applyBorder="1"/>
    <xf numFmtId="0" fontId="21" fillId="0" borderId="53" xfId="0" applyFont="1" applyBorder="1" applyProtection="1"/>
    <xf numFmtId="14" fontId="0" fillId="0" borderId="23" xfId="0" applyNumberFormat="1" applyBorder="1" applyAlignment="1" applyProtection="1">
      <alignment horizontal="centerContinuous"/>
      <protection locked="0"/>
    </xf>
    <xf numFmtId="49" fontId="40" fillId="0" borderId="1" xfId="0" applyNumberFormat="1" applyFont="1" applyBorder="1" applyAlignment="1" applyProtection="1">
      <alignment horizontal="center"/>
    </xf>
    <xf numFmtId="0" fontId="0" fillId="0" borderId="2" xfId="0" applyNumberFormat="1" applyBorder="1" applyAlignment="1" applyProtection="1">
      <alignment horizontal="centerContinuous"/>
      <protection locked="0" hidden="1"/>
    </xf>
    <xf numFmtId="1" fontId="2" fillId="0" borderId="0" xfId="49" applyNumberFormat="1"/>
    <xf numFmtId="1" fontId="2" fillId="0" borderId="0" xfId="49" quotePrefix="1" applyNumberFormat="1"/>
    <xf numFmtId="0" fontId="80" fillId="34" borderId="12" xfId="0" applyFont="1" applyFill="1" applyBorder="1" applyAlignment="1">
      <alignment horizontal="center"/>
    </xf>
    <xf numFmtId="0" fontId="80" fillId="34" borderId="8" xfId="0" applyFont="1" applyFill="1" applyBorder="1" applyAlignment="1">
      <alignment horizontal="center"/>
    </xf>
    <xf numFmtId="0" fontId="80" fillId="34" borderId="13" xfId="0" applyFont="1" applyFill="1" applyBorder="1" applyAlignment="1">
      <alignment horizontal="center"/>
    </xf>
    <xf numFmtId="0" fontId="80" fillId="34" borderId="9" xfId="0" applyFont="1" applyFill="1" applyBorder="1" applyAlignment="1">
      <alignment horizontal="center"/>
    </xf>
    <xf numFmtId="0" fontId="80" fillId="34" borderId="0" xfId="0" applyFont="1" applyFill="1" applyBorder="1" applyAlignment="1">
      <alignment horizontal="center"/>
    </xf>
    <xf numFmtId="0" fontId="80" fillId="34" borderId="4" xfId="0" applyFont="1" applyFill="1" applyBorder="1" applyAlignment="1">
      <alignment horizontal="center"/>
    </xf>
    <xf numFmtId="49" fontId="0" fillId="0" borderId="1" xfId="0" applyNumberFormat="1" applyBorder="1" applyAlignment="1" applyProtection="1">
      <protection locked="0"/>
    </xf>
    <xf numFmtId="0" fontId="0" fillId="0" borderId="1" xfId="0" applyBorder="1" applyAlignment="1" applyProtection="1">
      <protection locked="0"/>
    </xf>
    <xf numFmtId="0" fontId="0" fillId="0" borderId="1" xfId="0" applyBorder="1" applyAlignment="1" applyProtection="1">
      <alignment horizontal="center"/>
      <protection locked="0"/>
    </xf>
    <xf numFmtId="0" fontId="0" fillId="0" borderId="0" xfId="0" applyFill="1" applyBorder="1" applyAlignment="1" applyProtection="1">
      <alignment vertical="top" wrapText="1"/>
      <protection locked="0"/>
    </xf>
    <xf numFmtId="0" fontId="0" fillId="0" borderId="0" xfId="0" applyAlignment="1" applyProtection="1">
      <alignment vertical="top" wrapText="1"/>
      <protection locked="0"/>
    </xf>
    <xf numFmtId="0" fontId="0" fillId="0" borderId="1" xfId="0" applyBorder="1" applyAlignment="1" applyProtection="1">
      <alignment vertical="top" wrapText="1"/>
      <protection locked="0"/>
    </xf>
    <xf numFmtId="0" fontId="10" fillId="0" borderId="54" xfId="0" applyFont="1" applyBorder="1" applyAlignment="1">
      <alignment horizontal="center" vertical="center"/>
    </xf>
    <xf numFmtId="0" fontId="10" fillId="0" borderId="55" xfId="0" applyFont="1" applyBorder="1" applyAlignment="1">
      <alignment horizontal="center" vertical="center"/>
    </xf>
    <xf numFmtId="38" fontId="10" fillId="0" borderId="13" xfId="0" applyNumberFormat="1" applyFont="1" applyBorder="1" applyAlignment="1">
      <alignment horizontal="center" vertical="center"/>
    </xf>
    <xf numFmtId="38" fontId="10" fillId="0" borderId="3" xfId="0" applyNumberFormat="1" applyFont="1" applyBorder="1" applyAlignment="1">
      <alignment horizontal="center" vertical="center"/>
    </xf>
    <xf numFmtId="49" fontId="33" fillId="0" borderId="1" xfId="0" applyNumberFormat="1" applyFont="1" applyBorder="1" applyAlignment="1" applyProtection="1">
      <alignment horizontal="center"/>
    </xf>
    <xf numFmtId="0" fontId="24" fillId="0" borderId="0" xfId="0" applyNumberFormat="1" applyFont="1" applyBorder="1" applyAlignment="1" applyProtection="1">
      <alignment vertical="top" wrapText="1"/>
    </xf>
    <xf numFmtId="0" fontId="0" fillId="0" borderId="0" xfId="0" applyNumberFormat="1" applyAlignment="1">
      <alignment vertical="top" wrapText="1"/>
    </xf>
    <xf numFmtId="0" fontId="0" fillId="0" borderId="1" xfId="0" applyNumberFormat="1" applyBorder="1" applyAlignment="1">
      <alignment vertical="top" wrapText="1"/>
    </xf>
    <xf numFmtId="0" fontId="24" fillId="0" borderId="1" xfId="0" applyFont="1" applyBorder="1" applyAlignment="1" applyProtection="1">
      <alignment horizontal="right"/>
    </xf>
    <xf numFmtId="0" fontId="0" fillId="0" borderId="1" xfId="0" applyBorder="1" applyAlignment="1"/>
    <xf numFmtId="0" fontId="38" fillId="0" borderId="0" xfId="0" applyFont="1" applyAlignment="1" applyProtection="1">
      <alignment horizontal="center" vertical="center" wrapText="1"/>
      <protection locked="0"/>
    </xf>
    <xf numFmtId="0" fontId="52"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49" fontId="0" fillId="0" borderId="1" xfId="0" applyNumberFormat="1" applyBorder="1" applyAlignment="1" applyProtection="1"/>
    <xf numFmtId="0" fontId="0" fillId="0" borderId="1" xfId="0" applyBorder="1" applyAlignment="1" applyProtection="1"/>
    <xf numFmtId="0" fontId="32" fillId="0" borderId="1" xfId="0" applyNumberFormat="1" applyFont="1" applyBorder="1" applyAlignment="1" applyProtection="1">
      <alignment horizontal="center"/>
    </xf>
    <xf numFmtId="0" fontId="0" fillId="0" borderId="1" xfId="0" applyNumberFormat="1"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4" xfId="0" applyBorder="1" applyAlignment="1">
      <alignment horizontal="center"/>
    </xf>
  </cellXfs>
  <cellStyles count="65">
    <cellStyle name="20% - Accent1 2" xfId="1"/>
    <cellStyle name="20% - Accent1 3" xfId="2"/>
    <cellStyle name="20% - Accent2 2" xfId="3"/>
    <cellStyle name="20% - Accent2 3" xfId="4"/>
    <cellStyle name="20% - Accent3 2" xfId="5"/>
    <cellStyle name="20% - Accent3 3" xfId="6"/>
    <cellStyle name="20% - Accent4 2" xfId="7"/>
    <cellStyle name="20% - Accent4 3" xfId="8"/>
    <cellStyle name="20% - Accent5 2" xfId="9"/>
    <cellStyle name="20% - Accent5 3" xfId="10"/>
    <cellStyle name="20% - Accent6 2" xfId="11"/>
    <cellStyle name="20% - Accent6 3" xfId="12"/>
    <cellStyle name="40% - Accent1 2" xfId="13"/>
    <cellStyle name="40% - Accent1 3" xfId="14"/>
    <cellStyle name="40% - Accent2 2" xfId="15"/>
    <cellStyle name="40% - Accent2 3" xfId="16"/>
    <cellStyle name="40% - Accent3 2" xfId="17"/>
    <cellStyle name="40% - Accent3 3" xfId="18"/>
    <cellStyle name="40% - Accent4 2" xfId="19"/>
    <cellStyle name="40% - Accent4 3" xfId="20"/>
    <cellStyle name="40% - Accent5 2" xfId="21"/>
    <cellStyle name="40% - Accent5 3" xfId="22"/>
    <cellStyle name="40% - Accent6 2" xfId="23"/>
    <cellStyle name="40% - Accent6 3" xfId="24"/>
    <cellStyle name="60% - Accent1 2" xfId="25"/>
    <cellStyle name="60% - Accent2 2" xfId="26"/>
    <cellStyle name="60% - Accent3 2" xfId="27"/>
    <cellStyle name="60% - Accent4 2" xfId="28"/>
    <cellStyle name="60% - Accent5 2" xfId="29"/>
    <cellStyle name="60% - Accent6 2" xfId="30"/>
    <cellStyle name="Accent1 2" xfId="31"/>
    <cellStyle name="Accent2 2" xfId="32"/>
    <cellStyle name="Accent3 2" xfId="33"/>
    <cellStyle name="Accent4 2" xfId="34"/>
    <cellStyle name="Accent5 2" xfId="35"/>
    <cellStyle name="Accent6 2" xfId="36"/>
    <cellStyle name="Bad 2" xfId="37"/>
    <cellStyle name="Calculation 2" xfId="38"/>
    <cellStyle name="Check Cell 2" xfId="39"/>
    <cellStyle name="Explanatory Text 2" xfId="40"/>
    <cellStyle name="Good 2" xfId="41"/>
    <cellStyle name="Heading 1 2" xfId="42"/>
    <cellStyle name="Heading 2 2" xfId="43"/>
    <cellStyle name="Heading 3 2" xfId="44"/>
    <cellStyle name="Heading 4 2" xfId="45"/>
    <cellStyle name="Input 2" xfId="46"/>
    <cellStyle name="Linked Cell 2" xfId="47"/>
    <cellStyle name="Neutral 2" xfId="48"/>
    <cellStyle name="Normal" xfId="0" builtinId="0"/>
    <cellStyle name="Normal 2" xfId="49"/>
    <cellStyle name="Normal 2 2" xfId="50"/>
    <cellStyle name="Normal 2 3" xfId="51"/>
    <cellStyle name="Normal 3" xfId="52"/>
    <cellStyle name="Normal 3 2" xfId="53"/>
    <cellStyle name="Normal 4" xfId="54"/>
    <cellStyle name="Normal 4 2" xfId="55"/>
    <cellStyle name="Normal 5" xfId="56"/>
    <cellStyle name="Note 2" xfId="57"/>
    <cellStyle name="Note 2 2" xfId="58"/>
    <cellStyle name="Output 2" xfId="59"/>
    <cellStyle name="Percent 2" xfId="60"/>
    <cellStyle name="Percent 3" xfId="61"/>
    <cellStyle name="Title" xfId="62" builtinId="15" customBuiltin="1"/>
    <cellStyle name="Total 2" xfId="63"/>
    <cellStyle name="Warning Text 2" xfId="64"/>
  </cellStyles>
  <dxfs count="3">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Drop" dropStyle="combo" dx="16" fmlaLink="$K$6" fmlaRange="$O$6:$O$12" noThreeD="1" val="0"/>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editAs="oneCell">
    <xdr:from>
      <xdr:col>1</xdr:col>
      <xdr:colOff>1400175</xdr:colOff>
      <xdr:row>18</xdr:row>
      <xdr:rowOff>38100</xdr:rowOff>
    </xdr:from>
    <xdr:to>
      <xdr:col>1</xdr:col>
      <xdr:colOff>6581775</xdr:colOff>
      <xdr:row>18</xdr:row>
      <xdr:rowOff>1981200</xdr:rowOff>
    </xdr:to>
    <xdr:pic>
      <xdr:nvPicPr>
        <xdr:cNvPr id="377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37547"/>
        <a:stretch>
          <a:fillRect/>
        </a:stretch>
      </xdr:blipFill>
      <xdr:spPr bwMode="auto">
        <a:xfrm>
          <a:off x="2009775" y="14068425"/>
          <a:ext cx="5181600" cy="19431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2343150</xdr:colOff>
      <xdr:row>21</xdr:row>
      <xdr:rowOff>66675</xdr:rowOff>
    </xdr:from>
    <xdr:to>
      <xdr:col>1</xdr:col>
      <xdr:colOff>5543550</xdr:colOff>
      <xdr:row>21</xdr:row>
      <xdr:rowOff>2286000</xdr:rowOff>
    </xdr:to>
    <xdr:pic>
      <xdr:nvPicPr>
        <xdr:cNvPr id="3771"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30333" t="28519" r="55199" b="51556"/>
        <a:stretch>
          <a:fillRect/>
        </a:stretch>
      </xdr:blipFill>
      <xdr:spPr bwMode="auto">
        <a:xfrm>
          <a:off x="2952750" y="17259300"/>
          <a:ext cx="3200400" cy="2219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1295400</xdr:colOff>
      <xdr:row>23</xdr:row>
      <xdr:rowOff>123825</xdr:rowOff>
    </xdr:from>
    <xdr:to>
      <xdr:col>1</xdr:col>
      <xdr:colOff>6810375</xdr:colOff>
      <xdr:row>31</xdr:row>
      <xdr:rowOff>142875</xdr:rowOff>
    </xdr:to>
    <xdr:grpSp>
      <xdr:nvGrpSpPr>
        <xdr:cNvPr id="3772" name="Group 10"/>
        <xdr:cNvGrpSpPr>
          <a:grpSpLocks/>
        </xdr:cNvGrpSpPr>
      </xdr:nvGrpSpPr>
      <xdr:grpSpPr bwMode="auto">
        <a:xfrm>
          <a:off x="1905000" y="20640675"/>
          <a:ext cx="5514975" cy="3352800"/>
          <a:chOff x="1905000" y="20640675"/>
          <a:chExt cx="5514286" cy="3095626"/>
        </a:xfrm>
      </xdr:grpSpPr>
      <xdr:pic>
        <xdr:nvPicPr>
          <xdr:cNvPr id="3791" name="Picture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t="24484" b="33047"/>
          <a:stretch>
            <a:fillRect/>
          </a:stretch>
        </xdr:blipFill>
        <xdr:spPr bwMode="auto">
          <a:xfrm>
            <a:off x="1905000" y="20640675"/>
            <a:ext cx="5514286" cy="3095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2" name="Rectangle 11"/>
          <xdr:cNvSpPr/>
        </xdr:nvSpPr>
        <xdr:spPr>
          <a:xfrm>
            <a:off x="4228810" y="20675853"/>
            <a:ext cx="942857" cy="305165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grpSp>
    <xdr:clientData/>
  </xdr:twoCellAnchor>
  <xdr:twoCellAnchor editAs="oneCell">
    <xdr:from>
      <xdr:col>1</xdr:col>
      <xdr:colOff>209550</xdr:colOff>
      <xdr:row>35</xdr:row>
      <xdr:rowOff>95250</xdr:rowOff>
    </xdr:from>
    <xdr:to>
      <xdr:col>1</xdr:col>
      <xdr:colOff>7686675</xdr:colOff>
      <xdr:row>46</xdr:row>
      <xdr:rowOff>104775</xdr:rowOff>
    </xdr:to>
    <xdr:pic>
      <xdr:nvPicPr>
        <xdr:cNvPr id="3773" name="Picture 1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19150" y="26412825"/>
          <a:ext cx="7477125" cy="21050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1028700</xdr:colOff>
      <xdr:row>50</xdr:row>
      <xdr:rowOff>123825</xdr:rowOff>
    </xdr:from>
    <xdr:to>
      <xdr:col>1</xdr:col>
      <xdr:colOff>6981825</xdr:colOff>
      <xdr:row>56</xdr:row>
      <xdr:rowOff>238125</xdr:rowOff>
    </xdr:to>
    <xdr:grpSp>
      <xdr:nvGrpSpPr>
        <xdr:cNvPr id="3774" name="Group 22"/>
        <xdr:cNvGrpSpPr>
          <a:grpSpLocks/>
        </xdr:cNvGrpSpPr>
      </xdr:nvGrpSpPr>
      <xdr:grpSpPr bwMode="auto">
        <a:xfrm>
          <a:off x="1638300" y="30213300"/>
          <a:ext cx="5953125" cy="1409700"/>
          <a:chOff x="1638300" y="29994238"/>
          <a:chExt cx="5952381" cy="1409687"/>
        </a:xfrm>
      </xdr:grpSpPr>
      <xdr:pic>
        <xdr:nvPicPr>
          <xdr:cNvPr id="3789" name="Picture 1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38300" y="29994238"/>
            <a:ext cx="5952381" cy="140968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sp macro="" textlink="">
        <xdr:nvSpPr>
          <xdr:cNvPr id="16" name="Rectangle 15"/>
          <xdr:cNvSpPr/>
        </xdr:nvSpPr>
        <xdr:spPr>
          <a:xfrm>
            <a:off x="6324014" y="30746706"/>
            <a:ext cx="1200000" cy="27622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grpSp>
    <xdr:clientData/>
  </xdr:twoCellAnchor>
  <xdr:twoCellAnchor editAs="oneCell">
    <xdr:from>
      <xdr:col>1</xdr:col>
      <xdr:colOff>1609725</xdr:colOff>
      <xdr:row>58</xdr:row>
      <xdr:rowOff>38100</xdr:rowOff>
    </xdr:from>
    <xdr:to>
      <xdr:col>1</xdr:col>
      <xdr:colOff>6315075</xdr:colOff>
      <xdr:row>58</xdr:row>
      <xdr:rowOff>1676400</xdr:rowOff>
    </xdr:to>
    <xdr:pic>
      <xdr:nvPicPr>
        <xdr:cNvPr id="3775" name="Picture 16"/>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219325" y="32318325"/>
          <a:ext cx="470535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466725</xdr:colOff>
      <xdr:row>63</xdr:row>
      <xdr:rowOff>66675</xdr:rowOff>
    </xdr:from>
    <xdr:to>
      <xdr:col>1</xdr:col>
      <xdr:colOff>7200900</xdr:colOff>
      <xdr:row>63</xdr:row>
      <xdr:rowOff>790575</xdr:rowOff>
    </xdr:to>
    <xdr:grpSp>
      <xdr:nvGrpSpPr>
        <xdr:cNvPr id="3776" name="Group 21"/>
        <xdr:cNvGrpSpPr>
          <a:grpSpLocks/>
        </xdr:cNvGrpSpPr>
      </xdr:nvGrpSpPr>
      <xdr:grpSpPr bwMode="auto">
        <a:xfrm>
          <a:off x="1076325" y="36242625"/>
          <a:ext cx="6734175" cy="723900"/>
          <a:chOff x="1019175" y="36023550"/>
          <a:chExt cx="6733334" cy="723900"/>
        </a:xfrm>
      </xdr:grpSpPr>
      <xdr:pic>
        <xdr:nvPicPr>
          <xdr:cNvPr id="3787" name="Picture 17"/>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b="59995"/>
          <a:stretch>
            <a:fillRect/>
          </a:stretch>
        </xdr:blipFill>
        <xdr:spPr bwMode="auto">
          <a:xfrm>
            <a:off x="1019175" y="36023550"/>
            <a:ext cx="6733334" cy="7239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sp macro="" textlink="">
        <xdr:nvSpPr>
          <xdr:cNvPr id="20" name="Rectangle 19"/>
          <xdr:cNvSpPr/>
        </xdr:nvSpPr>
        <xdr:spPr>
          <a:xfrm>
            <a:off x="4162032" y="36499800"/>
            <a:ext cx="2333334" cy="2000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grpSp>
    <xdr:clientData/>
  </xdr:twoCellAnchor>
  <xdr:twoCellAnchor>
    <xdr:from>
      <xdr:col>1</xdr:col>
      <xdr:colOff>657225</xdr:colOff>
      <xdr:row>65</xdr:row>
      <xdr:rowOff>0</xdr:rowOff>
    </xdr:from>
    <xdr:to>
      <xdr:col>1</xdr:col>
      <xdr:colOff>7391400</xdr:colOff>
      <xdr:row>65</xdr:row>
      <xdr:rowOff>1809750</xdr:rowOff>
    </xdr:to>
    <xdr:grpSp>
      <xdr:nvGrpSpPr>
        <xdr:cNvPr id="3777" name="Group 27"/>
        <xdr:cNvGrpSpPr>
          <a:grpSpLocks/>
        </xdr:cNvGrpSpPr>
      </xdr:nvGrpSpPr>
      <xdr:grpSpPr bwMode="auto">
        <a:xfrm>
          <a:off x="1266825" y="38080950"/>
          <a:ext cx="6734175" cy="1809750"/>
          <a:chOff x="1047750" y="37861875"/>
          <a:chExt cx="6733334" cy="1809524"/>
        </a:xfrm>
      </xdr:grpSpPr>
      <xdr:pic>
        <xdr:nvPicPr>
          <xdr:cNvPr id="3783" name="Picture 20"/>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47750" y="37861875"/>
            <a:ext cx="6733334" cy="180952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sp macro="" textlink="">
        <xdr:nvSpPr>
          <xdr:cNvPr id="25" name="Rectangle 24"/>
          <xdr:cNvSpPr/>
        </xdr:nvSpPr>
        <xdr:spPr>
          <a:xfrm>
            <a:off x="2552512" y="38795208"/>
            <a:ext cx="2828572" cy="22857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26" name="Rectangle 25"/>
          <xdr:cNvSpPr/>
        </xdr:nvSpPr>
        <xdr:spPr>
          <a:xfrm>
            <a:off x="4038226" y="39166637"/>
            <a:ext cx="1228572" cy="16190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27" name="Rectangle 26"/>
          <xdr:cNvSpPr/>
        </xdr:nvSpPr>
        <xdr:spPr>
          <a:xfrm>
            <a:off x="2609655" y="39290447"/>
            <a:ext cx="1209524" cy="20952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grpSp>
    <xdr:clientData/>
  </xdr:twoCellAnchor>
  <xdr:twoCellAnchor>
    <xdr:from>
      <xdr:col>1</xdr:col>
      <xdr:colOff>695325</xdr:colOff>
      <xdr:row>67</xdr:row>
      <xdr:rowOff>104775</xdr:rowOff>
    </xdr:from>
    <xdr:to>
      <xdr:col>1</xdr:col>
      <xdr:colOff>7353300</xdr:colOff>
      <xdr:row>77</xdr:row>
      <xdr:rowOff>76200</xdr:rowOff>
    </xdr:to>
    <xdr:grpSp>
      <xdr:nvGrpSpPr>
        <xdr:cNvPr id="3778" name="Group 28"/>
        <xdr:cNvGrpSpPr>
          <a:grpSpLocks/>
        </xdr:cNvGrpSpPr>
      </xdr:nvGrpSpPr>
      <xdr:grpSpPr bwMode="auto">
        <a:xfrm>
          <a:off x="1304925" y="41119425"/>
          <a:ext cx="6657975" cy="1619250"/>
          <a:chOff x="609600" y="41252775"/>
          <a:chExt cx="6657143" cy="1619048"/>
        </a:xfrm>
      </xdr:grpSpPr>
      <xdr:pic>
        <xdr:nvPicPr>
          <xdr:cNvPr id="3781" name="Picture 23"/>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09600" y="41252775"/>
            <a:ext cx="6657143" cy="161904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sp macro="" textlink="">
        <xdr:nvSpPr>
          <xdr:cNvPr id="30" name="Rectangle 29"/>
          <xdr:cNvSpPr/>
        </xdr:nvSpPr>
        <xdr:spPr>
          <a:xfrm>
            <a:off x="2409600" y="41938489"/>
            <a:ext cx="3666667" cy="28571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grpSp>
    <xdr:clientData/>
  </xdr:twoCellAnchor>
  <xdr:twoCellAnchor editAs="oneCell">
    <xdr:from>
      <xdr:col>1</xdr:col>
      <xdr:colOff>1962150</xdr:colOff>
      <xdr:row>81</xdr:row>
      <xdr:rowOff>0</xdr:rowOff>
    </xdr:from>
    <xdr:to>
      <xdr:col>1</xdr:col>
      <xdr:colOff>6010275</xdr:colOff>
      <xdr:row>85</xdr:row>
      <xdr:rowOff>28575</xdr:rowOff>
    </xdr:to>
    <xdr:pic>
      <xdr:nvPicPr>
        <xdr:cNvPr id="3779" name="Picture 30"/>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r="4910"/>
        <a:stretch>
          <a:fillRect/>
        </a:stretch>
      </xdr:blipFill>
      <xdr:spPr bwMode="auto">
        <a:xfrm>
          <a:off x="2571750" y="44062650"/>
          <a:ext cx="4048125" cy="19526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1981200</xdr:colOff>
      <xdr:row>87</xdr:row>
      <xdr:rowOff>0</xdr:rowOff>
    </xdr:from>
    <xdr:to>
      <xdr:col>1</xdr:col>
      <xdr:colOff>6000750</xdr:colOff>
      <xdr:row>88</xdr:row>
      <xdr:rowOff>0</xdr:rowOff>
    </xdr:to>
    <xdr:pic>
      <xdr:nvPicPr>
        <xdr:cNvPr id="3780" name="Picture 31"/>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590800" y="46310550"/>
          <a:ext cx="4019550" cy="20097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4</xdr:row>
          <xdr:rowOff>161925</xdr:rowOff>
        </xdr:from>
        <xdr:to>
          <xdr:col>12</xdr:col>
          <xdr:colOff>9525</xdr:colOff>
          <xdr:row>6</xdr:row>
          <xdr:rowOff>0</xdr:rowOff>
        </xdr:to>
        <xdr:sp macro="" textlink="">
          <xdr:nvSpPr>
            <xdr:cNvPr id="2057" name="Drop Down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6</xdr:row>
          <xdr:rowOff>104775</xdr:rowOff>
        </xdr:from>
        <xdr:to>
          <xdr:col>9</xdr:col>
          <xdr:colOff>571500</xdr:colOff>
          <xdr:row>9</xdr:row>
          <xdr:rowOff>9525</xdr:rowOff>
        </xdr:to>
        <xdr:sp macro="" textlink="">
          <xdr:nvSpPr>
            <xdr:cNvPr id="1025" name="CommandButton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Checklist%202018%20Budg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REVIEW CHKLST"/>
      <sheetName val="BUDGET REVIEW NOTES"/>
      <sheetName val="LIBRARY CALCULATION"/>
      <sheetName val="ADOPT_DATE"/>
      <sheetName val="FILES RECV'D"/>
      <sheetName val="FILES"/>
      <sheetName val="Val_Check"/>
      <sheetName val="SSMID_Check"/>
      <sheetName val="AFR_Dates"/>
      <sheetName val="Sheet1"/>
    </sheetNames>
    <sheetDataSet>
      <sheetData sheetId="0" refreshError="1"/>
      <sheetData sheetId="1" refreshError="1"/>
      <sheetData sheetId="2" refreshError="1"/>
      <sheetData sheetId="3" refreshError="1"/>
      <sheetData sheetId="4" refreshError="1"/>
      <sheetData sheetId="5">
        <row r="3">
          <cell r="D3">
            <v>1</v>
          </cell>
        </row>
        <row r="4">
          <cell r="D4">
            <v>2</v>
          </cell>
        </row>
        <row r="5">
          <cell r="D5">
            <v>3</v>
          </cell>
        </row>
        <row r="6">
          <cell r="D6">
            <v>4</v>
          </cell>
        </row>
        <row r="7">
          <cell r="D7">
            <v>5</v>
          </cell>
        </row>
        <row r="8">
          <cell r="D8">
            <v>6</v>
          </cell>
        </row>
        <row r="9">
          <cell r="D9">
            <v>7</v>
          </cell>
        </row>
        <row r="10">
          <cell r="D10">
            <v>8</v>
          </cell>
        </row>
        <row r="11">
          <cell r="D11">
            <v>9</v>
          </cell>
        </row>
        <row r="12">
          <cell r="D12">
            <v>10</v>
          </cell>
        </row>
        <row r="13">
          <cell r="D13">
            <v>11</v>
          </cell>
        </row>
        <row r="14">
          <cell r="D14">
            <v>12</v>
          </cell>
        </row>
        <row r="15">
          <cell r="D15">
            <v>13</v>
          </cell>
        </row>
        <row r="16">
          <cell r="D16">
            <v>14</v>
          </cell>
        </row>
        <row r="17">
          <cell r="D17">
            <v>15</v>
          </cell>
        </row>
        <row r="18">
          <cell r="D18">
            <v>16</v>
          </cell>
        </row>
        <row r="19">
          <cell r="D19">
            <v>17</v>
          </cell>
        </row>
        <row r="20">
          <cell r="D20">
            <v>18</v>
          </cell>
        </row>
        <row r="21">
          <cell r="D21">
            <v>19</v>
          </cell>
        </row>
        <row r="22">
          <cell r="D22">
            <v>20</v>
          </cell>
        </row>
        <row r="23">
          <cell r="D23">
            <v>21</v>
          </cell>
        </row>
        <row r="24">
          <cell r="D24">
            <v>22</v>
          </cell>
        </row>
        <row r="25">
          <cell r="D25">
            <v>23</v>
          </cell>
        </row>
        <row r="26">
          <cell r="D26">
            <v>24</v>
          </cell>
        </row>
        <row r="27">
          <cell r="D27">
            <v>25</v>
          </cell>
        </row>
        <row r="28">
          <cell r="D28">
            <v>26</v>
          </cell>
        </row>
        <row r="29">
          <cell r="D29">
            <v>27</v>
          </cell>
        </row>
        <row r="30">
          <cell r="D30">
            <v>28</v>
          </cell>
        </row>
        <row r="31">
          <cell r="D31">
            <v>29</v>
          </cell>
        </row>
        <row r="32">
          <cell r="D32">
            <v>30</v>
          </cell>
        </row>
        <row r="33">
          <cell r="D33">
            <v>31</v>
          </cell>
        </row>
        <row r="34">
          <cell r="D34">
            <v>32</v>
          </cell>
        </row>
        <row r="35">
          <cell r="D35">
            <v>33</v>
          </cell>
        </row>
        <row r="36">
          <cell r="D36">
            <v>34</v>
          </cell>
        </row>
        <row r="37">
          <cell r="D37">
            <v>35</v>
          </cell>
        </row>
        <row r="38">
          <cell r="D38">
            <v>36</v>
          </cell>
        </row>
        <row r="39">
          <cell r="D39">
            <v>37</v>
          </cell>
        </row>
        <row r="40">
          <cell r="D40">
            <v>38</v>
          </cell>
        </row>
        <row r="41">
          <cell r="D41">
            <v>39</v>
          </cell>
        </row>
        <row r="42">
          <cell r="D42">
            <v>40</v>
          </cell>
        </row>
        <row r="43">
          <cell r="D43">
            <v>41</v>
          </cell>
        </row>
        <row r="44">
          <cell r="D44">
            <v>42</v>
          </cell>
        </row>
        <row r="45">
          <cell r="D45">
            <v>43</v>
          </cell>
        </row>
        <row r="46">
          <cell r="D46">
            <v>44</v>
          </cell>
        </row>
        <row r="47">
          <cell r="D47">
            <v>45</v>
          </cell>
        </row>
        <row r="48">
          <cell r="D48">
            <v>46</v>
          </cell>
        </row>
        <row r="49">
          <cell r="D49">
            <v>47</v>
          </cell>
        </row>
        <row r="50">
          <cell r="D50">
            <v>48</v>
          </cell>
        </row>
        <row r="51">
          <cell r="D51">
            <v>49</v>
          </cell>
        </row>
        <row r="52">
          <cell r="D52">
            <v>50</v>
          </cell>
        </row>
        <row r="53">
          <cell r="D53">
            <v>51</v>
          </cell>
        </row>
        <row r="54">
          <cell r="D54">
            <v>52</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row r="163">
          <cell r="D163">
            <v>161</v>
          </cell>
        </row>
        <row r="164">
          <cell r="D164">
            <v>162</v>
          </cell>
        </row>
        <row r="165">
          <cell r="D165">
            <v>163</v>
          </cell>
        </row>
        <row r="166">
          <cell r="D166">
            <v>164</v>
          </cell>
        </row>
        <row r="167">
          <cell r="D167">
            <v>165</v>
          </cell>
        </row>
        <row r="168">
          <cell r="D168">
            <v>166</v>
          </cell>
        </row>
        <row r="169">
          <cell r="D169">
            <v>167</v>
          </cell>
        </row>
        <row r="170">
          <cell r="D170">
            <v>168</v>
          </cell>
        </row>
        <row r="171">
          <cell r="D171">
            <v>169</v>
          </cell>
        </row>
        <row r="172">
          <cell r="D172">
            <v>170</v>
          </cell>
        </row>
        <row r="173">
          <cell r="D173">
            <v>171</v>
          </cell>
        </row>
        <row r="174">
          <cell r="D174">
            <v>172</v>
          </cell>
        </row>
        <row r="175">
          <cell r="D175">
            <v>173</v>
          </cell>
        </row>
        <row r="176">
          <cell r="D176">
            <v>174</v>
          </cell>
        </row>
        <row r="177">
          <cell r="D177">
            <v>175</v>
          </cell>
        </row>
        <row r="178">
          <cell r="D178">
            <v>176</v>
          </cell>
        </row>
        <row r="179">
          <cell r="D179">
            <v>177</v>
          </cell>
        </row>
        <row r="180">
          <cell r="D180">
            <v>178</v>
          </cell>
        </row>
        <row r="181">
          <cell r="D181">
            <v>179</v>
          </cell>
        </row>
        <row r="182">
          <cell r="D182">
            <v>180</v>
          </cell>
        </row>
        <row r="183">
          <cell r="D183">
            <v>181</v>
          </cell>
        </row>
        <row r="184">
          <cell r="D184">
            <v>182</v>
          </cell>
        </row>
        <row r="185">
          <cell r="D185">
            <v>183</v>
          </cell>
        </row>
        <row r="186">
          <cell r="D186">
            <v>184</v>
          </cell>
        </row>
        <row r="187">
          <cell r="D187">
            <v>185</v>
          </cell>
        </row>
        <row r="188">
          <cell r="D188">
            <v>186</v>
          </cell>
        </row>
        <row r="189">
          <cell r="D189">
            <v>187</v>
          </cell>
        </row>
        <row r="190">
          <cell r="D190">
            <v>188</v>
          </cell>
        </row>
        <row r="191">
          <cell r="D191">
            <v>189</v>
          </cell>
        </row>
        <row r="192">
          <cell r="D192">
            <v>191</v>
          </cell>
        </row>
        <row r="193">
          <cell r="D193">
            <v>192</v>
          </cell>
        </row>
        <row r="194">
          <cell r="D194">
            <v>193</v>
          </cell>
        </row>
        <row r="195">
          <cell r="D195">
            <v>195</v>
          </cell>
        </row>
        <row r="196">
          <cell r="D196">
            <v>196</v>
          </cell>
        </row>
        <row r="197">
          <cell r="D197">
            <v>197</v>
          </cell>
        </row>
        <row r="198">
          <cell r="D198">
            <v>198</v>
          </cell>
        </row>
        <row r="199">
          <cell r="D199">
            <v>199</v>
          </cell>
        </row>
        <row r="200">
          <cell r="D200">
            <v>200</v>
          </cell>
        </row>
        <row r="201">
          <cell r="D201">
            <v>201</v>
          </cell>
        </row>
        <row r="202">
          <cell r="D202">
            <v>202</v>
          </cell>
        </row>
        <row r="203">
          <cell r="D203">
            <v>203</v>
          </cell>
        </row>
        <row r="204">
          <cell r="D204">
            <v>204</v>
          </cell>
        </row>
        <row r="205">
          <cell r="D205">
            <v>205</v>
          </cell>
        </row>
        <row r="206">
          <cell r="D206">
            <v>206</v>
          </cell>
        </row>
        <row r="207">
          <cell r="D207">
            <v>207</v>
          </cell>
        </row>
        <row r="208">
          <cell r="D208">
            <v>208</v>
          </cell>
        </row>
        <row r="209">
          <cell r="D209">
            <v>209</v>
          </cell>
        </row>
        <row r="210">
          <cell r="D210">
            <v>210</v>
          </cell>
        </row>
        <row r="211">
          <cell r="D211">
            <v>211</v>
          </cell>
        </row>
        <row r="212">
          <cell r="D212">
            <v>212</v>
          </cell>
        </row>
        <row r="213">
          <cell r="D213">
            <v>213</v>
          </cell>
        </row>
        <row r="214">
          <cell r="D214">
            <v>214</v>
          </cell>
        </row>
        <row r="215">
          <cell r="D215">
            <v>215</v>
          </cell>
        </row>
        <row r="216">
          <cell r="D216">
            <v>216</v>
          </cell>
        </row>
        <row r="217">
          <cell r="D217">
            <v>217</v>
          </cell>
        </row>
        <row r="218">
          <cell r="D218">
            <v>218</v>
          </cell>
        </row>
        <row r="219">
          <cell r="D219">
            <v>219</v>
          </cell>
        </row>
        <row r="220">
          <cell r="D220">
            <v>220</v>
          </cell>
        </row>
        <row r="221">
          <cell r="D221">
            <v>221</v>
          </cell>
        </row>
        <row r="222">
          <cell r="D222">
            <v>222</v>
          </cell>
        </row>
        <row r="223">
          <cell r="D223">
            <v>223</v>
          </cell>
        </row>
        <row r="224">
          <cell r="D224">
            <v>224</v>
          </cell>
        </row>
        <row r="225">
          <cell r="D225">
            <v>225</v>
          </cell>
        </row>
        <row r="226">
          <cell r="D226">
            <v>226</v>
          </cell>
        </row>
        <row r="227">
          <cell r="D227">
            <v>227</v>
          </cell>
        </row>
        <row r="228">
          <cell r="D228">
            <v>228</v>
          </cell>
        </row>
        <row r="229">
          <cell r="D229">
            <v>229</v>
          </cell>
        </row>
        <row r="230">
          <cell r="D230">
            <v>230</v>
          </cell>
        </row>
        <row r="231">
          <cell r="D231">
            <v>231</v>
          </cell>
        </row>
        <row r="232">
          <cell r="D232">
            <v>232</v>
          </cell>
        </row>
        <row r="233">
          <cell r="D233">
            <v>233</v>
          </cell>
        </row>
        <row r="234">
          <cell r="D234">
            <v>234</v>
          </cell>
        </row>
        <row r="235">
          <cell r="D235">
            <v>235</v>
          </cell>
        </row>
        <row r="236">
          <cell r="D236">
            <v>236</v>
          </cell>
        </row>
        <row r="237">
          <cell r="D237">
            <v>237</v>
          </cell>
        </row>
        <row r="238">
          <cell r="D238">
            <v>238</v>
          </cell>
        </row>
        <row r="239">
          <cell r="D239">
            <v>239</v>
          </cell>
        </row>
        <row r="240">
          <cell r="D240">
            <v>240</v>
          </cell>
        </row>
        <row r="241">
          <cell r="D241">
            <v>241</v>
          </cell>
        </row>
        <row r="242">
          <cell r="D242">
            <v>242</v>
          </cell>
        </row>
        <row r="243">
          <cell r="D243">
            <v>243</v>
          </cell>
        </row>
        <row r="244">
          <cell r="D244">
            <v>244</v>
          </cell>
        </row>
        <row r="245">
          <cell r="D245">
            <v>245</v>
          </cell>
        </row>
        <row r="246">
          <cell r="D246">
            <v>246</v>
          </cell>
        </row>
        <row r="247">
          <cell r="D247">
            <v>247</v>
          </cell>
        </row>
        <row r="248">
          <cell r="D248">
            <v>248</v>
          </cell>
        </row>
        <row r="249">
          <cell r="D249">
            <v>249</v>
          </cell>
        </row>
        <row r="250">
          <cell r="D250">
            <v>250</v>
          </cell>
        </row>
        <row r="251">
          <cell r="D251">
            <v>251</v>
          </cell>
        </row>
        <row r="252">
          <cell r="D252">
            <v>252</v>
          </cell>
        </row>
        <row r="253">
          <cell r="D253">
            <v>253</v>
          </cell>
        </row>
        <row r="254">
          <cell r="D254">
            <v>254</v>
          </cell>
        </row>
        <row r="255">
          <cell r="D255">
            <v>255</v>
          </cell>
        </row>
        <row r="256">
          <cell r="D256">
            <v>256</v>
          </cell>
        </row>
        <row r="257">
          <cell r="D257">
            <v>257</v>
          </cell>
        </row>
        <row r="258">
          <cell r="D258">
            <v>258</v>
          </cell>
        </row>
        <row r="259">
          <cell r="D259">
            <v>259</v>
          </cell>
        </row>
        <row r="260">
          <cell r="D260">
            <v>260</v>
          </cell>
        </row>
        <row r="261">
          <cell r="D261">
            <v>261</v>
          </cell>
        </row>
        <row r="262">
          <cell r="D262">
            <v>262</v>
          </cell>
        </row>
        <row r="263">
          <cell r="D263">
            <v>263</v>
          </cell>
        </row>
        <row r="264">
          <cell r="D264">
            <v>264</v>
          </cell>
        </row>
        <row r="265">
          <cell r="D265">
            <v>266</v>
          </cell>
        </row>
        <row r="266">
          <cell r="D266">
            <v>267</v>
          </cell>
        </row>
        <row r="267">
          <cell r="D267">
            <v>268</v>
          </cell>
        </row>
        <row r="268">
          <cell r="D268">
            <v>269</v>
          </cell>
        </row>
        <row r="269">
          <cell r="D269">
            <v>270</v>
          </cell>
        </row>
        <row r="270">
          <cell r="D270">
            <v>271</v>
          </cell>
        </row>
        <row r="271">
          <cell r="D271">
            <v>272</v>
          </cell>
        </row>
        <row r="272">
          <cell r="D272">
            <v>273</v>
          </cell>
        </row>
        <row r="273">
          <cell r="D273">
            <v>274</v>
          </cell>
        </row>
        <row r="274">
          <cell r="D274">
            <v>275</v>
          </cell>
        </row>
        <row r="275">
          <cell r="D275">
            <v>276</v>
          </cell>
        </row>
        <row r="276">
          <cell r="D276">
            <v>277</v>
          </cell>
        </row>
        <row r="277">
          <cell r="D277">
            <v>278</v>
          </cell>
        </row>
        <row r="278">
          <cell r="D278">
            <v>279</v>
          </cell>
        </row>
        <row r="279">
          <cell r="D279">
            <v>280</v>
          </cell>
        </row>
        <row r="280">
          <cell r="D280">
            <v>281</v>
          </cell>
        </row>
        <row r="281">
          <cell r="D281">
            <v>282</v>
          </cell>
        </row>
        <row r="282">
          <cell r="D282">
            <v>283</v>
          </cell>
        </row>
        <row r="283">
          <cell r="D283">
            <v>284</v>
          </cell>
        </row>
        <row r="284">
          <cell r="D284">
            <v>285</v>
          </cell>
        </row>
        <row r="285">
          <cell r="D285">
            <v>286</v>
          </cell>
        </row>
        <row r="286">
          <cell r="D286">
            <v>287</v>
          </cell>
        </row>
        <row r="287">
          <cell r="D287">
            <v>288</v>
          </cell>
        </row>
        <row r="288">
          <cell r="D288">
            <v>289</v>
          </cell>
        </row>
        <row r="289">
          <cell r="D289">
            <v>290</v>
          </cell>
        </row>
        <row r="290">
          <cell r="D290">
            <v>291</v>
          </cell>
        </row>
        <row r="291">
          <cell r="D291">
            <v>292</v>
          </cell>
        </row>
        <row r="292">
          <cell r="D292">
            <v>293</v>
          </cell>
        </row>
        <row r="293">
          <cell r="D293">
            <v>294</v>
          </cell>
        </row>
        <row r="294">
          <cell r="D294">
            <v>295</v>
          </cell>
        </row>
        <row r="295">
          <cell r="D295">
            <v>296</v>
          </cell>
        </row>
        <row r="296">
          <cell r="D296">
            <v>297</v>
          </cell>
        </row>
        <row r="297">
          <cell r="D297">
            <v>298</v>
          </cell>
        </row>
        <row r="298">
          <cell r="D298">
            <v>299</v>
          </cell>
        </row>
        <row r="299">
          <cell r="D299">
            <v>300</v>
          </cell>
        </row>
        <row r="300">
          <cell r="D300">
            <v>301</v>
          </cell>
        </row>
        <row r="301">
          <cell r="D301">
            <v>302</v>
          </cell>
        </row>
        <row r="302">
          <cell r="D302">
            <v>303</v>
          </cell>
        </row>
        <row r="303">
          <cell r="D303">
            <v>304</v>
          </cell>
        </row>
        <row r="304">
          <cell r="D304">
            <v>305</v>
          </cell>
        </row>
        <row r="305">
          <cell r="D305">
            <v>306</v>
          </cell>
        </row>
        <row r="306">
          <cell r="D306">
            <v>307</v>
          </cell>
        </row>
        <row r="307">
          <cell r="D307">
            <v>308</v>
          </cell>
        </row>
        <row r="308">
          <cell r="D308">
            <v>309</v>
          </cell>
        </row>
        <row r="309">
          <cell r="D309">
            <v>310</v>
          </cell>
        </row>
        <row r="310">
          <cell r="D310">
            <v>312</v>
          </cell>
        </row>
        <row r="311">
          <cell r="D311">
            <v>313</v>
          </cell>
        </row>
        <row r="312">
          <cell r="D312">
            <v>314</v>
          </cell>
        </row>
        <row r="313">
          <cell r="D313">
            <v>315</v>
          </cell>
        </row>
        <row r="314">
          <cell r="D314">
            <v>316</v>
          </cell>
        </row>
        <row r="315">
          <cell r="D315">
            <v>317</v>
          </cell>
        </row>
        <row r="316">
          <cell r="D316">
            <v>318</v>
          </cell>
        </row>
        <row r="317">
          <cell r="D317">
            <v>319</v>
          </cell>
        </row>
        <row r="318">
          <cell r="D318">
            <v>320</v>
          </cell>
        </row>
        <row r="319">
          <cell r="D319">
            <v>321</v>
          </cell>
        </row>
        <row r="320">
          <cell r="D320">
            <v>322</v>
          </cell>
        </row>
        <row r="321">
          <cell r="D321">
            <v>323</v>
          </cell>
        </row>
        <row r="322">
          <cell r="D322">
            <v>324</v>
          </cell>
        </row>
        <row r="323">
          <cell r="D323">
            <v>325</v>
          </cell>
        </row>
        <row r="324">
          <cell r="D324">
            <v>326</v>
          </cell>
        </row>
        <row r="325">
          <cell r="D325">
            <v>327</v>
          </cell>
        </row>
        <row r="326">
          <cell r="D326">
            <v>328</v>
          </cell>
        </row>
        <row r="327">
          <cell r="D327">
            <v>329</v>
          </cell>
        </row>
        <row r="328">
          <cell r="D328">
            <v>330</v>
          </cell>
        </row>
        <row r="329">
          <cell r="D329">
            <v>331</v>
          </cell>
        </row>
        <row r="330">
          <cell r="D330">
            <v>332</v>
          </cell>
        </row>
        <row r="331">
          <cell r="D331">
            <v>333</v>
          </cell>
        </row>
        <row r="332">
          <cell r="D332">
            <v>334</v>
          </cell>
        </row>
        <row r="333">
          <cell r="D333">
            <v>335</v>
          </cell>
        </row>
        <row r="334">
          <cell r="D334">
            <v>336</v>
          </cell>
        </row>
        <row r="335">
          <cell r="D335">
            <v>337</v>
          </cell>
        </row>
        <row r="336">
          <cell r="D336">
            <v>338</v>
          </cell>
        </row>
        <row r="337">
          <cell r="D337">
            <v>339</v>
          </cell>
        </row>
        <row r="338">
          <cell r="D338">
            <v>340</v>
          </cell>
        </row>
        <row r="339">
          <cell r="D339">
            <v>341</v>
          </cell>
        </row>
        <row r="340">
          <cell r="D340">
            <v>342</v>
          </cell>
        </row>
        <row r="341">
          <cell r="D341">
            <v>343</v>
          </cell>
        </row>
        <row r="342">
          <cell r="D342">
            <v>344</v>
          </cell>
        </row>
        <row r="343">
          <cell r="D343">
            <v>345</v>
          </cell>
        </row>
        <row r="344">
          <cell r="D344">
            <v>346</v>
          </cell>
        </row>
        <row r="345">
          <cell r="D345">
            <v>347</v>
          </cell>
        </row>
        <row r="346">
          <cell r="D346">
            <v>348</v>
          </cell>
        </row>
        <row r="347">
          <cell r="D347">
            <v>349</v>
          </cell>
        </row>
        <row r="348">
          <cell r="D348">
            <v>350</v>
          </cell>
        </row>
        <row r="349">
          <cell r="D349">
            <v>351</v>
          </cell>
        </row>
        <row r="350">
          <cell r="D350">
            <v>352</v>
          </cell>
        </row>
        <row r="351">
          <cell r="D351">
            <v>353</v>
          </cell>
        </row>
        <row r="352">
          <cell r="D352">
            <v>354</v>
          </cell>
        </row>
        <row r="353">
          <cell r="D353">
            <v>355</v>
          </cell>
        </row>
        <row r="354">
          <cell r="D354">
            <v>356</v>
          </cell>
        </row>
        <row r="355">
          <cell r="D355">
            <v>357</v>
          </cell>
        </row>
        <row r="356">
          <cell r="D356">
            <v>358</v>
          </cell>
        </row>
        <row r="357">
          <cell r="D357">
            <v>359</v>
          </cell>
        </row>
        <row r="358">
          <cell r="D358">
            <v>360</v>
          </cell>
        </row>
        <row r="359">
          <cell r="D359">
            <v>361</v>
          </cell>
        </row>
        <row r="360">
          <cell r="D360">
            <v>362</v>
          </cell>
        </row>
        <row r="361">
          <cell r="D361">
            <v>363</v>
          </cell>
        </row>
        <row r="362">
          <cell r="D362">
            <v>364</v>
          </cell>
        </row>
        <row r="363">
          <cell r="D363">
            <v>365</v>
          </cell>
        </row>
        <row r="364">
          <cell r="D364">
            <v>366</v>
          </cell>
        </row>
        <row r="365">
          <cell r="D365">
            <v>367</v>
          </cell>
        </row>
        <row r="366">
          <cell r="D366">
            <v>368</v>
          </cell>
        </row>
        <row r="367">
          <cell r="D367">
            <v>369</v>
          </cell>
        </row>
        <row r="368">
          <cell r="D368">
            <v>370</v>
          </cell>
        </row>
        <row r="369">
          <cell r="D369">
            <v>371</v>
          </cell>
        </row>
        <row r="370">
          <cell r="D370">
            <v>372</v>
          </cell>
        </row>
        <row r="371">
          <cell r="D371">
            <v>373</v>
          </cell>
        </row>
        <row r="372">
          <cell r="D372">
            <v>374</v>
          </cell>
        </row>
        <row r="373">
          <cell r="D373">
            <v>375</v>
          </cell>
        </row>
        <row r="374">
          <cell r="D374">
            <v>376</v>
          </cell>
        </row>
        <row r="375">
          <cell r="D375">
            <v>377</v>
          </cell>
        </row>
        <row r="376">
          <cell r="D376">
            <v>378</v>
          </cell>
        </row>
        <row r="377">
          <cell r="D377">
            <v>379</v>
          </cell>
        </row>
        <row r="378">
          <cell r="D378">
            <v>380</v>
          </cell>
        </row>
        <row r="379">
          <cell r="D379">
            <v>381</v>
          </cell>
        </row>
        <row r="380">
          <cell r="D380">
            <v>382</v>
          </cell>
        </row>
        <row r="381">
          <cell r="D381">
            <v>383</v>
          </cell>
        </row>
        <row r="382">
          <cell r="D382">
            <v>384</v>
          </cell>
        </row>
        <row r="383">
          <cell r="D383">
            <v>385</v>
          </cell>
        </row>
        <row r="384">
          <cell r="D384">
            <v>386</v>
          </cell>
        </row>
        <row r="385">
          <cell r="D385">
            <v>387</v>
          </cell>
        </row>
        <row r="386">
          <cell r="D386">
            <v>388</v>
          </cell>
        </row>
        <row r="387">
          <cell r="D387">
            <v>389</v>
          </cell>
        </row>
        <row r="388">
          <cell r="D388">
            <v>390</v>
          </cell>
        </row>
        <row r="389">
          <cell r="D389">
            <v>391</v>
          </cell>
        </row>
        <row r="390">
          <cell r="D390">
            <v>392</v>
          </cell>
        </row>
        <row r="391">
          <cell r="D391">
            <v>393</v>
          </cell>
        </row>
        <row r="392">
          <cell r="D392">
            <v>394</v>
          </cell>
        </row>
        <row r="393">
          <cell r="D393">
            <v>395</v>
          </cell>
        </row>
        <row r="394">
          <cell r="D394">
            <v>396</v>
          </cell>
        </row>
        <row r="395">
          <cell r="D395">
            <v>397</v>
          </cell>
        </row>
        <row r="396">
          <cell r="D396">
            <v>398</v>
          </cell>
        </row>
        <row r="397">
          <cell r="D397">
            <v>399</v>
          </cell>
        </row>
        <row r="398">
          <cell r="D398">
            <v>400</v>
          </cell>
        </row>
        <row r="399">
          <cell r="D399">
            <v>401</v>
          </cell>
        </row>
        <row r="400">
          <cell r="D400">
            <v>402</v>
          </cell>
        </row>
        <row r="401">
          <cell r="D401">
            <v>403</v>
          </cell>
        </row>
        <row r="402">
          <cell r="D402">
            <v>404</v>
          </cell>
        </row>
        <row r="403">
          <cell r="D403">
            <v>405</v>
          </cell>
        </row>
        <row r="404">
          <cell r="D404">
            <v>406</v>
          </cell>
        </row>
        <row r="405">
          <cell r="D405">
            <v>407</v>
          </cell>
        </row>
        <row r="406">
          <cell r="D406">
            <v>408</v>
          </cell>
        </row>
        <row r="407">
          <cell r="D407">
            <v>409</v>
          </cell>
        </row>
        <row r="408">
          <cell r="D408">
            <v>410</v>
          </cell>
        </row>
        <row r="409">
          <cell r="D409">
            <v>411</v>
          </cell>
        </row>
        <row r="410">
          <cell r="D410">
            <v>412</v>
          </cell>
        </row>
        <row r="411">
          <cell r="D411">
            <v>414</v>
          </cell>
        </row>
        <row r="412">
          <cell r="D412">
            <v>415</v>
          </cell>
        </row>
        <row r="413">
          <cell r="D413">
            <v>416</v>
          </cell>
        </row>
        <row r="414">
          <cell r="D414">
            <v>417</v>
          </cell>
        </row>
        <row r="415">
          <cell r="D415">
            <v>418</v>
          </cell>
        </row>
        <row r="416">
          <cell r="D416">
            <v>419</v>
          </cell>
        </row>
        <row r="417">
          <cell r="D417">
            <v>420</v>
          </cell>
        </row>
        <row r="418">
          <cell r="D418">
            <v>421</v>
          </cell>
        </row>
        <row r="419">
          <cell r="D419">
            <v>422</v>
          </cell>
        </row>
        <row r="420">
          <cell r="D420">
            <v>423</v>
          </cell>
        </row>
        <row r="421">
          <cell r="D421">
            <v>424</v>
          </cell>
        </row>
        <row r="422">
          <cell r="D422">
            <v>425</v>
          </cell>
        </row>
        <row r="423">
          <cell r="D423">
            <v>426</v>
          </cell>
        </row>
        <row r="424">
          <cell r="D424">
            <v>427</v>
          </cell>
        </row>
        <row r="425">
          <cell r="D425">
            <v>428</v>
          </cell>
        </row>
        <row r="426">
          <cell r="D426">
            <v>429</v>
          </cell>
        </row>
        <row r="427">
          <cell r="D427">
            <v>430</v>
          </cell>
        </row>
        <row r="428">
          <cell r="D428">
            <v>431</v>
          </cell>
        </row>
        <row r="429">
          <cell r="D429">
            <v>432</v>
          </cell>
        </row>
        <row r="430">
          <cell r="D430">
            <v>433</v>
          </cell>
        </row>
        <row r="431">
          <cell r="D431">
            <v>434</v>
          </cell>
        </row>
        <row r="432">
          <cell r="D432">
            <v>435</v>
          </cell>
        </row>
        <row r="433">
          <cell r="D433">
            <v>436</v>
          </cell>
        </row>
        <row r="434">
          <cell r="D434">
            <v>437</v>
          </cell>
        </row>
        <row r="435">
          <cell r="D435">
            <v>438</v>
          </cell>
        </row>
        <row r="436">
          <cell r="D436">
            <v>439</v>
          </cell>
        </row>
        <row r="437">
          <cell r="D437">
            <v>440</v>
          </cell>
        </row>
        <row r="438">
          <cell r="D438">
            <v>441</v>
          </cell>
        </row>
        <row r="439">
          <cell r="D439">
            <v>442</v>
          </cell>
        </row>
        <row r="440">
          <cell r="D440">
            <v>443</v>
          </cell>
        </row>
        <row r="441">
          <cell r="D441">
            <v>444</v>
          </cell>
        </row>
        <row r="442">
          <cell r="D442">
            <v>445</v>
          </cell>
        </row>
        <row r="443">
          <cell r="D443">
            <v>446</v>
          </cell>
        </row>
        <row r="444">
          <cell r="D444">
            <v>447</v>
          </cell>
        </row>
        <row r="445">
          <cell r="D445">
            <v>448</v>
          </cell>
        </row>
        <row r="446">
          <cell r="D446">
            <v>449</v>
          </cell>
        </row>
        <row r="447">
          <cell r="D447">
            <v>450</v>
          </cell>
        </row>
        <row r="448">
          <cell r="D448">
            <v>453</v>
          </cell>
        </row>
        <row r="449">
          <cell r="D449">
            <v>454</v>
          </cell>
        </row>
        <row r="450">
          <cell r="D450">
            <v>455</v>
          </cell>
        </row>
        <row r="451">
          <cell r="D451">
            <v>456</v>
          </cell>
        </row>
        <row r="452">
          <cell r="D452">
            <v>457</v>
          </cell>
        </row>
        <row r="453">
          <cell r="D453">
            <v>458</v>
          </cell>
        </row>
        <row r="454">
          <cell r="D454">
            <v>459</v>
          </cell>
        </row>
        <row r="455">
          <cell r="D455">
            <v>460</v>
          </cell>
        </row>
        <row r="456">
          <cell r="D456">
            <v>461</v>
          </cell>
        </row>
        <row r="457">
          <cell r="D457">
            <v>462</v>
          </cell>
        </row>
        <row r="458">
          <cell r="D458">
            <v>463</v>
          </cell>
        </row>
        <row r="459">
          <cell r="D459">
            <v>464</v>
          </cell>
        </row>
        <row r="460">
          <cell r="D460">
            <v>465</v>
          </cell>
        </row>
        <row r="461">
          <cell r="D461">
            <v>466</v>
          </cell>
        </row>
        <row r="462">
          <cell r="D462">
            <v>467</v>
          </cell>
        </row>
        <row r="463">
          <cell r="D463">
            <v>468</v>
          </cell>
        </row>
        <row r="464">
          <cell r="D464">
            <v>469</v>
          </cell>
        </row>
        <row r="465">
          <cell r="D465">
            <v>470</v>
          </cell>
        </row>
        <row r="466">
          <cell r="D466">
            <v>471</v>
          </cell>
        </row>
        <row r="467">
          <cell r="D467">
            <v>472</v>
          </cell>
        </row>
        <row r="468">
          <cell r="D468">
            <v>473</v>
          </cell>
        </row>
        <row r="469">
          <cell r="D469">
            <v>474</v>
          </cell>
        </row>
        <row r="470">
          <cell r="D470">
            <v>475</v>
          </cell>
        </row>
        <row r="471">
          <cell r="D471">
            <v>476</v>
          </cell>
        </row>
        <row r="472">
          <cell r="D472">
            <v>477</v>
          </cell>
        </row>
        <row r="473">
          <cell r="D473">
            <v>478</v>
          </cell>
        </row>
        <row r="474">
          <cell r="D474">
            <v>479</v>
          </cell>
        </row>
        <row r="475">
          <cell r="D475">
            <v>480</v>
          </cell>
        </row>
        <row r="476">
          <cell r="D476">
            <v>481</v>
          </cell>
        </row>
        <row r="477">
          <cell r="D477">
            <v>482</v>
          </cell>
        </row>
        <row r="478">
          <cell r="D478">
            <v>483</v>
          </cell>
        </row>
        <row r="479">
          <cell r="D479">
            <v>484</v>
          </cell>
        </row>
        <row r="480">
          <cell r="D480">
            <v>485</v>
          </cell>
        </row>
        <row r="481">
          <cell r="D481">
            <v>486</v>
          </cell>
        </row>
        <row r="482">
          <cell r="D482">
            <v>487</v>
          </cell>
        </row>
        <row r="483">
          <cell r="D483">
            <v>488</v>
          </cell>
        </row>
        <row r="484">
          <cell r="D484">
            <v>489</v>
          </cell>
        </row>
        <row r="485">
          <cell r="D485">
            <v>490</v>
          </cell>
        </row>
        <row r="486">
          <cell r="D486">
            <v>491</v>
          </cell>
        </row>
        <row r="487">
          <cell r="D487">
            <v>492</v>
          </cell>
        </row>
        <row r="488">
          <cell r="D488">
            <v>494</v>
          </cell>
        </row>
        <row r="489">
          <cell r="D489">
            <v>495</v>
          </cell>
        </row>
        <row r="490">
          <cell r="D490">
            <v>496</v>
          </cell>
        </row>
        <row r="491">
          <cell r="D491">
            <v>497</v>
          </cell>
        </row>
        <row r="492">
          <cell r="D492">
            <v>498</v>
          </cell>
        </row>
        <row r="493">
          <cell r="D493">
            <v>499</v>
          </cell>
        </row>
        <row r="494">
          <cell r="D494">
            <v>500</v>
          </cell>
        </row>
        <row r="495">
          <cell r="D495">
            <v>501</v>
          </cell>
        </row>
        <row r="496">
          <cell r="D496">
            <v>502</v>
          </cell>
        </row>
        <row r="497">
          <cell r="D497">
            <v>503</v>
          </cell>
        </row>
        <row r="498">
          <cell r="D498">
            <v>504</v>
          </cell>
        </row>
        <row r="499">
          <cell r="D499">
            <v>505</v>
          </cell>
        </row>
        <row r="500">
          <cell r="D500">
            <v>506</v>
          </cell>
        </row>
        <row r="501">
          <cell r="D501">
            <v>507</v>
          </cell>
        </row>
        <row r="502">
          <cell r="D502">
            <v>508</v>
          </cell>
        </row>
        <row r="503">
          <cell r="D503">
            <v>509</v>
          </cell>
        </row>
        <row r="504">
          <cell r="D504">
            <v>510</v>
          </cell>
        </row>
        <row r="505">
          <cell r="D505">
            <v>511</v>
          </cell>
        </row>
        <row r="506">
          <cell r="D506">
            <v>512</v>
          </cell>
        </row>
        <row r="507">
          <cell r="D507">
            <v>513</v>
          </cell>
        </row>
        <row r="508">
          <cell r="D508">
            <v>514</v>
          </cell>
        </row>
        <row r="509">
          <cell r="D509">
            <v>515</v>
          </cell>
        </row>
        <row r="510">
          <cell r="D510">
            <v>516</v>
          </cell>
        </row>
        <row r="511">
          <cell r="D511">
            <v>517</v>
          </cell>
        </row>
        <row r="512">
          <cell r="D512">
            <v>518</v>
          </cell>
        </row>
        <row r="513">
          <cell r="D513">
            <v>519</v>
          </cell>
        </row>
        <row r="514">
          <cell r="D514">
            <v>520</v>
          </cell>
        </row>
        <row r="515">
          <cell r="D515">
            <v>521</v>
          </cell>
        </row>
        <row r="516">
          <cell r="D516">
            <v>522</v>
          </cell>
        </row>
        <row r="517">
          <cell r="D517">
            <v>523</v>
          </cell>
        </row>
        <row r="518">
          <cell r="D518">
            <v>524</v>
          </cell>
        </row>
        <row r="519">
          <cell r="D519">
            <v>525</v>
          </cell>
        </row>
        <row r="520">
          <cell r="D520">
            <v>526</v>
          </cell>
        </row>
        <row r="521">
          <cell r="D521">
            <v>527</v>
          </cell>
        </row>
        <row r="522">
          <cell r="D522">
            <v>528</v>
          </cell>
        </row>
        <row r="523">
          <cell r="D523">
            <v>529</v>
          </cell>
        </row>
        <row r="524">
          <cell r="D524">
            <v>530</v>
          </cell>
        </row>
        <row r="525">
          <cell r="D525">
            <v>531</v>
          </cell>
        </row>
        <row r="526">
          <cell r="D526">
            <v>532</v>
          </cell>
        </row>
        <row r="527">
          <cell r="D527">
            <v>533</v>
          </cell>
        </row>
        <row r="528">
          <cell r="D528">
            <v>534</v>
          </cell>
        </row>
        <row r="529">
          <cell r="D529">
            <v>535</v>
          </cell>
        </row>
        <row r="530">
          <cell r="D530">
            <v>536</v>
          </cell>
        </row>
        <row r="531">
          <cell r="D531">
            <v>537</v>
          </cell>
        </row>
        <row r="532">
          <cell r="D532">
            <v>538</v>
          </cell>
        </row>
        <row r="533">
          <cell r="D533">
            <v>539</v>
          </cell>
        </row>
        <row r="534">
          <cell r="D534">
            <v>540</v>
          </cell>
        </row>
        <row r="535">
          <cell r="D535">
            <v>541</v>
          </cell>
        </row>
        <row r="536">
          <cell r="D536">
            <v>542</v>
          </cell>
        </row>
        <row r="537">
          <cell r="D537">
            <v>543</v>
          </cell>
        </row>
        <row r="538">
          <cell r="D538">
            <v>544</v>
          </cell>
        </row>
        <row r="539">
          <cell r="D539">
            <v>545</v>
          </cell>
        </row>
        <row r="540">
          <cell r="D540">
            <v>546</v>
          </cell>
        </row>
        <row r="541">
          <cell r="D541">
            <v>547</v>
          </cell>
        </row>
        <row r="542">
          <cell r="D542">
            <v>548</v>
          </cell>
        </row>
        <row r="543">
          <cell r="D543">
            <v>549</v>
          </cell>
        </row>
        <row r="544">
          <cell r="D544">
            <v>550</v>
          </cell>
        </row>
        <row r="545">
          <cell r="D545">
            <v>551</v>
          </cell>
        </row>
        <row r="546">
          <cell r="D546">
            <v>552</v>
          </cell>
        </row>
        <row r="547">
          <cell r="D547">
            <v>553</v>
          </cell>
        </row>
        <row r="548">
          <cell r="D548">
            <v>554</v>
          </cell>
        </row>
        <row r="549">
          <cell r="D549">
            <v>555</v>
          </cell>
        </row>
        <row r="550">
          <cell r="D550">
            <v>556</v>
          </cell>
        </row>
        <row r="551">
          <cell r="D551">
            <v>557</v>
          </cell>
        </row>
        <row r="552">
          <cell r="D552">
            <v>558</v>
          </cell>
        </row>
        <row r="553">
          <cell r="D553">
            <v>559</v>
          </cell>
        </row>
        <row r="554">
          <cell r="D554">
            <v>560</v>
          </cell>
        </row>
        <row r="555">
          <cell r="D555">
            <v>561</v>
          </cell>
        </row>
        <row r="556">
          <cell r="D556">
            <v>562</v>
          </cell>
        </row>
        <row r="557">
          <cell r="D557">
            <v>563</v>
          </cell>
        </row>
        <row r="558">
          <cell r="D558">
            <v>564</v>
          </cell>
        </row>
        <row r="559">
          <cell r="D559">
            <v>565</v>
          </cell>
        </row>
        <row r="560">
          <cell r="D560">
            <v>566</v>
          </cell>
        </row>
        <row r="561">
          <cell r="D561">
            <v>567</v>
          </cell>
        </row>
        <row r="562">
          <cell r="D562">
            <v>568</v>
          </cell>
        </row>
        <row r="563">
          <cell r="D563">
            <v>569</v>
          </cell>
        </row>
        <row r="564">
          <cell r="D564">
            <v>570</v>
          </cell>
        </row>
        <row r="565">
          <cell r="D565">
            <v>571</v>
          </cell>
        </row>
        <row r="566">
          <cell r="D566">
            <v>572</v>
          </cell>
        </row>
        <row r="567">
          <cell r="D567">
            <v>573</v>
          </cell>
        </row>
        <row r="568">
          <cell r="D568">
            <v>574</v>
          </cell>
        </row>
        <row r="569">
          <cell r="D569">
            <v>575</v>
          </cell>
        </row>
        <row r="570">
          <cell r="D570">
            <v>576</v>
          </cell>
        </row>
        <row r="571">
          <cell r="D571">
            <v>577</v>
          </cell>
        </row>
        <row r="572">
          <cell r="D572">
            <v>578</v>
          </cell>
        </row>
        <row r="573">
          <cell r="D573">
            <v>579</v>
          </cell>
        </row>
        <row r="574">
          <cell r="D574">
            <v>580</v>
          </cell>
        </row>
        <row r="575">
          <cell r="D575">
            <v>581</v>
          </cell>
        </row>
        <row r="576">
          <cell r="D576">
            <v>582</v>
          </cell>
        </row>
        <row r="577">
          <cell r="D577">
            <v>583</v>
          </cell>
        </row>
        <row r="578">
          <cell r="D578">
            <v>584</v>
          </cell>
        </row>
        <row r="579">
          <cell r="D579">
            <v>585</v>
          </cell>
        </row>
        <row r="580">
          <cell r="D580">
            <v>586</v>
          </cell>
        </row>
        <row r="581">
          <cell r="D581">
            <v>587</v>
          </cell>
        </row>
        <row r="582">
          <cell r="D582">
            <v>588</v>
          </cell>
        </row>
        <row r="583">
          <cell r="D583">
            <v>589</v>
          </cell>
        </row>
        <row r="584">
          <cell r="D584">
            <v>590</v>
          </cell>
        </row>
        <row r="585">
          <cell r="D585">
            <v>591</v>
          </cell>
        </row>
        <row r="586">
          <cell r="D586">
            <v>592</v>
          </cell>
        </row>
        <row r="587">
          <cell r="D587">
            <v>593</v>
          </cell>
        </row>
        <row r="588">
          <cell r="D588">
            <v>595</v>
          </cell>
        </row>
        <row r="589">
          <cell r="D589">
            <v>596</v>
          </cell>
        </row>
        <row r="590">
          <cell r="D590">
            <v>597</v>
          </cell>
        </row>
        <row r="591">
          <cell r="D591">
            <v>598</v>
          </cell>
        </row>
        <row r="592">
          <cell r="D592">
            <v>599</v>
          </cell>
        </row>
        <row r="593">
          <cell r="D593">
            <v>600</v>
          </cell>
        </row>
        <row r="594">
          <cell r="D594">
            <v>601</v>
          </cell>
        </row>
        <row r="595">
          <cell r="D595">
            <v>602</v>
          </cell>
        </row>
        <row r="596">
          <cell r="D596">
            <v>603</v>
          </cell>
        </row>
        <row r="597">
          <cell r="D597">
            <v>604</v>
          </cell>
        </row>
        <row r="598">
          <cell r="D598">
            <v>605</v>
          </cell>
        </row>
        <row r="599">
          <cell r="D599">
            <v>606</v>
          </cell>
        </row>
        <row r="600">
          <cell r="D600">
            <v>607</v>
          </cell>
        </row>
        <row r="601">
          <cell r="D601">
            <v>608</v>
          </cell>
        </row>
        <row r="602">
          <cell r="D602">
            <v>609</v>
          </cell>
        </row>
        <row r="603">
          <cell r="D603">
            <v>610</v>
          </cell>
        </row>
        <row r="604">
          <cell r="D604">
            <v>611</v>
          </cell>
        </row>
        <row r="605">
          <cell r="D605">
            <v>612</v>
          </cell>
        </row>
        <row r="606">
          <cell r="D606">
            <v>613</v>
          </cell>
        </row>
        <row r="607">
          <cell r="D607">
            <v>614</v>
          </cell>
        </row>
        <row r="608">
          <cell r="D608">
            <v>615</v>
          </cell>
        </row>
        <row r="609">
          <cell r="D609">
            <v>616</v>
          </cell>
        </row>
        <row r="610">
          <cell r="D610">
            <v>617</v>
          </cell>
        </row>
        <row r="611">
          <cell r="D611">
            <v>618</v>
          </cell>
        </row>
        <row r="612">
          <cell r="D612">
            <v>619</v>
          </cell>
        </row>
        <row r="613">
          <cell r="D613">
            <v>620</v>
          </cell>
        </row>
        <row r="614">
          <cell r="D614">
            <v>621</v>
          </cell>
        </row>
        <row r="615">
          <cell r="D615">
            <v>622</v>
          </cell>
        </row>
        <row r="616">
          <cell r="D616">
            <v>623</v>
          </cell>
        </row>
        <row r="617">
          <cell r="D617">
            <v>624</v>
          </cell>
        </row>
        <row r="618">
          <cell r="D618">
            <v>625</v>
          </cell>
        </row>
        <row r="619">
          <cell r="D619">
            <v>626</v>
          </cell>
        </row>
        <row r="620">
          <cell r="D620">
            <v>627</v>
          </cell>
        </row>
        <row r="621">
          <cell r="D621">
            <v>628</v>
          </cell>
        </row>
        <row r="622">
          <cell r="D622">
            <v>629</v>
          </cell>
        </row>
        <row r="623">
          <cell r="D623">
            <v>630</v>
          </cell>
        </row>
        <row r="624">
          <cell r="D624">
            <v>631</v>
          </cell>
        </row>
        <row r="625">
          <cell r="D625">
            <v>632</v>
          </cell>
        </row>
        <row r="626">
          <cell r="D626">
            <v>633</v>
          </cell>
        </row>
        <row r="627">
          <cell r="D627">
            <v>634</v>
          </cell>
        </row>
        <row r="628">
          <cell r="D628">
            <v>635</v>
          </cell>
        </row>
        <row r="629">
          <cell r="D629">
            <v>636</v>
          </cell>
        </row>
        <row r="630">
          <cell r="D630">
            <v>637</v>
          </cell>
        </row>
        <row r="631">
          <cell r="D631">
            <v>638</v>
          </cell>
        </row>
        <row r="632">
          <cell r="D632">
            <v>639</v>
          </cell>
        </row>
        <row r="633">
          <cell r="D633">
            <v>640</v>
          </cell>
        </row>
        <row r="634">
          <cell r="D634">
            <v>641</v>
          </cell>
        </row>
        <row r="635">
          <cell r="D635">
            <v>642</v>
          </cell>
        </row>
        <row r="636">
          <cell r="D636">
            <v>643</v>
          </cell>
        </row>
        <row r="637">
          <cell r="D637">
            <v>644</v>
          </cell>
        </row>
        <row r="638">
          <cell r="D638">
            <v>645</v>
          </cell>
        </row>
        <row r="639">
          <cell r="D639">
            <v>646</v>
          </cell>
        </row>
        <row r="640">
          <cell r="D640">
            <v>647</v>
          </cell>
        </row>
        <row r="641">
          <cell r="D641">
            <v>648</v>
          </cell>
        </row>
        <row r="642">
          <cell r="D642">
            <v>649</v>
          </cell>
        </row>
        <row r="643">
          <cell r="D643">
            <v>650</v>
          </cell>
        </row>
        <row r="644">
          <cell r="D644">
            <v>651</v>
          </cell>
        </row>
        <row r="645">
          <cell r="D645">
            <v>652</v>
          </cell>
        </row>
        <row r="646">
          <cell r="D646">
            <v>653</v>
          </cell>
        </row>
        <row r="647">
          <cell r="D647">
            <v>654</v>
          </cell>
        </row>
        <row r="648">
          <cell r="D648">
            <v>655</v>
          </cell>
        </row>
        <row r="649">
          <cell r="D649">
            <v>656</v>
          </cell>
        </row>
        <row r="650">
          <cell r="D650">
            <v>657</v>
          </cell>
        </row>
        <row r="651">
          <cell r="D651">
            <v>658</v>
          </cell>
        </row>
        <row r="652">
          <cell r="D652">
            <v>659</v>
          </cell>
        </row>
        <row r="653">
          <cell r="D653">
            <v>660</v>
          </cell>
        </row>
        <row r="654">
          <cell r="D654">
            <v>662</v>
          </cell>
        </row>
        <row r="655">
          <cell r="D655">
            <v>663</v>
          </cell>
        </row>
        <row r="656">
          <cell r="D656">
            <v>664</v>
          </cell>
        </row>
        <row r="657">
          <cell r="D657">
            <v>665</v>
          </cell>
        </row>
        <row r="658">
          <cell r="D658">
            <v>666</v>
          </cell>
        </row>
        <row r="659">
          <cell r="D659">
            <v>667</v>
          </cell>
        </row>
        <row r="660">
          <cell r="D660">
            <v>668</v>
          </cell>
        </row>
        <row r="661">
          <cell r="D661">
            <v>669</v>
          </cell>
        </row>
        <row r="662">
          <cell r="D662">
            <v>670</v>
          </cell>
        </row>
        <row r="663">
          <cell r="D663">
            <v>671</v>
          </cell>
        </row>
        <row r="664">
          <cell r="D664">
            <v>672</v>
          </cell>
        </row>
        <row r="665">
          <cell r="D665">
            <v>673</v>
          </cell>
        </row>
        <row r="666">
          <cell r="D666">
            <v>674</v>
          </cell>
        </row>
        <row r="667">
          <cell r="D667">
            <v>675</v>
          </cell>
        </row>
        <row r="668">
          <cell r="D668">
            <v>676</v>
          </cell>
        </row>
        <row r="669">
          <cell r="D669">
            <v>677</v>
          </cell>
        </row>
        <row r="670">
          <cell r="D670">
            <v>678</v>
          </cell>
        </row>
        <row r="671">
          <cell r="D671">
            <v>679</v>
          </cell>
        </row>
        <row r="672">
          <cell r="D672">
            <v>680</v>
          </cell>
        </row>
        <row r="673">
          <cell r="D673">
            <v>681</v>
          </cell>
        </row>
        <row r="674">
          <cell r="D674">
            <v>682</v>
          </cell>
        </row>
        <row r="675">
          <cell r="D675">
            <v>683</v>
          </cell>
        </row>
        <row r="676">
          <cell r="D676">
            <v>684</v>
          </cell>
        </row>
        <row r="677">
          <cell r="D677">
            <v>685</v>
          </cell>
        </row>
        <row r="678">
          <cell r="D678">
            <v>686</v>
          </cell>
        </row>
        <row r="679">
          <cell r="D679">
            <v>687</v>
          </cell>
        </row>
        <row r="680">
          <cell r="D680">
            <v>688</v>
          </cell>
        </row>
        <row r="681">
          <cell r="D681">
            <v>689</v>
          </cell>
        </row>
        <row r="682">
          <cell r="D682">
            <v>690</v>
          </cell>
        </row>
        <row r="683">
          <cell r="D683">
            <v>691</v>
          </cell>
        </row>
        <row r="684">
          <cell r="D684">
            <v>692</v>
          </cell>
        </row>
        <row r="685">
          <cell r="D685">
            <v>693</v>
          </cell>
        </row>
        <row r="686">
          <cell r="D686">
            <v>694</v>
          </cell>
        </row>
        <row r="687">
          <cell r="D687">
            <v>695</v>
          </cell>
        </row>
        <row r="688">
          <cell r="D688">
            <v>696</v>
          </cell>
        </row>
        <row r="689">
          <cell r="D689">
            <v>697</v>
          </cell>
        </row>
        <row r="690">
          <cell r="D690">
            <v>698</v>
          </cell>
        </row>
        <row r="691">
          <cell r="D691">
            <v>699</v>
          </cell>
        </row>
        <row r="692">
          <cell r="D692">
            <v>700</v>
          </cell>
        </row>
        <row r="693">
          <cell r="D693">
            <v>701</v>
          </cell>
        </row>
        <row r="694">
          <cell r="D694">
            <v>702</v>
          </cell>
        </row>
        <row r="695">
          <cell r="D695">
            <v>703</v>
          </cell>
        </row>
        <row r="696">
          <cell r="D696">
            <v>704</v>
          </cell>
        </row>
        <row r="697">
          <cell r="D697">
            <v>705</v>
          </cell>
        </row>
        <row r="698">
          <cell r="D698">
            <v>706</v>
          </cell>
        </row>
        <row r="699">
          <cell r="D699">
            <v>707</v>
          </cell>
        </row>
        <row r="700">
          <cell r="D700">
            <v>708</v>
          </cell>
        </row>
        <row r="701">
          <cell r="D701">
            <v>709</v>
          </cell>
        </row>
        <row r="702">
          <cell r="D702">
            <v>710</v>
          </cell>
        </row>
        <row r="703">
          <cell r="D703">
            <v>711</v>
          </cell>
        </row>
        <row r="704">
          <cell r="D704">
            <v>712</v>
          </cell>
        </row>
        <row r="705">
          <cell r="D705">
            <v>713</v>
          </cell>
        </row>
        <row r="706">
          <cell r="D706">
            <v>714</v>
          </cell>
        </row>
        <row r="707">
          <cell r="D707">
            <v>715</v>
          </cell>
        </row>
        <row r="708">
          <cell r="D708">
            <v>716</v>
          </cell>
        </row>
        <row r="709">
          <cell r="D709">
            <v>717</v>
          </cell>
        </row>
        <row r="710">
          <cell r="D710">
            <v>718</v>
          </cell>
        </row>
        <row r="711">
          <cell r="D711">
            <v>719</v>
          </cell>
        </row>
        <row r="712">
          <cell r="D712">
            <v>720</v>
          </cell>
        </row>
        <row r="713">
          <cell r="D713">
            <v>721</v>
          </cell>
        </row>
        <row r="714">
          <cell r="D714">
            <v>722</v>
          </cell>
        </row>
        <row r="715">
          <cell r="D715">
            <v>723</v>
          </cell>
        </row>
        <row r="716">
          <cell r="D716">
            <v>724</v>
          </cell>
        </row>
        <row r="717">
          <cell r="D717">
            <v>725</v>
          </cell>
        </row>
        <row r="718">
          <cell r="D718">
            <v>726</v>
          </cell>
        </row>
        <row r="719">
          <cell r="D719">
            <v>727</v>
          </cell>
        </row>
        <row r="720">
          <cell r="D720">
            <v>728</v>
          </cell>
        </row>
        <row r="721">
          <cell r="D721">
            <v>729</v>
          </cell>
        </row>
        <row r="722">
          <cell r="D722">
            <v>730</v>
          </cell>
        </row>
        <row r="723">
          <cell r="D723">
            <v>731</v>
          </cell>
        </row>
        <row r="724">
          <cell r="D724">
            <v>732</v>
          </cell>
        </row>
        <row r="725">
          <cell r="D725">
            <v>733</v>
          </cell>
        </row>
        <row r="726">
          <cell r="D726">
            <v>734</v>
          </cell>
        </row>
        <row r="727">
          <cell r="D727">
            <v>735</v>
          </cell>
        </row>
        <row r="728">
          <cell r="D728">
            <v>736</v>
          </cell>
        </row>
        <row r="729">
          <cell r="D729">
            <v>737</v>
          </cell>
        </row>
        <row r="730">
          <cell r="D730">
            <v>738</v>
          </cell>
        </row>
        <row r="731">
          <cell r="D731">
            <v>739</v>
          </cell>
        </row>
        <row r="732">
          <cell r="D732">
            <v>740</v>
          </cell>
        </row>
        <row r="733">
          <cell r="D733">
            <v>741</v>
          </cell>
        </row>
        <row r="734">
          <cell r="D734">
            <v>742</v>
          </cell>
        </row>
        <row r="735">
          <cell r="D735">
            <v>743</v>
          </cell>
        </row>
        <row r="736">
          <cell r="D736">
            <v>744</v>
          </cell>
        </row>
        <row r="737">
          <cell r="D737">
            <v>745</v>
          </cell>
        </row>
        <row r="738">
          <cell r="D738">
            <v>746</v>
          </cell>
        </row>
        <row r="739">
          <cell r="D739">
            <v>747</v>
          </cell>
        </row>
        <row r="740">
          <cell r="D740">
            <v>748</v>
          </cell>
        </row>
        <row r="741">
          <cell r="D741">
            <v>749</v>
          </cell>
        </row>
        <row r="742">
          <cell r="D742">
            <v>750</v>
          </cell>
        </row>
        <row r="743">
          <cell r="D743">
            <v>751</v>
          </cell>
        </row>
        <row r="744">
          <cell r="D744">
            <v>752</v>
          </cell>
        </row>
        <row r="745">
          <cell r="D745">
            <v>753</v>
          </cell>
        </row>
        <row r="746">
          <cell r="D746">
            <v>754</v>
          </cell>
        </row>
        <row r="747">
          <cell r="D747">
            <v>755</v>
          </cell>
        </row>
        <row r="748">
          <cell r="D748">
            <v>756</v>
          </cell>
        </row>
        <row r="749">
          <cell r="D749">
            <v>757</v>
          </cell>
        </row>
        <row r="750">
          <cell r="D750">
            <v>758</v>
          </cell>
        </row>
        <row r="751">
          <cell r="D751">
            <v>759</v>
          </cell>
        </row>
        <row r="752">
          <cell r="D752">
            <v>760</v>
          </cell>
        </row>
        <row r="753">
          <cell r="D753">
            <v>761</v>
          </cell>
        </row>
        <row r="754">
          <cell r="D754">
            <v>762</v>
          </cell>
        </row>
        <row r="755">
          <cell r="D755">
            <v>763</v>
          </cell>
        </row>
        <row r="756">
          <cell r="D756">
            <v>764</v>
          </cell>
        </row>
        <row r="757">
          <cell r="D757">
            <v>765</v>
          </cell>
        </row>
        <row r="758">
          <cell r="D758">
            <v>766</v>
          </cell>
        </row>
        <row r="759">
          <cell r="D759">
            <v>767</v>
          </cell>
        </row>
        <row r="760">
          <cell r="D760">
            <v>768</v>
          </cell>
        </row>
        <row r="761">
          <cell r="D761">
            <v>769</v>
          </cell>
        </row>
        <row r="762">
          <cell r="D762">
            <v>770</v>
          </cell>
        </row>
        <row r="763">
          <cell r="D763">
            <v>771</v>
          </cell>
        </row>
        <row r="764">
          <cell r="D764">
            <v>772</v>
          </cell>
        </row>
        <row r="765">
          <cell r="D765">
            <v>773</v>
          </cell>
        </row>
        <row r="766">
          <cell r="D766">
            <v>774</v>
          </cell>
        </row>
        <row r="767">
          <cell r="D767">
            <v>775</v>
          </cell>
        </row>
        <row r="768">
          <cell r="D768">
            <v>776</v>
          </cell>
        </row>
        <row r="769">
          <cell r="D769">
            <v>777</v>
          </cell>
        </row>
        <row r="770">
          <cell r="D770">
            <v>778</v>
          </cell>
        </row>
        <row r="771">
          <cell r="D771">
            <v>779</v>
          </cell>
        </row>
        <row r="772">
          <cell r="D772">
            <v>780</v>
          </cell>
        </row>
        <row r="773">
          <cell r="D773">
            <v>781</v>
          </cell>
        </row>
        <row r="774">
          <cell r="D774">
            <v>782</v>
          </cell>
        </row>
        <row r="775">
          <cell r="D775">
            <v>784</v>
          </cell>
        </row>
        <row r="776">
          <cell r="D776">
            <v>785</v>
          </cell>
        </row>
        <row r="777">
          <cell r="D777">
            <v>786</v>
          </cell>
        </row>
        <row r="778">
          <cell r="D778">
            <v>787</v>
          </cell>
        </row>
        <row r="779">
          <cell r="D779">
            <v>788</v>
          </cell>
        </row>
        <row r="780">
          <cell r="D780">
            <v>789</v>
          </cell>
        </row>
        <row r="781">
          <cell r="D781">
            <v>790</v>
          </cell>
        </row>
        <row r="782">
          <cell r="D782">
            <v>791</v>
          </cell>
        </row>
        <row r="783">
          <cell r="D783">
            <v>792</v>
          </cell>
        </row>
        <row r="784">
          <cell r="D784">
            <v>793</v>
          </cell>
        </row>
        <row r="785">
          <cell r="D785">
            <v>794</v>
          </cell>
        </row>
        <row r="786">
          <cell r="D786">
            <v>795</v>
          </cell>
        </row>
        <row r="787">
          <cell r="D787">
            <v>796</v>
          </cell>
        </row>
        <row r="788">
          <cell r="D788">
            <v>797</v>
          </cell>
        </row>
        <row r="789">
          <cell r="D789">
            <v>798</v>
          </cell>
        </row>
        <row r="790">
          <cell r="D790">
            <v>799</v>
          </cell>
        </row>
        <row r="791">
          <cell r="D791">
            <v>800</v>
          </cell>
        </row>
        <row r="792">
          <cell r="D792">
            <v>801</v>
          </cell>
        </row>
        <row r="793">
          <cell r="D793">
            <v>802</v>
          </cell>
        </row>
        <row r="794">
          <cell r="D794">
            <v>803</v>
          </cell>
        </row>
        <row r="795">
          <cell r="D795">
            <v>804</v>
          </cell>
        </row>
        <row r="796">
          <cell r="D796">
            <v>805</v>
          </cell>
        </row>
        <row r="797">
          <cell r="D797">
            <v>806</v>
          </cell>
        </row>
        <row r="798">
          <cell r="D798">
            <v>807</v>
          </cell>
        </row>
        <row r="799">
          <cell r="D799">
            <v>808</v>
          </cell>
        </row>
        <row r="800">
          <cell r="D800">
            <v>809</v>
          </cell>
        </row>
        <row r="801">
          <cell r="D801">
            <v>810</v>
          </cell>
        </row>
        <row r="802">
          <cell r="D802">
            <v>811</v>
          </cell>
        </row>
        <row r="803">
          <cell r="D803">
            <v>812</v>
          </cell>
        </row>
        <row r="804">
          <cell r="D804">
            <v>813</v>
          </cell>
        </row>
        <row r="805">
          <cell r="D805">
            <v>814</v>
          </cell>
        </row>
        <row r="806">
          <cell r="D806">
            <v>815</v>
          </cell>
        </row>
        <row r="807">
          <cell r="D807">
            <v>816</v>
          </cell>
        </row>
        <row r="808">
          <cell r="D808">
            <v>817</v>
          </cell>
        </row>
        <row r="809">
          <cell r="D809">
            <v>818</v>
          </cell>
        </row>
        <row r="810">
          <cell r="D810">
            <v>819</v>
          </cell>
        </row>
        <row r="811">
          <cell r="D811">
            <v>820</v>
          </cell>
        </row>
        <row r="812">
          <cell r="D812">
            <v>821</v>
          </cell>
        </row>
        <row r="813">
          <cell r="D813">
            <v>822</v>
          </cell>
        </row>
        <row r="814">
          <cell r="D814">
            <v>823</v>
          </cell>
        </row>
        <row r="815">
          <cell r="D815">
            <v>824</v>
          </cell>
        </row>
        <row r="816">
          <cell r="D816">
            <v>825</v>
          </cell>
        </row>
        <row r="817">
          <cell r="D817">
            <v>826</v>
          </cell>
        </row>
        <row r="818">
          <cell r="D818">
            <v>827</v>
          </cell>
        </row>
        <row r="819">
          <cell r="D819">
            <v>828</v>
          </cell>
        </row>
        <row r="820">
          <cell r="D820">
            <v>829</v>
          </cell>
        </row>
        <row r="821">
          <cell r="D821">
            <v>830</v>
          </cell>
        </row>
        <row r="822">
          <cell r="D822">
            <v>831</v>
          </cell>
        </row>
        <row r="823">
          <cell r="D823">
            <v>832</v>
          </cell>
        </row>
        <row r="824">
          <cell r="D824">
            <v>833</v>
          </cell>
        </row>
        <row r="825">
          <cell r="D825">
            <v>834</v>
          </cell>
        </row>
        <row r="826">
          <cell r="D826">
            <v>835</v>
          </cell>
        </row>
        <row r="827">
          <cell r="D827">
            <v>836</v>
          </cell>
        </row>
        <row r="828">
          <cell r="D828">
            <v>838</v>
          </cell>
        </row>
        <row r="829">
          <cell r="D829">
            <v>839</v>
          </cell>
        </row>
        <row r="830">
          <cell r="D830">
            <v>840</v>
          </cell>
        </row>
        <row r="831">
          <cell r="D831">
            <v>841</v>
          </cell>
        </row>
        <row r="832">
          <cell r="D832">
            <v>842</v>
          </cell>
        </row>
        <row r="833">
          <cell r="D833">
            <v>843</v>
          </cell>
        </row>
        <row r="834">
          <cell r="D834">
            <v>844</v>
          </cell>
        </row>
        <row r="835">
          <cell r="D835">
            <v>845</v>
          </cell>
        </row>
        <row r="836">
          <cell r="D836">
            <v>846</v>
          </cell>
        </row>
        <row r="837">
          <cell r="D837">
            <v>847</v>
          </cell>
        </row>
        <row r="838">
          <cell r="D838">
            <v>848</v>
          </cell>
        </row>
        <row r="839">
          <cell r="D839">
            <v>849</v>
          </cell>
        </row>
        <row r="840">
          <cell r="D840">
            <v>851</v>
          </cell>
        </row>
        <row r="841">
          <cell r="D841">
            <v>852</v>
          </cell>
        </row>
        <row r="842">
          <cell r="D842">
            <v>853</v>
          </cell>
        </row>
        <row r="843">
          <cell r="D843">
            <v>854</v>
          </cell>
        </row>
        <row r="844">
          <cell r="D844">
            <v>855</v>
          </cell>
        </row>
        <row r="845">
          <cell r="D845">
            <v>856</v>
          </cell>
        </row>
        <row r="846">
          <cell r="D846">
            <v>857</v>
          </cell>
        </row>
        <row r="847">
          <cell r="D847">
            <v>858</v>
          </cell>
        </row>
        <row r="848">
          <cell r="D848">
            <v>859</v>
          </cell>
        </row>
        <row r="849">
          <cell r="D849">
            <v>861</v>
          </cell>
        </row>
        <row r="850">
          <cell r="D850">
            <v>862</v>
          </cell>
        </row>
        <row r="851">
          <cell r="D851">
            <v>863</v>
          </cell>
        </row>
        <row r="852">
          <cell r="D852">
            <v>864</v>
          </cell>
        </row>
        <row r="853">
          <cell r="D853">
            <v>865</v>
          </cell>
        </row>
        <row r="854">
          <cell r="D854">
            <v>866</v>
          </cell>
        </row>
        <row r="855">
          <cell r="D855">
            <v>867</v>
          </cell>
        </row>
        <row r="856">
          <cell r="D856">
            <v>868</v>
          </cell>
        </row>
        <row r="857">
          <cell r="D857">
            <v>869</v>
          </cell>
        </row>
        <row r="858">
          <cell r="D858">
            <v>870</v>
          </cell>
        </row>
        <row r="859">
          <cell r="D859">
            <v>871</v>
          </cell>
        </row>
        <row r="860">
          <cell r="D860">
            <v>872</v>
          </cell>
        </row>
        <row r="861">
          <cell r="D861">
            <v>873</v>
          </cell>
        </row>
        <row r="862">
          <cell r="D862">
            <v>874</v>
          </cell>
        </row>
        <row r="863">
          <cell r="D863">
            <v>875</v>
          </cell>
        </row>
        <row r="864">
          <cell r="D864">
            <v>876</v>
          </cell>
        </row>
        <row r="865">
          <cell r="D865">
            <v>877</v>
          </cell>
        </row>
        <row r="866">
          <cell r="D866">
            <v>878</v>
          </cell>
        </row>
        <row r="867">
          <cell r="D867">
            <v>879</v>
          </cell>
        </row>
        <row r="868">
          <cell r="D868">
            <v>880</v>
          </cell>
        </row>
        <row r="869">
          <cell r="D869">
            <v>881</v>
          </cell>
        </row>
        <row r="870">
          <cell r="D870">
            <v>882</v>
          </cell>
        </row>
        <row r="871">
          <cell r="D871">
            <v>883</v>
          </cell>
        </row>
        <row r="872">
          <cell r="D872">
            <v>884</v>
          </cell>
        </row>
        <row r="873">
          <cell r="D873">
            <v>885</v>
          </cell>
        </row>
        <row r="874">
          <cell r="D874">
            <v>886</v>
          </cell>
        </row>
        <row r="875">
          <cell r="D875">
            <v>887</v>
          </cell>
        </row>
        <row r="876">
          <cell r="D876">
            <v>888</v>
          </cell>
        </row>
        <row r="877">
          <cell r="D877">
            <v>889</v>
          </cell>
        </row>
        <row r="878">
          <cell r="D878">
            <v>890</v>
          </cell>
        </row>
        <row r="879">
          <cell r="D879">
            <v>891</v>
          </cell>
        </row>
        <row r="880">
          <cell r="D880">
            <v>892</v>
          </cell>
        </row>
        <row r="881">
          <cell r="D881">
            <v>893</v>
          </cell>
        </row>
        <row r="882">
          <cell r="D882">
            <v>894</v>
          </cell>
        </row>
        <row r="883">
          <cell r="D883">
            <v>895</v>
          </cell>
        </row>
        <row r="884">
          <cell r="D884">
            <v>896</v>
          </cell>
        </row>
        <row r="885">
          <cell r="D885">
            <v>897</v>
          </cell>
        </row>
        <row r="886">
          <cell r="D886">
            <v>898</v>
          </cell>
        </row>
        <row r="887">
          <cell r="D887">
            <v>899</v>
          </cell>
        </row>
        <row r="888">
          <cell r="D888">
            <v>900</v>
          </cell>
        </row>
        <row r="889">
          <cell r="D889">
            <v>901</v>
          </cell>
        </row>
        <row r="890">
          <cell r="D890">
            <v>902</v>
          </cell>
        </row>
        <row r="891">
          <cell r="D891">
            <v>903</v>
          </cell>
        </row>
        <row r="892">
          <cell r="D892">
            <v>904</v>
          </cell>
        </row>
        <row r="893">
          <cell r="D893">
            <v>905</v>
          </cell>
        </row>
        <row r="894">
          <cell r="D894">
            <v>906</v>
          </cell>
        </row>
        <row r="895">
          <cell r="D895">
            <v>907</v>
          </cell>
        </row>
        <row r="896">
          <cell r="D896">
            <v>908</v>
          </cell>
        </row>
        <row r="897">
          <cell r="D897">
            <v>909</v>
          </cell>
        </row>
        <row r="898">
          <cell r="D898">
            <v>910</v>
          </cell>
        </row>
        <row r="899">
          <cell r="D899">
            <v>911</v>
          </cell>
        </row>
        <row r="900">
          <cell r="D900">
            <v>912</v>
          </cell>
        </row>
        <row r="901">
          <cell r="D901">
            <v>913</v>
          </cell>
        </row>
        <row r="902">
          <cell r="D902">
            <v>914</v>
          </cell>
        </row>
        <row r="903">
          <cell r="D903">
            <v>915</v>
          </cell>
        </row>
        <row r="904">
          <cell r="D904">
            <v>916</v>
          </cell>
        </row>
        <row r="905">
          <cell r="D905">
            <v>917</v>
          </cell>
        </row>
        <row r="906">
          <cell r="D906">
            <v>918</v>
          </cell>
        </row>
        <row r="907">
          <cell r="D907">
            <v>919</v>
          </cell>
        </row>
        <row r="908">
          <cell r="D908">
            <v>920</v>
          </cell>
        </row>
        <row r="909">
          <cell r="D909">
            <v>921</v>
          </cell>
        </row>
        <row r="910">
          <cell r="D910">
            <v>922</v>
          </cell>
        </row>
        <row r="911">
          <cell r="D911">
            <v>923</v>
          </cell>
        </row>
        <row r="912">
          <cell r="D912">
            <v>924</v>
          </cell>
        </row>
        <row r="913">
          <cell r="D913">
            <v>925</v>
          </cell>
        </row>
        <row r="914">
          <cell r="D914">
            <v>926</v>
          </cell>
        </row>
        <row r="915">
          <cell r="D915">
            <v>927</v>
          </cell>
        </row>
        <row r="916">
          <cell r="D916">
            <v>928</v>
          </cell>
        </row>
        <row r="917">
          <cell r="D917">
            <v>929</v>
          </cell>
        </row>
        <row r="918">
          <cell r="D918">
            <v>930</v>
          </cell>
        </row>
        <row r="919">
          <cell r="D919">
            <v>931</v>
          </cell>
        </row>
        <row r="920">
          <cell r="D920">
            <v>932</v>
          </cell>
        </row>
        <row r="921">
          <cell r="D921">
            <v>933</v>
          </cell>
        </row>
        <row r="922">
          <cell r="D922">
            <v>934</v>
          </cell>
        </row>
        <row r="923">
          <cell r="D923">
            <v>935</v>
          </cell>
        </row>
        <row r="924">
          <cell r="D924">
            <v>936</v>
          </cell>
        </row>
        <row r="925">
          <cell r="D925">
            <v>937</v>
          </cell>
        </row>
        <row r="926">
          <cell r="D926">
            <v>938</v>
          </cell>
        </row>
        <row r="927">
          <cell r="D927">
            <v>939</v>
          </cell>
        </row>
        <row r="928">
          <cell r="D928">
            <v>940</v>
          </cell>
        </row>
        <row r="929">
          <cell r="D929">
            <v>941</v>
          </cell>
        </row>
        <row r="930">
          <cell r="D930">
            <v>942</v>
          </cell>
        </row>
        <row r="931">
          <cell r="D931">
            <v>943</v>
          </cell>
        </row>
        <row r="932">
          <cell r="D932">
            <v>944</v>
          </cell>
        </row>
        <row r="933">
          <cell r="D933">
            <v>945</v>
          </cell>
        </row>
        <row r="934">
          <cell r="D934">
            <v>946</v>
          </cell>
        </row>
        <row r="935">
          <cell r="D935">
            <v>947</v>
          </cell>
        </row>
        <row r="936">
          <cell r="D936">
            <v>948</v>
          </cell>
        </row>
        <row r="937">
          <cell r="D937">
            <v>949</v>
          </cell>
        </row>
        <row r="938">
          <cell r="D938">
            <v>950</v>
          </cell>
        </row>
        <row r="939">
          <cell r="D939">
            <v>951</v>
          </cell>
        </row>
        <row r="940">
          <cell r="D940">
            <v>952</v>
          </cell>
        </row>
        <row r="941">
          <cell r="D941">
            <v>953</v>
          </cell>
        </row>
        <row r="942">
          <cell r="D942">
            <v>954</v>
          </cell>
        </row>
        <row r="943">
          <cell r="D943">
            <v>955</v>
          </cell>
        </row>
        <row r="944">
          <cell r="D944">
            <v>956</v>
          </cell>
        </row>
        <row r="945">
          <cell r="D945">
            <v>957</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11.emf"/><Relationship Id="rId4" Type="http://schemas.openxmlformats.org/officeDocument/2006/relationships/control" Target="../activeX/activeX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987"/>
  <sheetViews>
    <sheetView workbookViewId="0">
      <selection activeCell="C3" sqref="C3"/>
    </sheetView>
  </sheetViews>
  <sheetFormatPr defaultRowHeight="12.75" x14ac:dyDescent="0.2"/>
  <cols>
    <col min="2" max="2" width="22.28515625" bestFit="1" customWidth="1"/>
    <col min="3" max="3" width="11.7109375" bestFit="1" customWidth="1"/>
    <col min="4" max="4" width="39.85546875" bestFit="1" customWidth="1"/>
    <col min="5" max="5" width="10.42578125" bestFit="1" customWidth="1"/>
    <col min="6" max="6" width="10.140625" bestFit="1" customWidth="1"/>
    <col min="7" max="7" width="12.140625" bestFit="1" customWidth="1"/>
    <col min="8" max="8" width="15.140625" bestFit="1" customWidth="1"/>
    <col min="9" max="9" width="17.5703125" bestFit="1" customWidth="1"/>
    <col min="10" max="10" width="19.5703125" bestFit="1" customWidth="1"/>
    <col min="11" max="11" width="15.5703125" bestFit="1" customWidth="1"/>
    <col min="12" max="12" width="25" bestFit="1" customWidth="1"/>
    <col min="13" max="13" width="19.42578125" bestFit="1" customWidth="1"/>
    <col min="14" max="14" width="12.85546875" bestFit="1" customWidth="1"/>
    <col min="15" max="15" width="22" bestFit="1" customWidth="1"/>
    <col min="16" max="16" width="10.5703125" bestFit="1" customWidth="1"/>
    <col min="17" max="17" width="13.7109375" bestFit="1" customWidth="1"/>
    <col min="18" max="18" width="12" bestFit="1" customWidth="1"/>
    <col min="19" max="19" width="12.140625" bestFit="1" customWidth="1"/>
    <col min="20" max="20" width="19.42578125" bestFit="1" customWidth="1"/>
    <col min="21" max="21" width="12.5703125" bestFit="1" customWidth="1"/>
    <col min="22" max="22" width="16.85546875" bestFit="1" customWidth="1"/>
    <col min="23" max="23" width="9" bestFit="1" customWidth="1"/>
    <col min="24" max="24" width="11.42578125" bestFit="1" customWidth="1"/>
    <col min="25" max="25" width="14.28515625" bestFit="1" customWidth="1"/>
    <col min="26" max="26" width="17" bestFit="1" customWidth="1"/>
    <col min="27" max="27" width="22.7109375" bestFit="1" customWidth="1"/>
    <col min="28" max="28" width="10" bestFit="1" customWidth="1"/>
    <col min="30" max="30" width="22.85546875" bestFit="1" customWidth="1"/>
    <col min="31" max="31" width="12.5703125" bestFit="1" customWidth="1"/>
    <col min="32" max="32" width="12" bestFit="1" customWidth="1"/>
    <col min="33" max="33" width="12.5703125" bestFit="1" customWidth="1"/>
  </cols>
  <sheetData>
    <row r="1" spans="1:38" x14ac:dyDescent="0.2">
      <c r="A1" s="233">
        <v>1</v>
      </c>
      <c r="B1" s="233">
        <v>2</v>
      </c>
      <c r="C1" s="233">
        <v>3</v>
      </c>
      <c r="D1" s="233">
        <v>4</v>
      </c>
      <c r="E1" s="233">
        <v>5</v>
      </c>
      <c r="F1" s="233">
        <v>6</v>
      </c>
      <c r="G1" s="233">
        <v>7</v>
      </c>
      <c r="H1" s="233">
        <v>8</v>
      </c>
      <c r="I1" s="233">
        <v>9</v>
      </c>
      <c r="J1" s="233">
        <v>10</v>
      </c>
      <c r="K1" s="233">
        <v>11</v>
      </c>
      <c r="L1" s="233">
        <v>12</v>
      </c>
      <c r="M1" s="233">
        <v>13</v>
      </c>
      <c r="N1" s="233">
        <v>14</v>
      </c>
      <c r="O1" s="233">
        <v>15</v>
      </c>
      <c r="P1" s="233">
        <v>16</v>
      </c>
      <c r="Q1" s="233">
        <v>17</v>
      </c>
      <c r="R1" s="233">
        <v>18</v>
      </c>
      <c r="S1" s="233">
        <v>19</v>
      </c>
      <c r="T1" s="233">
        <v>20</v>
      </c>
      <c r="U1" s="233">
        <v>21</v>
      </c>
      <c r="V1" s="233">
        <v>22</v>
      </c>
      <c r="W1" s="233">
        <v>23</v>
      </c>
      <c r="X1" s="233">
        <v>24</v>
      </c>
      <c r="Y1" s="233">
        <v>25</v>
      </c>
      <c r="Z1" s="233">
        <v>26</v>
      </c>
      <c r="AA1" s="233">
        <v>27</v>
      </c>
      <c r="AB1" s="233">
        <v>28</v>
      </c>
      <c r="AC1" s="233">
        <v>29</v>
      </c>
      <c r="AD1" s="233">
        <v>30</v>
      </c>
      <c r="AE1" s="233">
        <v>31</v>
      </c>
      <c r="AF1" s="233">
        <v>32</v>
      </c>
      <c r="AG1" s="233">
        <v>33</v>
      </c>
    </row>
    <row r="2" spans="1:38" x14ac:dyDescent="0.2">
      <c r="A2" t="s">
        <v>2183</v>
      </c>
      <c r="B2" t="s">
        <v>2184</v>
      </c>
      <c r="C2" t="s">
        <v>2185</v>
      </c>
      <c r="D2" t="s">
        <v>2186</v>
      </c>
      <c r="E2" t="s">
        <v>2187</v>
      </c>
      <c r="F2" t="s">
        <v>2188</v>
      </c>
      <c r="G2" t="s">
        <v>24</v>
      </c>
      <c r="H2" t="s">
        <v>25</v>
      </c>
      <c r="I2" t="s">
        <v>26</v>
      </c>
      <c r="J2" t="s">
        <v>2189</v>
      </c>
      <c r="K2" t="s">
        <v>28</v>
      </c>
      <c r="L2" t="s">
        <v>2190</v>
      </c>
      <c r="M2" t="s">
        <v>30</v>
      </c>
      <c r="N2" t="s">
        <v>31</v>
      </c>
      <c r="O2" t="s">
        <v>32</v>
      </c>
      <c r="P2" t="s">
        <v>2181</v>
      </c>
      <c r="Q2" t="s">
        <v>2191</v>
      </c>
      <c r="R2" t="s">
        <v>2081</v>
      </c>
      <c r="S2" t="s">
        <v>2082</v>
      </c>
      <c r="T2" t="s">
        <v>2192</v>
      </c>
      <c r="U2" t="s">
        <v>2193</v>
      </c>
      <c r="V2" t="s">
        <v>2194</v>
      </c>
      <c r="W2" t="s">
        <v>2195</v>
      </c>
      <c r="X2" t="s">
        <v>2196</v>
      </c>
      <c r="Y2" t="s">
        <v>2094</v>
      </c>
      <c r="Z2" t="s">
        <v>2197</v>
      </c>
      <c r="AA2" t="s">
        <v>2198</v>
      </c>
      <c r="AB2" t="s">
        <v>2199</v>
      </c>
      <c r="AC2" t="s">
        <v>2200</v>
      </c>
      <c r="AD2" t="s">
        <v>2201</v>
      </c>
      <c r="AE2" t="s">
        <v>2202</v>
      </c>
      <c r="AF2" t="s">
        <v>2203</v>
      </c>
      <c r="AG2" t="s">
        <v>2204</v>
      </c>
      <c r="AI2" t="s">
        <v>896</v>
      </c>
      <c r="AK2" t="s">
        <v>897</v>
      </c>
      <c r="AL2" s="241" t="str">
        <f>RIGHT(AK2,3)</f>
        <v>388</v>
      </c>
    </row>
    <row r="3" spans="1:38" x14ac:dyDescent="0.2">
      <c r="A3" s="272" t="s">
        <v>2209</v>
      </c>
      <c r="B3" t="s">
        <v>78</v>
      </c>
      <c r="C3" s="264">
        <v>371834</v>
      </c>
      <c r="D3" s="264">
        <v>0</v>
      </c>
      <c r="E3" s="264">
        <v>371834</v>
      </c>
      <c r="F3" s="264">
        <v>0</v>
      </c>
      <c r="G3" s="264">
        <v>121456</v>
      </c>
      <c r="H3" s="264">
        <v>140002</v>
      </c>
      <c r="I3" s="264">
        <v>4950</v>
      </c>
      <c r="J3" s="264">
        <v>16400</v>
      </c>
      <c r="K3" s="264">
        <v>4178689</v>
      </c>
      <c r="L3" s="264">
        <v>641125</v>
      </c>
      <c r="M3" s="264">
        <v>0</v>
      </c>
      <c r="N3" s="264">
        <v>26000</v>
      </c>
      <c r="O3" s="264">
        <v>0</v>
      </c>
      <c r="P3" s="264">
        <v>522867</v>
      </c>
      <c r="Q3" s="264">
        <v>6023323</v>
      </c>
      <c r="R3" s="264">
        <v>136943</v>
      </c>
      <c r="S3" s="264">
        <v>333554</v>
      </c>
      <c r="T3" s="264">
        <v>4800</v>
      </c>
      <c r="U3" s="264">
        <v>71093</v>
      </c>
      <c r="V3" s="264">
        <v>18500</v>
      </c>
      <c r="W3" s="264">
        <v>187118</v>
      </c>
      <c r="X3" s="264">
        <v>140020</v>
      </c>
      <c r="Y3" s="264">
        <v>1870000</v>
      </c>
      <c r="Z3" s="264">
        <v>2762028</v>
      </c>
      <c r="AA3" s="264">
        <v>2652700</v>
      </c>
      <c r="AB3" s="264">
        <v>5414728</v>
      </c>
      <c r="AC3" s="264">
        <v>522867</v>
      </c>
      <c r="AD3" s="264">
        <v>5937595</v>
      </c>
      <c r="AE3" s="264">
        <v>85728</v>
      </c>
      <c r="AF3" s="264">
        <v>2234502</v>
      </c>
      <c r="AG3" s="264">
        <v>2320230</v>
      </c>
      <c r="AI3" t="s">
        <v>1897</v>
      </c>
      <c r="AK3" t="s">
        <v>1898</v>
      </c>
      <c r="AL3" s="241" t="str">
        <f t="shared" ref="AL3:AL66" si="0">RIGHT(AK3,3)</f>
        <v>869</v>
      </c>
    </row>
    <row r="4" spans="1:38" x14ac:dyDescent="0.2">
      <c r="A4" s="272" t="s">
        <v>2210</v>
      </c>
      <c r="B4" t="s">
        <v>80</v>
      </c>
      <c r="C4" s="264">
        <v>21543</v>
      </c>
      <c r="D4" s="264">
        <v>0</v>
      </c>
      <c r="E4" s="264">
        <v>21543</v>
      </c>
      <c r="F4" s="264">
        <v>0</v>
      </c>
      <c r="G4" s="264">
        <v>0</v>
      </c>
      <c r="H4" s="264">
        <v>12391</v>
      </c>
      <c r="I4" s="264">
        <v>0</v>
      </c>
      <c r="J4" s="264">
        <v>0</v>
      </c>
      <c r="K4" s="264">
        <v>12000</v>
      </c>
      <c r="L4" s="264">
        <v>0</v>
      </c>
      <c r="M4" s="264">
        <v>0</v>
      </c>
      <c r="N4" s="264">
        <v>0</v>
      </c>
      <c r="O4" s="264">
        <v>0</v>
      </c>
      <c r="P4" s="264">
        <v>0</v>
      </c>
      <c r="Q4" s="264">
        <v>45934</v>
      </c>
      <c r="R4" s="264">
        <v>200</v>
      </c>
      <c r="S4" s="264">
        <v>42000</v>
      </c>
      <c r="T4" s="264">
        <v>0</v>
      </c>
      <c r="U4" s="264">
        <v>1200</v>
      </c>
      <c r="V4" s="264">
        <v>1500</v>
      </c>
      <c r="W4" s="264">
        <v>20000</v>
      </c>
      <c r="X4" s="264">
        <v>0</v>
      </c>
      <c r="Y4" s="264">
        <v>0</v>
      </c>
      <c r="Z4" s="264">
        <v>64900</v>
      </c>
      <c r="AA4" s="264">
        <v>0</v>
      </c>
      <c r="AB4" s="264">
        <v>64900</v>
      </c>
      <c r="AC4" s="264">
        <v>0</v>
      </c>
      <c r="AD4" s="264">
        <v>64900</v>
      </c>
      <c r="AE4" s="264">
        <v>-18966</v>
      </c>
      <c r="AF4" s="264">
        <v>176656</v>
      </c>
      <c r="AG4" s="264">
        <v>157690</v>
      </c>
      <c r="AI4" t="s">
        <v>78</v>
      </c>
      <c r="AK4" t="s">
        <v>79</v>
      </c>
      <c r="AL4" s="241" t="str">
        <f t="shared" si="0"/>
        <v>001</v>
      </c>
    </row>
    <row r="5" spans="1:38" x14ac:dyDescent="0.2">
      <c r="A5" s="272" t="s">
        <v>2211</v>
      </c>
      <c r="B5" t="s">
        <v>82</v>
      </c>
      <c r="C5" s="264">
        <v>136635</v>
      </c>
      <c r="D5" s="264">
        <v>0</v>
      </c>
      <c r="E5" s="264">
        <v>136635</v>
      </c>
      <c r="F5" s="264">
        <v>0</v>
      </c>
      <c r="G5" s="264">
        <v>0</v>
      </c>
      <c r="H5" s="264">
        <v>73377</v>
      </c>
      <c r="I5" s="264">
        <v>855</v>
      </c>
      <c r="J5" s="264">
        <v>2025</v>
      </c>
      <c r="K5" s="264">
        <v>128500</v>
      </c>
      <c r="L5" s="264">
        <v>1159110</v>
      </c>
      <c r="M5" s="264">
        <v>0</v>
      </c>
      <c r="N5" s="264">
        <v>5500</v>
      </c>
      <c r="O5" s="264">
        <v>0</v>
      </c>
      <c r="P5" s="264">
        <v>0</v>
      </c>
      <c r="Q5" s="264">
        <v>1506002</v>
      </c>
      <c r="R5" s="264">
        <v>66680</v>
      </c>
      <c r="S5" s="264">
        <v>141920</v>
      </c>
      <c r="T5" s="264">
        <v>0</v>
      </c>
      <c r="U5" s="264">
        <v>89007</v>
      </c>
      <c r="V5" s="264">
        <v>0</v>
      </c>
      <c r="W5" s="264">
        <v>40715</v>
      </c>
      <c r="X5" s="264">
        <v>0</v>
      </c>
      <c r="Y5" s="264">
        <v>0</v>
      </c>
      <c r="Z5" s="264">
        <v>338322</v>
      </c>
      <c r="AA5" s="264">
        <v>1145290</v>
      </c>
      <c r="AB5" s="264">
        <v>1483612</v>
      </c>
      <c r="AC5" s="264">
        <v>0</v>
      </c>
      <c r="AD5" s="264">
        <v>1483612</v>
      </c>
      <c r="AE5" s="264">
        <v>22390</v>
      </c>
      <c r="AF5" s="264">
        <v>2308144</v>
      </c>
      <c r="AG5" s="264">
        <v>2330534</v>
      </c>
      <c r="AI5" t="s">
        <v>559</v>
      </c>
      <c r="AK5" t="s">
        <v>560</v>
      </c>
      <c r="AL5" s="241" t="str">
        <f t="shared" si="0"/>
        <v>228</v>
      </c>
    </row>
    <row r="6" spans="1:38" x14ac:dyDescent="0.2">
      <c r="A6" s="272" t="s">
        <v>2212</v>
      </c>
      <c r="B6" t="s">
        <v>84</v>
      </c>
      <c r="C6" s="264">
        <v>588557</v>
      </c>
      <c r="D6" s="264">
        <v>0</v>
      </c>
      <c r="E6" s="264">
        <v>588557</v>
      </c>
      <c r="F6" s="264">
        <v>0</v>
      </c>
      <c r="G6" s="264">
        <v>330000</v>
      </c>
      <c r="H6" s="264">
        <v>219777</v>
      </c>
      <c r="I6" s="264">
        <v>7500</v>
      </c>
      <c r="J6" s="264">
        <v>12400</v>
      </c>
      <c r="K6" s="264">
        <v>961598.1</v>
      </c>
      <c r="L6" s="264">
        <v>6165100</v>
      </c>
      <c r="M6" s="264">
        <v>0</v>
      </c>
      <c r="N6" s="264">
        <v>53000</v>
      </c>
      <c r="O6" s="264">
        <v>0</v>
      </c>
      <c r="P6" s="264">
        <v>200000</v>
      </c>
      <c r="Q6" s="264">
        <v>8537932.0999999996</v>
      </c>
      <c r="R6" s="264">
        <v>349777</v>
      </c>
      <c r="S6" s="264">
        <v>445747</v>
      </c>
      <c r="T6" s="264">
        <v>0</v>
      </c>
      <c r="U6" s="264">
        <v>366013</v>
      </c>
      <c r="V6" s="264">
        <v>60418</v>
      </c>
      <c r="W6" s="264">
        <v>595113</v>
      </c>
      <c r="X6" s="264">
        <v>43438</v>
      </c>
      <c r="Y6" s="264">
        <v>350000</v>
      </c>
      <c r="Z6" s="264">
        <v>2210506</v>
      </c>
      <c r="AA6" s="264">
        <v>6929944</v>
      </c>
      <c r="AB6" s="264">
        <v>9140450</v>
      </c>
      <c r="AC6" s="264">
        <v>200000</v>
      </c>
      <c r="AD6" s="264">
        <v>9340450</v>
      </c>
      <c r="AE6" s="264">
        <v>-802517.90000000014</v>
      </c>
      <c r="AF6" s="264">
        <v>4988976</v>
      </c>
      <c r="AG6" s="264">
        <v>4186458.0999999996</v>
      </c>
      <c r="AI6" t="s">
        <v>1847</v>
      </c>
      <c r="AK6" t="s">
        <v>1848</v>
      </c>
      <c r="AL6" s="241" t="str">
        <f t="shared" si="0"/>
        <v>846</v>
      </c>
    </row>
    <row r="7" spans="1:38" x14ac:dyDescent="0.2">
      <c r="A7" s="272" t="s">
        <v>2213</v>
      </c>
      <c r="B7" t="s">
        <v>86</v>
      </c>
      <c r="C7" s="264">
        <v>102853</v>
      </c>
      <c r="D7" s="264">
        <v>0</v>
      </c>
      <c r="E7" s="264">
        <v>102853</v>
      </c>
      <c r="F7" s="264">
        <v>0</v>
      </c>
      <c r="G7" s="264">
        <v>0</v>
      </c>
      <c r="H7" s="264">
        <v>438</v>
      </c>
      <c r="I7" s="264">
        <v>730</v>
      </c>
      <c r="J7" s="264">
        <v>265</v>
      </c>
      <c r="K7" s="264">
        <v>44000</v>
      </c>
      <c r="L7" s="264">
        <v>430129</v>
      </c>
      <c r="M7" s="264">
        <v>0</v>
      </c>
      <c r="N7" s="264">
        <v>4475</v>
      </c>
      <c r="O7" s="264">
        <v>0</v>
      </c>
      <c r="P7" s="264">
        <v>43000</v>
      </c>
      <c r="Q7" s="264">
        <v>625890</v>
      </c>
      <c r="R7" s="264">
        <v>9810</v>
      </c>
      <c r="S7" s="264">
        <v>28686</v>
      </c>
      <c r="T7" s="264">
        <v>0</v>
      </c>
      <c r="U7" s="264">
        <v>9642</v>
      </c>
      <c r="V7" s="264">
        <v>1000</v>
      </c>
      <c r="W7" s="264">
        <v>34605</v>
      </c>
      <c r="X7" s="264">
        <v>0</v>
      </c>
      <c r="Y7" s="264">
        <v>0</v>
      </c>
      <c r="Z7" s="264">
        <v>83743</v>
      </c>
      <c r="AA7" s="264">
        <v>477502</v>
      </c>
      <c r="AB7" s="264">
        <v>561245</v>
      </c>
      <c r="AC7" s="264">
        <v>43000</v>
      </c>
      <c r="AD7" s="264">
        <v>604245</v>
      </c>
      <c r="AE7" s="264">
        <v>21645</v>
      </c>
      <c r="AF7" s="264">
        <v>654216</v>
      </c>
      <c r="AG7" s="264">
        <v>675861</v>
      </c>
      <c r="AI7" t="s">
        <v>1881</v>
      </c>
      <c r="AK7" t="s">
        <v>1882</v>
      </c>
      <c r="AL7" s="241" t="str">
        <f t="shared" si="0"/>
        <v>862</v>
      </c>
    </row>
    <row r="8" spans="1:38" x14ac:dyDescent="0.2">
      <c r="A8" s="272" t="s">
        <v>2214</v>
      </c>
      <c r="B8" t="s">
        <v>89</v>
      </c>
      <c r="C8" s="264">
        <v>4211</v>
      </c>
      <c r="D8" s="264">
        <v>0</v>
      </c>
      <c r="E8" s="264">
        <v>4211</v>
      </c>
      <c r="F8" s="264">
        <v>0</v>
      </c>
      <c r="G8" s="264">
        <v>0</v>
      </c>
      <c r="H8" s="264">
        <v>3406</v>
      </c>
      <c r="I8" s="264">
        <v>0</v>
      </c>
      <c r="J8" s="264">
        <v>0</v>
      </c>
      <c r="K8" s="264">
        <v>2350</v>
      </c>
      <c r="L8" s="264">
        <v>0</v>
      </c>
      <c r="M8" s="264">
        <v>0</v>
      </c>
      <c r="N8" s="264">
        <v>0</v>
      </c>
      <c r="O8" s="264">
        <v>0</v>
      </c>
      <c r="P8" s="264">
        <v>0</v>
      </c>
      <c r="Q8" s="264">
        <v>9967</v>
      </c>
      <c r="R8" s="264">
        <v>300</v>
      </c>
      <c r="S8" s="264">
        <v>3900</v>
      </c>
      <c r="T8" s="264">
        <v>0</v>
      </c>
      <c r="U8" s="264">
        <v>160</v>
      </c>
      <c r="V8" s="264">
        <v>0</v>
      </c>
      <c r="W8" s="264">
        <v>4500</v>
      </c>
      <c r="X8" s="264">
        <v>0</v>
      </c>
      <c r="Y8" s="264">
        <v>0</v>
      </c>
      <c r="Z8" s="264">
        <v>8860</v>
      </c>
      <c r="AA8" s="264">
        <v>0</v>
      </c>
      <c r="AB8" s="264">
        <v>8860</v>
      </c>
      <c r="AC8" s="264">
        <v>0</v>
      </c>
      <c r="AD8" s="264">
        <v>8860</v>
      </c>
      <c r="AE8" s="264">
        <v>1107</v>
      </c>
      <c r="AF8" s="264">
        <v>22790</v>
      </c>
      <c r="AG8" s="264">
        <v>23897</v>
      </c>
      <c r="AI8" t="s">
        <v>1925</v>
      </c>
      <c r="AK8" t="s">
        <v>1926</v>
      </c>
      <c r="AL8" s="241" t="str">
        <f t="shared" si="0"/>
        <v>882</v>
      </c>
    </row>
    <row r="9" spans="1:38" x14ac:dyDescent="0.2">
      <c r="A9" s="272" t="s">
        <v>2215</v>
      </c>
      <c r="B9" t="s">
        <v>91</v>
      </c>
      <c r="C9" s="264">
        <v>675386</v>
      </c>
      <c r="D9" s="264">
        <v>0</v>
      </c>
      <c r="E9" s="264">
        <v>675386</v>
      </c>
      <c r="F9" s="264">
        <v>0</v>
      </c>
      <c r="G9" s="264">
        <v>0</v>
      </c>
      <c r="H9" s="264">
        <v>198023</v>
      </c>
      <c r="I9" s="264">
        <v>6975</v>
      </c>
      <c r="J9" s="264">
        <v>46533</v>
      </c>
      <c r="K9" s="264">
        <v>259131</v>
      </c>
      <c r="L9" s="264">
        <v>799425</v>
      </c>
      <c r="M9" s="264">
        <v>0</v>
      </c>
      <c r="N9" s="264">
        <v>62135</v>
      </c>
      <c r="O9" s="264">
        <v>0</v>
      </c>
      <c r="P9" s="264">
        <v>623156</v>
      </c>
      <c r="Q9" s="264">
        <v>2670764</v>
      </c>
      <c r="R9" s="264">
        <v>374478</v>
      </c>
      <c r="S9" s="264">
        <v>277442</v>
      </c>
      <c r="T9" s="264">
        <v>0</v>
      </c>
      <c r="U9" s="264">
        <v>296072</v>
      </c>
      <c r="V9" s="264">
        <v>10430</v>
      </c>
      <c r="W9" s="264">
        <v>129980</v>
      </c>
      <c r="X9" s="264">
        <v>496183</v>
      </c>
      <c r="Y9" s="264">
        <v>5000</v>
      </c>
      <c r="Z9" s="264">
        <v>1589585</v>
      </c>
      <c r="AA9" s="264">
        <v>566545</v>
      </c>
      <c r="AB9" s="264">
        <v>2156130</v>
      </c>
      <c r="AC9" s="264">
        <v>623156</v>
      </c>
      <c r="AD9" s="264">
        <v>2779286</v>
      </c>
      <c r="AE9" s="264">
        <v>-108522</v>
      </c>
      <c r="AF9" s="264">
        <v>1883402</v>
      </c>
      <c r="AG9" s="264">
        <v>1774880</v>
      </c>
      <c r="AI9" t="s">
        <v>1531</v>
      </c>
      <c r="AK9" t="s">
        <v>1532</v>
      </c>
      <c r="AL9" s="241" t="str">
        <f t="shared" si="0"/>
        <v>692</v>
      </c>
    </row>
    <row r="10" spans="1:38" x14ac:dyDescent="0.2">
      <c r="A10" s="272" t="s">
        <v>2216</v>
      </c>
      <c r="B10" t="s">
        <v>93</v>
      </c>
      <c r="C10" s="264">
        <v>21039</v>
      </c>
      <c r="D10" s="264">
        <v>0</v>
      </c>
      <c r="E10" s="264">
        <v>21039</v>
      </c>
      <c r="F10" s="264">
        <v>0</v>
      </c>
      <c r="G10" s="264">
        <v>0</v>
      </c>
      <c r="H10" s="264">
        <v>10213</v>
      </c>
      <c r="I10" s="264">
        <v>0</v>
      </c>
      <c r="J10" s="264">
        <v>0</v>
      </c>
      <c r="K10" s="264">
        <v>10300</v>
      </c>
      <c r="L10" s="264">
        <v>7500</v>
      </c>
      <c r="M10" s="264">
        <v>0</v>
      </c>
      <c r="N10" s="264">
        <v>0</v>
      </c>
      <c r="O10" s="264">
        <v>0</v>
      </c>
      <c r="P10" s="264">
        <v>0</v>
      </c>
      <c r="Q10" s="264">
        <v>49052</v>
      </c>
      <c r="R10" s="264">
        <v>4800</v>
      </c>
      <c r="S10" s="264">
        <v>23600</v>
      </c>
      <c r="T10" s="264">
        <v>0</v>
      </c>
      <c r="U10" s="264">
        <v>160</v>
      </c>
      <c r="V10" s="264">
        <v>0</v>
      </c>
      <c r="W10" s="264">
        <v>21539</v>
      </c>
      <c r="X10" s="264">
        <v>0</v>
      </c>
      <c r="Y10" s="264">
        <v>0</v>
      </c>
      <c r="Z10" s="264">
        <v>50099</v>
      </c>
      <c r="AA10" s="264">
        <v>0</v>
      </c>
      <c r="AB10" s="264">
        <v>50099</v>
      </c>
      <c r="AC10" s="264">
        <v>0</v>
      </c>
      <c r="AD10" s="264">
        <v>50099</v>
      </c>
      <c r="AE10" s="264">
        <v>-1047</v>
      </c>
      <c r="AF10" s="264">
        <v>56009</v>
      </c>
      <c r="AG10" s="264">
        <v>54962</v>
      </c>
      <c r="AI10" t="s">
        <v>255</v>
      </c>
      <c r="AK10" t="s">
        <v>256</v>
      </c>
      <c r="AL10" s="241" t="str">
        <f t="shared" si="0"/>
        <v>083</v>
      </c>
    </row>
    <row r="11" spans="1:38" x14ac:dyDescent="0.2">
      <c r="A11" s="272" t="s">
        <v>2217</v>
      </c>
      <c r="B11" t="s">
        <v>95</v>
      </c>
      <c r="C11" s="264">
        <v>38005</v>
      </c>
      <c r="D11" s="264">
        <v>0</v>
      </c>
      <c r="E11" s="264">
        <v>38005</v>
      </c>
      <c r="F11" s="264">
        <v>0</v>
      </c>
      <c r="G11" s="264">
        <v>0</v>
      </c>
      <c r="H11" s="264">
        <v>24606</v>
      </c>
      <c r="I11" s="264">
        <v>0</v>
      </c>
      <c r="J11" s="264">
        <v>0</v>
      </c>
      <c r="K11" s="264">
        <v>56200</v>
      </c>
      <c r="L11" s="264">
        <v>35300</v>
      </c>
      <c r="M11" s="264">
        <v>0</v>
      </c>
      <c r="N11" s="264">
        <v>0</v>
      </c>
      <c r="O11" s="264">
        <v>0</v>
      </c>
      <c r="P11" s="264">
        <v>10000</v>
      </c>
      <c r="Q11" s="264">
        <v>164111</v>
      </c>
      <c r="R11" s="264">
        <v>22908</v>
      </c>
      <c r="S11" s="264">
        <v>36400</v>
      </c>
      <c r="T11" s="264">
        <v>0</v>
      </c>
      <c r="U11" s="264">
        <v>17000</v>
      </c>
      <c r="V11" s="264">
        <v>200</v>
      </c>
      <c r="W11" s="264">
        <v>42500</v>
      </c>
      <c r="X11" s="264">
        <v>0</v>
      </c>
      <c r="Y11" s="264">
        <v>0</v>
      </c>
      <c r="Z11" s="264">
        <v>119008</v>
      </c>
      <c r="AA11" s="264">
        <v>22700</v>
      </c>
      <c r="AB11" s="264">
        <v>141708</v>
      </c>
      <c r="AC11" s="264">
        <v>10000</v>
      </c>
      <c r="AD11" s="264">
        <v>151708</v>
      </c>
      <c r="AE11" s="264">
        <v>12403</v>
      </c>
      <c r="AF11" s="264">
        <v>213673</v>
      </c>
      <c r="AG11" s="264">
        <v>226076</v>
      </c>
      <c r="AI11" t="s">
        <v>1425</v>
      </c>
      <c r="AK11" t="s">
        <v>1426</v>
      </c>
      <c r="AL11" s="241" t="str">
        <f t="shared" si="0"/>
        <v>641</v>
      </c>
    </row>
    <row r="12" spans="1:38" x14ac:dyDescent="0.2">
      <c r="A12" s="272" t="s">
        <v>2218</v>
      </c>
      <c r="B12" t="s">
        <v>98</v>
      </c>
      <c r="C12" s="264">
        <v>230781</v>
      </c>
      <c r="D12" s="264">
        <v>0</v>
      </c>
      <c r="E12" s="264">
        <v>230781</v>
      </c>
      <c r="F12" s="264">
        <v>0</v>
      </c>
      <c r="G12" s="264">
        <v>0</v>
      </c>
      <c r="H12" s="264">
        <v>34122</v>
      </c>
      <c r="I12" s="264">
        <v>5500</v>
      </c>
      <c r="J12" s="264">
        <v>1500</v>
      </c>
      <c r="K12" s="264">
        <v>53670</v>
      </c>
      <c r="L12" s="264">
        <v>173000</v>
      </c>
      <c r="M12" s="264">
        <v>0</v>
      </c>
      <c r="N12" s="264">
        <v>11900</v>
      </c>
      <c r="O12" s="264">
        <v>0</v>
      </c>
      <c r="P12" s="264">
        <v>42567</v>
      </c>
      <c r="Q12" s="264">
        <v>553040</v>
      </c>
      <c r="R12" s="264">
        <v>31004</v>
      </c>
      <c r="S12" s="264">
        <v>153974</v>
      </c>
      <c r="T12" s="264">
        <v>300</v>
      </c>
      <c r="U12" s="264">
        <v>41920</v>
      </c>
      <c r="V12" s="264">
        <v>22000</v>
      </c>
      <c r="W12" s="264">
        <v>81950</v>
      </c>
      <c r="X12" s="264">
        <v>67389</v>
      </c>
      <c r="Y12" s="264">
        <v>0</v>
      </c>
      <c r="Z12" s="264">
        <v>398537</v>
      </c>
      <c r="AA12" s="264">
        <v>67500</v>
      </c>
      <c r="AB12" s="264">
        <v>466037</v>
      </c>
      <c r="AC12" s="264">
        <v>42567</v>
      </c>
      <c r="AD12" s="264">
        <v>508604</v>
      </c>
      <c r="AE12" s="264">
        <v>44436</v>
      </c>
      <c r="AF12" s="264">
        <v>707701</v>
      </c>
      <c r="AG12" s="264">
        <v>752137</v>
      </c>
      <c r="AI12" t="s">
        <v>1346</v>
      </c>
      <c r="AK12" t="s">
        <v>1347</v>
      </c>
      <c r="AL12" s="241" t="str">
        <f t="shared" si="0"/>
        <v>603</v>
      </c>
    </row>
    <row r="13" spans="1:38" x14ac:dyDescent="0.2">
      <c r="A13" s="272" t="s">
        <v>2219</v>
      </c>
      <c r="B13" t="s">
        <v>100</v>
      </c>
      <c r="C13" s="264">
        <v>629827</v>
      </c>
      <c r="D13" s="264">
        <v>0</v>
      </c>
      <c r="E13" s="264">
        <v>629827</v>
      </c>
      <c r="F13" s="264">
        <v>0</v>
      </c>
      <c r="G13" s="264">
        <v>25000</v>
      </c>
      <c r="H13" s="264">
        <v>151292</v>
      </c>
      <c r="I13" s="264">
        <v>5450</v>
      </c>
      <c r="J13" s="264">
        <v>104000</v>
      </c>
      <c r="K13" s="264">
        <v>1084569</v>
      </c>
      <c r="L13" s="264">
        <v>816760</v>
      </c>
      <c r="M13" s="264">
        <v>100</v>
      </c>
      <c r="N13" s="264">
        <v>19750</v>
      </c>
      <c r="O13" s="264">
        <v>250000</v>
      </c>
      <c r="P13" s="264">
        <v>108928</v>
      </c>
      <c r="Q13" s="264">
        <v>3195676</v>
      </c>
      <c r="R13" s="264">
        <v>292411</v>
      </c>
      <c r="S13" s="264">
        <v>395293</v>
      </c>
      <c r="T13" s="264">
        <v>0</v>
      </c>
      <c r="U13" s="264">
        <v>241815</v>
      </c>
      <c r="V13" s="264">
        <v>16000</v>
      </c>
      <c r="W13" s="264">
        <v>110865</v>
      </c>
      <c r="X13" s="264">
        <v>170995</v>
      </c>
      <c r="Y13" s="264">
        <v>1200000</v>
      </c>
      <c r="Z13" s="264">
        <v>2427379</v>
      </c>
      <c r="AA13" s="264">
        <v>609160</v>
      </c>
      <c r="AB13" s="264">
        <v>3036539</v>
      </c>
      <c r="AC13" s="264">
        <v>108928</v>
      </c>
      <c r="AD13" s="264">
        <v>3145467</v>
      </c>
      <c r="AE13" s="264">
        <v>50209</v>
      </c>
      <c r="AF13" s="264">
        <v>783692</v>
      </c>
      <c r="AG13" s="264">
        <v>833901</v>
      </c>
      <c r="AI13" t="s">
        <v>1211</v>
      </c>
      <c r="AK13" t="s">
        <v>1212</v>
      </c>
      <c r="AL13" s="241" t="str">
        <f t="shared" si="0"/>
        <v>537</v>
      </c>
    </row>
    <row r="14" spans="1:38" x14ac:dyDescent="0.2">
      <c r="A14" s="272" t="s">
        <v>2220</v>
      </c>
      <c r="B14" t="s">
        <v>102</v>
      </c>
      <c r="C14" s="264">
        <v>181854</v>
      </c>
      <c r="D14" s="264">
        <v>0</v>
      </c>
      <c r="E14" s="264">
        <v>181854</v>
      </c>
      <c r="F14" s="264">
        <v>0</v>
      </c>
      <c r="G14" s="264">
        <v>0</v>
      </c>
      <c r="H14" s="264">
        <v>61865</v>
      </c>
      <c r="I14" s="264">
        <v>2350</v>
      </c>
      <c r="J14" s="264">
        <v>1000</v>
      </c>
      <c r="K14" s="264">
        <v>78579</v>
      </c>
      <c r="L14" s="264">
        <v>232311</v>
      </c>
      <c r="M14" s="264">
        <v>0</v>
      </c>
      <c r="N14" s="264">
        <v>0</v>
      </c>
      <c r="O14" s="264">
        <v>0</v>
      </c>
      <c r="P14" s="264">
        <v>0</v>
      </c>
      <c r="Q14" s="264">
        <v>557959</v>
      </c>
      <c r="R14" s="264">
        <v>84884</v>
      </c>
      <c r="S14" s="264">
        <v>208815</v>
      </c>
      <c r="T14" s="264">
        <v>0</v>
      </c>
      <c r="U14" s="264">
        <v>26757</v>
      </c>
      <c r="V14" s="264">
        <v>1706</v>
      </c>
      <c r="W14" s="264">
        <v>45060</v>
      </c>
      <c r="X14" s="264">
        <v>0</v>
      </c>
      <c r="Y14" s="264">
        <v>0</v>
      </c>
      <c r="Z14" s="264">
        <v>367222</v>
      </c>
      <c r="AA14" s="264">
        <v>175517</v>
      </c>
      <c r="AB14" s="264">
        <v>542739</v>
      </c>
      <c r="AC14" s="264">
        <v>0</v>
      </c>
      <c r="AD14" s="264">
        <v>542739</v>
      </c>
      <c r="AE14" s="264">
        <v>15220</v>
      </c>
      <c r="AF14" s="264">
        <v>717141</v>
      </c>
      <c r="AG14" s="264">
        <v>732361</v>
      </c>
      <c r="AI14" t="s">
        <v>899</v>
      </c>
      <c r="AK14" t="s">
        <v>900</v>
      </c>
      <c r="AL14" s="241" t="str">
        <f t="shared" si="0"/>
        <v>389</v>
      </c>
    </row>
    <row r="15" spans="1:38" x14ac:dyDescent="0.2">
      <c r="A15" s="272" t="s">
        <v>2221</v>
      </c>
      <c r="B15" t="s">
        <v>105</v>
      </c>
      <c r="C15" s="264">
        <v>729720</v>
      </c>
      <c r="D15" s="264">
        <v>0</v>
      </c>
      <c r="E15" s="264">
        <v>729720</v>
      </c>
      <c r="F15" s="264">
        <v>0</v>
      </c>
      <c r="G15" s="264">
        <v>83000</v>
      </c>
      <c r="H15" s="264">
        <v>241197</v>
      </c>
      <c r="I15" s="264">
        <v>9000</v>
      </c>
      <c r="J15" s="264">
        <v>8710</v>
      </c>
      <c r="K15" s="264">
        <v>1086764.5</v>
      </c>
      <c r="L15" s="264">
        <v>1546100</v>
      </c>
      <c r="M15" s="264">
        <v>0</v>
      </c>
      <c r="N15" s="264">
        <v>471600</v>
      </c>
      <c r="O15" s="264">
        <v>6528000</v>
      </c>
      <c r="P15" s="264">
        <v>331700</v>
      </c>
      <c r="Q15" s="264">
        <v>11035791.5</v>
      </c>
      <c r="R15" s="264">
        <v>628250</v>
      </c>
      <c r="S15" s="264">
        <v>538700</v>
      </c>
      <c r="T15" s="264">
        <v>0</v>
      </c>
      <c r="U15" s="264">
        <v>171400</v>
      </c>
      <c r="V15" s="264">
        <v>274000</v>
      </c>
      <c r="W15" s="264">
        <v>246250</v>
      </c>
      <c r="X15" s="264">
        <v>155700</v>
      </c>
      <c r="Y15" s="264">
        <v>6580000</v>
      </c>
      <c r="Z15" s="264">
        <v>8594300</v>
      </c>
      <c r="AA15" s="264">
        <v>1568428</v>
      </c>
      <c r="AB15" s="264">
        <v>10162728</v>
      </c>
      <c r="AC15" s="264">
        <v>331700</v>
      </c>
      <c r="AD15" s="264">
        <v>10494428</v>
      </c>
      <c r="AE15" s="264">
        <v>541363.5</v>
      </c>
      <c r="AF15" s="264">
        <v>3675406</v>
      </c>
      <c r="AG15" s="264">
        <v>4216769.5</v>
      </c>
      <c r="AI15" t="s">
        <v>771</v>
      </c>
      <c r="AJ15">
        <v>1</v>
      </c>
      <c r="AK15" t="s">
        <v>772</v>
      </c>
      <c r="AL15" s="241" t="str">
        <f t="shared" si="0"/>
        <v>330</v>
      </c>
    </row>
    <row r="16" spans="1:38" x14ac:dyDescent="0.2">
      <c r="A16" s="272" t="s">
        <v>2222</v>
      </c>
      <c r="B16" t="s">
        <v>107</v>
      </c>
      <c r="C16" s="264">
        <v>22483</v>
      </c>
      <c r="D16" s="264">
        <v>0</v>
      </c>
      <c r="E16" s="264">
        <v>22483</v>
      </c>
      <c r="F16" s="264">
        <v>0</v>
      </c>
      <c r="G16" s="264">
        <v>0</v>
      </c>
      <c r="H16" s="264">
        <v>11577</v>
      </c>
      <c r="I16" s="264">
        <v>1532</v>
      </c>
      <c r="J16" s="264">
        <v>1200</v>
      </c>
      <c r="K16" s="264">
        <v>12500</v>
      </c>
      <c r="L16" s="264">
        <v>45586</v>
      </c>
      <c r="M16" s="264">
        <v>0</v>
      </c>
      <c r="N16" s="264">
        <v>5000</v>
      </c>
      <c r="O16" s="264">
        <v>0</v>
      </c>
      <c r="P16" s="264">
        <v>0</v>
      </c>
      <c r="Q16" s="264">
        <v>99878</v>
      </c>
      <c r="R16" s="264">
        <v>3950</v>
      </c>
      <c r="S16" s="264">
        <v>27474</v>
      </c>
      <c r="T16" s="264">
        <v>0</v>
      </c>
      <c r="U16" s="264">
        <v>12280</v>
      </c>
      <c r="V16" s="264">
        <v>3000</v>
      </c>
      <c r="W16" s="264">
        <v>28251</v>
      </c>
      <c r="X16" s="264">
        <v>0</v>
      </c>
      <c r="Y16" s="264">
        <v>0</v>
      </c>
      <c r="Z16" s="264">
        <v>74955</v>
      </c>
      <c r="AA16" s="264">
        <v>20000</v>
      </c>
      <c r="AB16" s="264">
        <v>94955</v>
      </c>
      <c r="AC16" s="264">
        <v>0</v>
      </c>
      <c r="AD16" s="264">
        <v>94955</v>
      </c>
      <c r="AE16" s="264">
        <v>4923</v>
      </c>
      <c r="AF16" s="264">
        <v>134161</v>
      </c>
      <c r="AG16" s="264">
        <v>139084</v>
      </c>
      <c r="AI16" t="s">
        <v>1170</v>
      </c>
      <c r="AK16" t="s">
        <v>1171</v>
      </c>
      <c r="AL16" s="241" t="str">
        <f t="shared" si="0"/>
        <v>517</v>
      </c>
    </row>
    <row r="17" spans="1:38" x14ac:dyDescent="0.2">
      <c r="A17" s="272" t="s">
        <v>2223</v>
      </c>
      <c r="B17" t="s">
        <v>109</v>
      </c>
      <c r="C17" s="264">
        <v>1549333</v>
      </c>
      <c r="D17" s="264">
        <v>0</v>
      </c>
      <c r="E17" s="264">
        <v>1549333</v>
      </c>
      <c r="F17" s="264">
        <v>0</v>
      </c>
      <c r="G17" s="264">
        <v>418164</v>
      </c>
      <c r="H17" s="264">
        <v>572727</v>
      </c>
      <c r="I17" s="264">
        <v>11865</v>
      </c>
      <c r="J17" s="264">
        <v>177703</v>
      </c>
      <c r="K17" s="264">
        <v>798828</v>
      </c>
      <c r="L17" s="264">
        <v>1407726</v>
      </c>
      <c r="M17" s="264">
        <v>0</v>
      </c>
      <c r="N17" s="264">
        <v>300187</v>
      </c>
      <c r="O17" s="264">
        <v>0</v>
      </c>
      <c r="P17" s="264">
        <v>1052115</v>
      </c>
      <c r="Q17" s="264">
        <v>6288648</v>
      </c>
      <c r="R17" s="264">
        <v>766539</v>
      </c>
      <c r="S17" s="264">
        <v>1166282</v>
      </c>
      <c r="T17" s="264">
        <v>3000</v>
      </c>
      <c r="U17" s="264">
        <v>967058</v>
      </c>
      <c r="V17" s="264">
        <v>231788</v>
      </c>
      <c r="W17" s="264">
        <v>385855</v>
      </c>
      <c r="X17" s="264">
        <v>812160</v>
      </c>
      <c r="Y17" s="264">
        <v>1073801</v>
      </c>
      <c r="Z17" s="264">
        <v>5406483</v>
      </c>
      <c r="AA17" s="264">
        <v>1351461</v>
      </c>
      <c r="AB17" s="264">
        <v>6757944</v>
      </c>
      <c r="AC17" s="264">
        <v>1052115</v>
      </c>
      <c r="AD17" s="264">
        <v>7810059</v>
      </c>
      <c r="AE17" s="264">
        <v>-1521411</v>
      </c>
      <c r="AF17" s="264">
        <v>4220123</v>
      </c>
      <c r="AG17" s="264">
        <v>2698712</v>
      </c>
      <c r="AI17" t="s">
        <v>1570</v>
      </c>
      <c r="AK17" t="s">
        <v>1571</v>
      </c>
      <c r="AL17" s="241" t="str">
        <f t="shared" si="0"/>
        <v>712</v>
      </c>
    </row>
    <row r="18" spans="1:38" x14ac:dyDescent="0.2">
      <c r="A18" s="272" t="s">
        <v>2224</v>
      </c>
      <c r="B18" t="s">
        <v>112</v>
      </c>
      <c r="C18" s="264">
        <v>2031844</v>
      </c>
      <c r="D18" s="264">
        <v>0</v>
      </c>
      <c r="E18" s="264">
        <v>2031844</v>
      </c>
      <c r="F18" s="264">
        <v>0</v>
      </c>
      <c r="G18" s="264">
        <v>0</v>
      </c>
      <c r="H18" s="264">
        <v>1003443</v>
      </c>
      <c r="I18" s="264">
        <v>28625</v>
      </c>
      <c r="J18" s="264">
        <v>89433</v>
      </c>
      <c r="K18" s="264">
        <v>1064175</v>
      </c>
      <c r="L18" s="264">
        <v>2984339</v>
      </c>
      <c r="M18" s="264">
        <v>34168</v>
      </c>
      <c r="N18" s="264">
        <v>94010</v>
      </c>
      <c r="O18" s="264">
        <v>0</v>
      </c>
      <c r="P18" s="264">
        <v>482707</v>
      </c>
      <c r="Q18" s="264">
        <v>7812744</v>
      </c>
      <c r="R18" s="264">
        <v>1884388</v>
      </c>
      <c r="S18" s="264">
        <v>939598</v>
      </c>
      <c r="T18" s="264">
        <v>0</v>
      </c>
      <c r="U18" s="264">
        <v>286595</v>
      </c>
      <c r="V18" s="264">
        <v>64000</v>
      </c>
      <c r="W18" s="264">
        <v>334128</v>
      </c>
      <c r="X18" s="264">
        <v>692519</v>
      </c>
      <c r="Y18" s="264">
        <v>3000</v>
      </c>
      <c r="Z18" s="264">
        <v>4204228</v>
      </c>
      <c r="AA18" s="264">
        <v>2944476</v>
      </c>
      <c r="AB18" s="264">
        <v>7148704</v>
      </c>
      <c r="AC18" s="264">
        <v>482707</v>
      </c>
      <c r="AD18" s="264">
        <v>7631411</v>
      </c>
      <c r="AE18" s="264">
        <v>181333</v>
      </c>
      <c r="AF18" s="264">
        <v>8092468</v>
      </c>
      <c r="AG18" s="264">
        <v>8273801</v>
      </c>
      <c r="AI18" t="s">
        <v>1941</v>
      </c>
      <c r="AK18" t="s">
        <v>1942</v>
      </c>
      <c r="AL18" s="241" t="str">
        <f t="shared" si="0"/>
        <v>890</v>
      </c>
    </row>
    <row r="19" spans="1:38" x14ac:dyDescent="0.2">
      <c r="A19" s="272" t="s">
        <v>2225</v>
      </c>
      <c r="B19" t="s">
        <v>114</v>
      </c>
      <c r="C19" s="264">
        <v>54593</v>
      </c>
      <c r="D19" s="264">
        <v>0</v>
      </c>
      <c r="E19" s="264">
        <v>54593</v>
      </c>
      <c r="F19" s="264">
        <v>0</v>
      </c>
      <c r="G19" s="264">
        <v>0</v>
      </c>
      <c r="H19" s="264">
        <v>35284</v>
      </c>
      <c r="I19" s="264">
        <v>0</v>
      </c>
      <c r="J19" s="264">
        <v>500</v>
      </c>
      <c r="K19" s="264">
        <v>436544</v>
      </c>
      <c r="L19" s="264">
        <v>190600</v>
      </c>
      <c r="M19" s="264">
        <v>0</v>
      </c>
      <c r="N19" s="264">
        <v>0</v>
      </c>
      <c r="O19" s="264">
        <v>0</v>
      </c>
      <c r="P19" s="264">
        <v>75000</v>
      </c>
      <c r="Q19" s="264">
        <v>792521</v>
      </c>
      <c r="R19" s="264">
        <v>39200</v>
      </c>
      <c r="S19" s="264">
        <v>42000</v>
      </c>
      <c r="T19" s="264">
        <v>0</v>
      </c>
      <c r="U19" s="264">
        <v>18200</v>
      </c>
      <c r="V19" s="264">
        <v>1500</v>
      </c>
      <c r="W19" s="264">
        <v>65785</v>
      </c>
      <c r="X19" s="264">
        <v>0</v>
      </c>
      <c r="Y19" s="264">
        <v>0</v>
      </c>
      <c r="Z19" s="264">
        <v>166685</v>
      </c>
      <c r="AA19" s="264">
        <v>592974</v>
      </c>
      <c r="AB19" s="264">
        <v>759659</v>
      </c>
      <c r="AC19" s="264">
        <v>75000</v>
      </c>
      <c r="AD19" s="264">
        <v>834659</v>
      </c>
      <c r="AE19" s="264">
        <v>-42138</v>
      </c>
      <c r="AF19" s="264">
        <v>508236</v>
      </c>
      <c r="AG19" s="264">
        <v>466098</v>
      </c>
      <c r="AI19" t="s">
        <v>276</v>
      </c>
      <c r="AK19" t="s">
        <v>277</v>
      </c>
      <c r="AL19" s="241" t="str">
        <f t="shared" si="0"/>
        <v>093</v>
      </c>
    </row>
    <row r="20" spans="1:38" x14ac:dyDescent="0.2">
      <c r="A20" s="272" t="s">
        <v>2226</v>
      </c>
      <c r="B20" t="s">
        <v>116</v>
      </c>
      <c r="C20" s="264">
        <v>18955</v>
      </c>
      <c r="D20" s="264">
        <v>0</v>
      </c>
      <c r="E20" s="264">
        <v>18955</v>
      </c>
      <c r="F20" s="264">
        <v>0</v>
      </c>
      <c r="G20" s="264">
        <v>0</v>
      </c>
      <c r="H20" s="264">
        <v>16068</v>
      </c>
      <c r="I20" s="264">
        <v>0</v>
      </c>
      <c r="J20" s="264">
        <v>400</v>
      </c>
      <c r="K20" s="264">
        <v>10750</v>
      </c>
      <c r="L20" s="264">
        <v>0</v>
      </c>
      <c r="M20" s="264">
        <v>0</v>
      </c>
      <c r="N20" s="264">
        <v>0</v>
      </c>
      <c r="O20" s="264">
        <v>0</v>
      </c>
      <c r="P20" s="264">
        <v>0</v>
      </c>
      <c r="Q20" s="264">
        <v>46173</v>
      </c>
      <c r="R20" s="264">
        <v>1978</v>
      </c>
      <c r="S20" s="264">
        <v>21750</v>
      </c>
      <c r="T20" s="264">
        <v>0</v>
      </c>
      <c r="U20" s="264">
        <v>11300</v>
      </c>
      <c r="V20" s="264">
        <v>2200</v>
      </c>
      <c r="W20" s="264">
        <v>22100</v>
      </c>
      <c r="X20" s="264">
        <v>0</v>
      </c>
      <c r="Y20" s="264">
        <v>0</v>
      </c>
      <c r="Z20" s="264">
        <v>59328</v>
      </c>
      <c r="AA20" s="264">
        <v>0</v>
      </c>
      <c r="AB20" s="264">
        <v>59328</v>
      </c>
      <c r="AC20" s="264">
        <v>0</v>
      </c>
      <c r="AD20" s="264">
        <v>59328</v>
      </c>
      <c r="AE20" s="264">
        <v>-13155</v>
      </c>
      <c r="AF20" s="264">
        <v>130578</v>
      </c>
      <c r="AG20" s="264">
        <v>117423</v>
      </c>
      <c r="AI20" t="s">
        <v>257</v>
      </c>
      <c r="AK20" t="s">
        <v>258</v>
      </c>
      <c r="AL20" s="241" t="str">
        <f t="shared" si="0"/>
        <v>084</v>
      </c>
    </row>
    <row r="21" spans="1:38" x14ac:dyDescent="0.2">
      <c r="A21" s="272" t="s">
        <v>2227</v>
      </c>
      <c r="B21" t="s">
        <v>118</v>
      </c>
      <c r="C21" s="264">
        <v>118646</v>
      </c>
      <c r="D21" s="264">
        <v>0</v>
      </c>
      <c r="E21" s="264">
        <v>118646</v>
      </c>
      <c r="F21" s="264">
        <v>0</v>
      </c>
      <c r="G21" s="264">
        <v>0</v>
      </c>
      <c r="H21" s="264">
        <v>66247</v>
      </c>
      <c r="I21" s="264">
        <v>750</v>
      </c>
      <c r="J21" s="264">
        <v>2400</v>
      </c>
      <c r="K21" s="264">
        <v>117860.6</v>
      </c>
      <c r="L21" s="264">
        <v>266900</v>
      </c>
      <c r="M21" s="264">
        <v>0</v>
      </c>
      <c r="N21" s="264">
        <v>9050</v>
      </c>
      <c r="O21" s="264">
        <v>115000</v>
      </c>
      <c r="P21" s="264">
        <v>21525</v>
      </c>
      <c r="Q21" s="264">
        <v>718378.6</v>
      </c>
      <c r="R21" s="264">
        <v>56732</v>
      </c>
      <c r="S21" s="264">
        <v>98992</v>
      </c>
      <c r="T21" s="264">
        <v>0</v>
      </c>
      <c r="U21" s="264">
        <v>34437</v>
      </c>
      <c r="V21" s="264">
        <v>0</v>
      </c>
      <c r="W21" s="264">
        <v>113571</v>
      </c>
      <c r="X21" s="264">
        <v>0</v>
      </c>
      <c r="Y21" s="264">
        <v>0</v>
      </c>
      <c r="Z21" s="264">
        <v>303732</v>
      </c>
      <c r="AA21" s="264">
        <v>285397</v>
      </c>
      <c r="AB21" s="264">
        <v>589129</v>
      </c>
      <c r="AC21" s="264">
        <v>21525</v>
      </c>
      <c r="AD21" s="264">
        <v>610654</v>
      </c>
      <c r="AE21" s="264">
        <v>107724.6</v>
      </c>
      <c r="AF21" s="264">
        <v>120765</v>
      </c>
      <c r="AG21" s="264">
        <v>228489.60000000001</v>
      </c>
      <c r="AI21" t="s">
        <v>422</v>
      </c>
      <c r="AK21" t="s">
        <v>423</v>
      </c>
      <c r="AL21" s="241" t="str">
        <f t="shared" si="0"/>
        <v>161</v>
      </c>
    </row>
    <row r="22" spans="1:38" x14ac:dyDescent="0.2">
      <c r="A22" s="272" t="s">
        <v>2228</v>
      </c>
      <c r="B22" t="s">
        <v>120</v>
      </c>
      <c r="C22" s="264">
        <v>92386</v>
      </c>
      <c r="D22" s="264">
        <v>0</v>
      </c>
      <c r="E22" s="264">
        <v>92386</v>
      </c>
      <c r="F22" s="264">
        <v>0</v>
      </c>
      <c r="G22" s="264">
        <v>0</v>
      </c>
      <c r="H22" s="264">
        <v>58807</v>
      </c>
      <c r="I22" s="264">
        <v>2090</v>
      </c>
      <c r="J22" s="264">
        <v>1800</v>
      </c>
      <c r="K22" s="264">
        <v>137945</v>
      </c>
      <c r="L22" s="264">
        <v>644945</v>
      </c>
      <c r="M22" s="264">
        <v>0</v>
      </c>
      <c r="N22" s="264">
        <v>20000</v>
      </c>
      <c r="O22" s="264">
        <v>0</v>
      </c>
      <c r="P22" s="264">
        <v>46539</v>
      </c>
      <c r="Q22" s="264">
        <v>1004512</v>
      </c>
      <c r="R22" s="264">
        <v>50900</v>
      </c>
      <c r="S22" s="264">
        <v>125568</v>
      </c>
      <c r="T22" s="264">
        <v>0</v>
      </c>
      <c r="U22" s="264">
        <v>47079</v>
      </c>
      <c r="V22" s="264">
        <v>2500</v>
      </c>
      <c r="W22" s="264">
        <v>48218</v>
      </c>
      <c r="X22" s="264">
        <v>8643</v>
      </c>
      <c r="Y22" s="264">
        <v>0</v>
      </c>
      <c r="Z22" s="264">
        <v>282908</v>
      </c>
      <c r="AA22" s="264">
        <v>639387</v>
      </c>
      <c r="AB22" s="264">
        <v>922295</v>
      </c>
      <c r="AC22" s="264">
        <v>46539</v>
      </c>
      <c r="AD22" s="264">
        <v>968834</v>
      </c>
      <c r="AE22" s="264">
        <v>35678</v>
      </c>
      <c r="AF22" s="264">
        <v>524453</v>
      </c>
      <c r="AG22" s="264">
        <v>560131</v>
      </c>
      <c r="AI22" t="s">
        <v>1748</v>
      </c>
      <c r="AK22" t="s">
        <v>1749</v>
      </c>
      <c r="AL22" s="241" t="str">
        <f t="shared" si="0"/>
        <v>798</v>
      </c>
    </row>
    <row r="23" spans="1:38" x14ac:dyDescent="0.2">
      <c r="A23" s="272" t="s">
        <v>2229</v>
      </c>
      <c r="B23" t="s">
        <v>122</v>
      </c>
      <c r="C23" s="264">
        <v>73088</v>
      </c>
      <c r="D23" s="264">
        <v>0</v>
      </c>
      <c r="E23" s="264">
        <v>73088</v>
      </c>
      <c r="F23" s="264">
        <v>0</v>
      </c>
      <c r="G23" s="264">
        <v>0</v>
      </c>
      <c r="H23" s="264">
        <v>41599</v>
      </c>
      <c r="I23" s="264">
        <v>0</v>
      </c>
      <c r="J23" s="264">
        <v>0</v>
      </c>
      <c r="K23" s="264">
        <v>113915</v>
      </c>
      <c r="L23" s="264">
        <v>165452</v>
      </c>
      <c r="M23" s="264">
        <v>0</v>
      </c>
      <c r="N23" s="264">
        <v>28000</v>
      </c>
      <c r="O23" s="264">
        <v>0</v>
      </c>
      <c r="P23" s="264">
        <v>50000</v>
      </c>
      <c r="Q23" s="264">
        <v>472054</v>
      </c>
      <c r="R23" s="264">
        <v>80190</v>
      </c>
      <c r="S23" s="264">
        <v>111000</v>
      </c>
      <c r="T23" s="264">
        <v>0</v>
      </c>
      <c r="U23" s="264">
        <v>30400</v>
      </c>
      <c r="V23" s="264">
        <v>1500</v>
      </c>
      <c r="W23" s="264">
        <v>65500</v>
      </c>
      <c r="X23" s="264">
        <v>4370</v>
      </c>
      <c r="Y23" s="264">
        <v>0</v>
      </c>
      <c r="Z23" s="264">
        <v>292960</v>
      </c>
      <c r="AA23" s="264">
        <v>165452</v>
      </c>
      <c r="AB23" s="264">
        <v>458412</v>
      </c>
      <c r="AC23" s="264">
        <v>50000</v>
      </c>
      <c r="AD23" s="264">
        <v>508412</v>
      </c>
      <c r="AE23" s="264">
        <v>-36358</v>
      </c>
      <c r="AF23" s="264">
        <v>215319</v>
      </c>
      <c r="AG23" s="264">
        <v>178961</v>
      </c>
      <c r="AI23" t="s">
        <v>1572</v>
      </c>
      <c r="AK23" t="s">
        <v>1573</v>
      </c>
      <c r="AL23" s="241" t="str">
        <f t="shared" si="0"/>
        <v>713</v>
      </c>
    </row>
    <row r="24" spans="1:38" x14ac:dyDescent="0.2">
      <c r="A24" s="272" t="s">
        <v>2230</v>
      </c>
      <c r="B24" t="s">
        <v>124</v>
      </c>
      <c r="C24" s="264">
        <v>9851</v>
      </c>
      <c r="D24" s="264">
        <v>0</v>
      </c>
      <c r="E24" s="264">
        <v>9851</v>
      </c>
      <c r="F24" s="264">
        <v>0</v>
      </c>
      <c r="G24" s="264">
        <v>0</v>
      </c>
      <c r="H24" s="264">
        <v>9269</v>
      </c>
      <c r="I24" s="264">
        <v>0</v>
      </c>
      <c r="J24" s="264">
        <v>0</v>
      </c>
      <c r="K24" s="264">
        <v>7824</v>
      </c>
      <c r="L24" s="264">
        <v>0</v>
      </c>
      <c r="M24" s="264">
        <v>0</v>
      </c>
      <c r="N24" s="264">
        <v>0</v>
      </c>
      <c r="O24" s="264">
        <v>0</v>
      </c>
      <c r="P24" s="264">
        <v>0</v>
      </c>
      <c r="Q24" s="264">
        <v>26944</v>
      </c>
      <c r="R24" s="264">
        <v>2200</v>
      </c>
      <c r="S24" s="264">
        <v>7728</v>
      </c>
      <c r="T24" s="264">
        <v>0</v>
      </c>
      <c r="U24" s="264">
        <v>1060</v>
      </c>
      <c r="V24" s="264">
        <v>1000</v>
      </c>
      <c r="W24" s="264">
        <v>9510</v>
      </c>
      <c r="X24" s="264">
        <v>5446</v>
      </c>
      <c r="Y24" s="264">
        <v>0</v>
      </c>
      <c r="Z24" s="264">
        <v>26944</v>
      </c>
      <c r="AA24" s="264">
        <v>0</v>
      </c>
      <c r="AB24" s="264">
        <v>26944</v>
      </c>
      <c r="AC24" s="264">
        <v>0</v>
      </c>
      <c r="AD24" s="264">
        <v>26944</v>
      </c>
      <c r="AE24" s="264">
        <v>0</v>
      </c>
      <c r="AF24" s="264">
        <v>72259</v>
      </c>
      <c r="AG24" s="264">
        <v>72259</v>
      </c>
      <c r="AI24" t="s">
        <v>1275</v>
      </c>
      <c r="AK24" t="s">
        <v>1276</v>
      </c>
      <c r="AL24" s="241" t="str">
        <f t="shared" si="0"/>
        <v>568</v>
      </c>
    </row>
    <row r="25" spans="1:38" x14ac:dyDescent="0.2">
      <c r="A25" s="272" t="s">
        <v>2231</v>
      </c>
      <c r="B25" t="s">
        <v>126</v>
      </c>
      <c r="C25" s="264">
        <v>6692</v>
      </c>
      <c r="D25" s="264">
        <v>0</v>
      </c>
      <c r="E25" s="264">
        <v>6692</v>
      </c>
      <c r="F25" s="264">
        <v>0</v>
      </c>
      <c r="G25" s="264">
        <v>0</v>
      </c>
      <c r="H25" s="264">
        <v>4982</v>
      </c>
      <c r="I25" s="264">
        <v>0</v>
      </c>
      <c r="J25" s="264">
        <v>1466</v>
      </c>
      <c r="K25" s="264">
        <v>8738</v>
      </c>
      <c r="L25" s="264">
        <v>0</v>
      </c>
      <c r="M25" s="264">
        <v>0</v>
      </c>
      <c r="N25" s="264">
        <v>0</v>
      </c>
      <c r="O25" s="264">
        <v>0</v>
      </c>
      <c r="P25" s="264">
        <v>0</v>
      </c>
      <c r="Q25" s="264">
        <v>21878</v>
      </c>
      <c r="R25" s="264">
        <v>902</v>
      </c>
      <c r="S25" s="264">
        <v>11300</v>
      </c>
      <c r="T25" s="264">
        <v>0</v>
      </c>
      <c r="U25" s="264">
        <v>62</v>
      </c>
      <c r="V25" s="264">
        <v>0</v>
      </c>
      <c r="W25" s="264">
        <v>3540</v>
      </c>
      <c r="X25" s="264">
        <v>0</v>
      </c>
      <c r="Y25" s="264">
        <v>0</v>
      </c>
      <c r="Z25" s="264">
        <v>15804</v>
      </c>
      <c r="AA25" s="264">
        <v>0</v>
      </c>
      <c r="AB25" s="264">
        <v>15804</v>
      </c>
      <c r="AC25" s="264">
        <v>0</v>
      </c>
      <c r="AD25" s="264">
        <v>15804</v>
      </c>
      <c r="AE25" s="264">
        <v>6074</v>
      </c>
      <c r="AF25" s="264">
        <v>137285</v>
      </c>
      <c r="AG25" s="264">
        <v>143359</v>
      </c>
      <c r="AI25" t="s">
        <v>1775</v>
      </c>
      <c r="AK25" t="s">
        <v>1776</v>
      </c>
      <c r="AL25" s="241" t="str">
        <f t="shared" si="0"/>
        <v>811</v>
      </c>
    </row>
    <row r="26" spans="1:38" x14ac:dyDescent="0.2">
      <c r="A26" s="272" t="s">
        <v>2232</v>
      </c>
      <c r="B26" t="s">
        <v>128</v>
      </c>
      <c r="C26" s="264">
        <v>12748</v>
      </c>
      <c r="D26" s="264">
        <v>0</v>
      </c>
      <c r="E26" s="264">
        <v>12748</v>
      </c>
      <c r="F26" s="264">
        <v>0</v>
      </c>
      <c r="G26" s="264">
        <v>0</v>
      </c>
      <c r="H26" s="264">
        <v>6816</v>
      </c>
      <c r="I26" s="264">
        <v>400</v>
      </c>
      <c r="J26" s="264">
        <v>0</v>
      </c>
      <c r="K26" s="264">
        <v>7000</v>
      </c>
      <c r="L26" s="264">
        <v>0</v>
      </c>
      <c r="M26" s="264">
        <v>0</v>
      </c>
      <c r="N26" s="264">
        <v>0</v>
      </c>
      <c r="O26" s="264">
        <v>0</v>
      </c>
      <c r="P26" s="264">
        <v>0</v>
      </c>
      <c r="Q26" s="264">
        <v>26964</v>
      </c>
      <c r="R26" s="264">
        <v>1600</v>
      </c>
      <c r="S26" s="264">
        <v>11500</v>
      </c>
      <c r="T26" s="264">
        <v>0</v>
      </c>
      <c r="U26" s="264">
        <v>2500</v>
      </c>
      <c r="V26" s="264">
        <v>1000</v>
      </c>
      <c r="W26" s="264">
        <v>15420</v>
      </c>
      <c r="X26" s="264">
        <v>0</v>
      </c>
      <c r="Y26" s="264">
        <v>0</v>
      </c>
      <c r="Z26" s="264">
        <v>32020</v>
      </c>
      <c r="AA26" s="264">
        <v>0</v>
      </c>
      <c r="AB26" s="264">
        <v>32020</v>
      </c>
      <c r="AC26" s="264">
        <v>0</v>
      </c>
      <c r="AD26" s="264">
        <v>32020</v>
      </c>
      <c r="AE26" s="264">
        <v>-5056</v>
      </c>
      <c r="AF26" s="264">
        <v>21073</v>
      </c>
      <c r="AG26" s="264">
        <v>16017</v>
      </c>
      <c r="AI26" t="s">
        <v>1118</v>
      </c>
      <c r="AK26" t="s">
        <v>1119</v>
      </c>
      <c r="AL26" s="241" t="str">
        <f t="shared" si="0"/>
        <v>492</v>
      </c>
    </row>
    <row r="27" spans="1:38" x14ac:dyDescent="0.2">
      <c r="A27" s="272" t="s">
        <v>2233</v>
      </c>
      <c r="B27" t="s">
        <v>130</v>
      </c>
      <c r="C27" s="264">
        <v>2954</v>
      </c>
      <c r="D27" s="264">
        <v>0</v>
      </c>
      <c r="E27" s="264">
        <v>2954</v>
      </c>
      <c r="F27" s="264">
        <v>0</v>
      </c>
      <c r="G27" s="264">
        <v>0</v>
      </c>
      <c r="H27" s="264">
        <v>4234</v>
      </c>
      <c r="I27" s="264">
        <v>0</v>
      </c>
      <c r="J27" s="264">
        <v>100</v>
      </c>
      <c r="K27" s="264">
        <v>5000</v>
      </c>
      <c r="L27" s="264">
        <v>0</v>
      </c>
      <c r="M27" s="264">
        <v>0</v>
      </c>
      <c r="N27" s="264">
        <v>0</v>
      </c>
      <c r="O27" s="264">
        <v>0</v>
      </c>
      <c r="P27" s="264">
        <v>0</v>
      </c>
      <c r="Q27" s="264">
        <v>12288</v>
      </c>
      <c r="R27" s="264">
        <v>1000</v>
      </c>
      <c r="S27" s="264">
        <v>17000</v>
      </c>
      <c r="T27" s="264">
        <v>0</v>
      </c>
      <c r="U27" s="264">
        <v>3060</v>
      </c>
      <c r="V27" s="264">
        <v>0</v>
      </c>
      <c r="W27" s="264">
        <v>16000</v>
      </c>
      <c r="X27" s="264">
        <v>0</v>
      </c>
      <c r="Y27" s="264">
        <v>0</v>
      </c>
      <c r="Z27" s="264">
        <v>37060</v>
      </c>
      <c r="AA27" s="264">
        <v>0</v>
      </c>
      <c r="AB27" s="264">
        <v>37060</v>
      </c>
      <c r="AC27" s="264">
        <v>0</v>
      </c>
      <c r="AD27" s="264">
        <v>37060</v>
      </c>
      <c r="AE27" s="264">
        <v>-24772</v>
      </c>
      <c r="AF27" s="264">
        <v>35460</v>
      </c>
      <c r="AG27" s="264">
        <v>10688</v>
      </c>
      <c r="AI27" t="s">
        <v>504</v>
      </c>
      <c r="AK27" t="s">
        <v>505</v>
      </c>
      <c r="AL27" s="241" t="str">
        <f t="shared" si="0"/>
        <v>201</v>
      </c>
    </row>
    <row r="28" spans="1:38" x14ac:dyDescent="0.2">
      <c r="A28" s="272" t="s">
        <v>2234</v>
      </c>
      <c r="B28" t="s">
        <v>132</v>
      </c>
      <c r="C28" s="264">
        <v>8613</v>
      </c>
      <c r="D28" s="264">
        <v>0</v>
      </c>
      <c r="E28" s="264">
        <v>8613</v>
      </c>
      <c r="F28" s="264">
        <v>0</v>
      </c>
      <c r="G28" s="264">
        <v>0</v>
      </c>
      <c r="H28" s="264">
        <v>4237</v>
      </c>
      <c r="I28" s="264">
        <v>0</v>
      </c>
      <c r="J28" s="264">
        <v>0</v>
      </c>
      <c r="K28" s="264">
        <v>3600</v>
      </c>
      <c r="L28" s="264">
        <v>0</v>
      </c>
      <c r="M28" s="264">
        <v>0</v>
      </c>
      <c r="N28" s="264">
        <v>0</v>
      </c>
      <c r="O28" s="264">
        <v>0</v>
      </c>
      <c r="P28" s="264">
        <v>0</v>
      </c>
      <c r="Q28" s="264">
        <v>16450</v>
      </c>
      <c r="R28" s="264">
        <v>1340</v>
      </c>
      <c r="S28" s="264">
        <v>12500</v>
      </c>
      <c r="T28" s="264">
        <v>0</v>
      </c>
      <c r="U28" s="264">
        <v>14875</v>
      </c>
      <c r="V28" s="264">
        <v>1500</v>
      </c>
      <c r="W28" s="264">
        <v>15080</v>
      </c>
      <c r="X28" s="264">
        <v>0</v>
      </c>
      <c r="Y28" s="264">
        <v>0</v>
      </c>
      <c r="Z28" s="264">
        <v>45295</v>
      </c>
      <c r="AA28" s="264">
        <v>0</v>
      </c>
      <c r="AB28" s="264">
        <v>45295</v>
      </c>
      <c r="AC28" s="264">
        <v>0</v>
      </c>
      <c r="AD28" s="264">
        <v>45295</v>
      </c>
      <c r="AE28" s="264">
        <v>-28845</v>
      </c>
      <c r="AF28" s="264">
        <v>-19324</v>
      </c>
      <c r="AG28" s="264">
        <v>-48169</v>
      </c>
      <c r="AI28" t="s">
        <v>1031</v>
      </c>
      <c r="AJ28">
        <v>1</v>
      </c>
      <c r="AK28" t="s">
        <v>1032</v>
      </c>
      <c r="AL28" s="241" t="str">
        <f t="shared" si="0"/>
        <v>448</v>
      </c>
    </row>
    <row r="29" spans="1:38" x14ac:dyDescent="0.2">
      <c r="A29" s="272" t="s">
        <v>2235</v>
      </c>
      <c r="B29" t="s">
        <v>134</v>
      </c>
      <c r="C29" s="264">
        <v>916862</v>
      </c>
      <c r="D29" s="264">
        <v>0</v>
      </c>
      <c r="E29" s="264">
        <v>916862</v>
      </c>
      <c r="F29" s="264">
        <v>0</v>
      </c>
      <c r="G29" s="264">
        <v>60573</v>
      </c>
      <c r="H29" s="264">
        <v>275225</v>
      </c>
      <c r="I29" s="264">
        <v>17400</v>
      </c>
      <c r="J29" s="264">
        <v>53865</v>
      </c>
      <c r="K29" s="264">
        <v>390804</v>
      </c>
      <c r="L29" s="264">
        <v>1471526</v>
      </c>
      <c r="M29" s="264">
        <v>2000</v>
      </c>
      <c r="N29" s="264">
        <v>45120</v>
      </c>
      <c r="O29" s="264">
        <v>7100000</v>
      </c>
      <c r="P29" s="264">
        <v>120000</v>
      </c>
      <c r="Q29" s="264">
        <v>10453375</v>
      </c>
      <c r="R29" s="264">
        <v>582548</v>
      </c>
      <c r="S29" s="264">
        <v>847477</v>
      </c>
      <c r="T29" s="264">
        <v>0</v>
      </c>
      <c r="U29" s="264">
        <v>450345</v>
      </c>
      <c r="V29" s="264">
        <v>64000</v>
      </c>
      <c r="W29" s="264">
        <v>178820</v>
      </c>
      <c r="X29" s="264">
        <v>188187</v>
      </c>
      <c r="Y29" s="264">
        <v>7100000</v>
      </c>
      <c r="Z29" s="264">
        <v>9411377</v>
      </c>
      <c r="AA29" s="264">
        <v>887225</v>
      </c>
      <c r="AB29" s="264">
        <v>10298602</v>
      </c>
      <c r="AC29" s="264">
        <v>120000</v>
      </c>
      <c r="AD29" s="264">
        <v>10418602</v>
      </c>
      <c r="AE29" s="264">
        <v>34773</v>
      </c>
      <c r="AF29" s="264">
        <v>534474</v>
      </c>
      <c r="AG29" s="264">
        <v>569247</v>
      </c>
      <c r="AI29" t="s">
        <v>349</v>
      </c>
      <c r="AK29" t="s">
        <v>350</v>
      </c>
      <c r="AL29" s="241" t="str">
        <f t="shared" si="0"/>
        <v>127</v>
      </c>
    </row>
    <row r="30" spans="1:38" x14ac:dyDescent="0.2">
      <c r="A30" s="272" t="s">
        <v>2236</v>
      </c>
      <c r="B30" t="s">
        <v>136</v>
      </c>
      <c r="C30" s="264">
        <v>26186</v>
      </c>
      <c r="D30" s="264">
        <v>0</v>
      </c>
      <c r="E30" s="264">
        <v>26186</v>
      </c>
      <c r="F30" s="264">
        <v>0</v>
      </c>
      <c r="G30" s="264">
        <v>0</v>
      </c>
      <c r="H30" s="264">
        <v>10178</v>
      </c>
      <c r="I30" s="264">
        <v>400</v>
      </c>
      <c r="J30" s="264">
        <v>0</v>
      </c>
      <c r="K30" s="264">
        <v>36000</v>
      </c>
      <c r="L30" s="264">
        <v>69000</v>
      </c>
      <c r="M30" s="264">
        <v>0</v>
      </c>
      <c r="N30" s="264">
        <v>7000</v>
      </c>
      <c r="O30" s="264">
        <v>0</v>
      </c>
      <c r="P30" s="264">
        <v>12893</v>
      </c>
      <c r="Q30" s="264">
        <v>161657</v>
      </c>
      <c r="R30" s="264">
        <v>10000</v>
      </c>
      <c r="S30" s="264">
        <v>24000</v>
      </c>
      <c r="T30" s="264">
        <v>0</v>
      </c>
      <c r="U30" s="264">
        <v>5000</v>
      </c>
      <c r="V30" s="264">
        <v>10000</v>
      </c>
      <c r="W30" s="264">
        <v>38800</v>
      </c>
      <c r="X30" s="264">
        <v>12893</v>
      </c>
      <c r="Y30" s="264">
        <v>0</v>
      </c>
      <c r="Z30" s="264">
        <v>100693</v>
      </c>
      <c r="AA30" s="264">
        <v>71300</v>
      </c>
      <c r="AB30" s="264">
        <v>171993</v>
      </c>
      <c r="AC30" s="264">
        <v>12893</v>
      </c>
      <c r="AD30" s="264">
        <v>184886</v>
      </c>
      <c r="AE30" s="264">
        <v>-23229</v>
      </c>
      <c r="AF30" s="264">
        <v>107245</v>
      </c>
      <c r="AG30" s="264">
        <v>84016</v>
      </c>
      <c r="AI30" t="s">
        <v>1574</v>
      </c>
      <c r="AK30" t="s">
        <v>1575</v>
      </c>
      <c r="AL30" s="241" t="str">
        <f t="shared" si="0"/>
        <v>714</v>
      </c>
    </row>
    <row r="31" spans="1:38" x14ac:dyDescent="0.2">
      <c r="A31" s="272" t="s">
        <v>2237</v>
      </c>
      <c r="B31" t="s">
        <v>138</v>
      </c>
      <c r="C31" s="264">
        <v>207210</v>
      </c>
      <c r="D31" s="264">
        <v>0</v>
      </c>
      <c r="E31" s="264">
        <v>207210</v>
      </c>
      <c r="F31" s="264">
        <v>0</v>
      </c>
      <c r="G31" s="264">
        <v>0</v>
      </c>
      <c r="H31" s="264">
        <v>72660</v>
      </c>
      <c r="I31" s="264">
        <v>1500</v>
      </c>
      <c r="J31" s="264">
        <v>12500</v>
      </c>
      <c r="K31" s="264">
        <v>188000</v>
      </c>
      <c r="L31" s="264">
        <v>364000</v>
      </c>
      <c r="M31" s="264">
        <v>0</v>
      </c>
      <c r="N31" s="264">
        <v>0</v>
      </c>
      <c r="O31" s="264">
        <v>0</v>
      </c>
      <c r="P31" s="264">
        <v>10000</v>
      </c>
      <c r="Q31" s="264">
        <v>855870</v>
      </c>
      <c r="R31" s="264">
        <v>137500</v>
      </c>
      <c r="S31" s="264">
        <v>212000</v>
      </c>
      <c r="T31" s="264">
        <v>500</v>
      </c>
      <c r="U31" s="264">
        <v>123600</v>
      </c>
      <c r="V31" s="264">
        <v>12000</v>
      </c>
      <c r="W31" s="264">
        <v>64782</v>
      </c>
      <c r="X31" s="264">
        <v>0</v>
      </c>
      <c r="Y31" s="264">
        <v>0</v>
      </c>
      <c r="Z31" s="264">
        <v>550382</v>
      </c>
      <c r="AA31" s="264">
        <v>363513</v>
      </c>
      <c r="AB31" s="264">
        <v>913895</v>
      </c>
      <c r="AC31" s="264">
        <v>10000</v>
      </c>
      <c r="AD31" s="264">
        <v>923895</v>
      </c>
      <c r="AE31" s="264">
        <v>-68025</v>
      </c>
      <c r="AF31" s="264">
        <v>859808</v>
      </c>
      <c r="AG31" s="264">
        <v>791783</v>
      </c>
      <c r="AI31" t="s">
        <v>2017</v>
      </c>
      <c r="AK31" t="s">
        <v>2018</v>
      </c>
      <c r="AL31" s="241" t="str">
        <f t="shared" si="0"/>
        <v>926</v>
      </c>
    </row>
    <row r="32" spans="1:38" x14ac:dyDescent="0.2">
      <c r="A32" s="272" t="s">
        <v>2238</v>
      </c>
      <c r="B32" t="s">
        <v>140</v>
      </c>
      <c r="C32" s="264">
        <v>7891</v>
      </c>
      <c r="D32" s="264">
        <v>0</v>
      </c>
      <c r="E32" s="264">
        <v>7891</v>
      </c>
      <c r="F32" s="264">
        <v>0</v>
      </c>
      <c r="G32" s="264">
        <v>0</v>
      </c>
      <c r="H32" s="264">
        <v>4628</v>
      </c>
      <c r="I32" s="264">
        <v>0</v>
      </c>
      <c r="J32" s="264">
        <v>20</v>
      </c>
      <c r="K32" s="264">
        <v>4000</v>
      </c>
      <c r="L32" s="264">
        <v>6000</v>
      </c>
      <c r="M32" s="264">
        <v>0</v>
      </c>
      <c r="N32" s="264">
        <v>0</v>
      </c>
      <c r="O32" s="264">
        <v>0</v>
      </c>
      <c r="P32" s="264">
        <v>0</v>
      </c>
      <c r="Q32" s="264">
        <v>22539</v>
      </c>
      <c r="R32" s="264">
        <v>965</v>
      </c>
      <c r="S32" s="264">
        <v>16435</v>
      </c>
      <c r="T32" s="264">
        <v>0</v>
      </c>
      <c r="U32" s="264">
        <v>1200</v>
      </c>
      <c r="V32" s="264">
        <v>2900</v>
      </c>
      <c r="W32" s="264">
        <v>7400</v>
      </c>
      <c r="X32" s="264">
        <v>0</v>
      </c>
      <c r="Y32" s="264">
        <v>0</v>
      </c>
      <c r="Z32" s="264">
        <v>28900</v>
      </c>
      <c r="AA32" s="264">
        <v>0</v>
      </c>
      <c r="AB32" s="264">
        <v>28900</v>
      </c>
      <c r="AC32" s="264">
        <v>0</v>
      </c>
      <c r="AD32" s="264">
        <v>28900</v>
      </c>
      <c r="AE32" s="264">
        <v>-6361</v>
      </c>
      <c r="AF32" s="264">
        <v>77918</v>
      </c>
      <c r="AG32" s="264">
        <v>71557</v>
      </c>
      <c r="AI32" t="s">
        <v>278</v>
      </c>
      <c r="AK32" t="s">
        <v>279</v>
      </c>
      <c r="AL32" s="241" t="str">
        <f t="shared" si="0"/>
        <v>094</v>
      </c>
    </row>
    <row r="33" spans="1:38" x14ac:dyDescent="0.2">
      <c r="A33" s="272" t="s">
        <v>2239</v>
      </c>
      <c r="B33" t="s">
        <v>142</v>
      </c>
      <c r="C33" s="264">
        <v>59778</v>
      </c>
      <c r="D33" s="264">
        <v>0</v>
      </c>
      <c r="E33" s="264">
        <v>59778</v>
      </c>
      <c r="F33" s="264">
        <v>0</v>
      </c>
      <c r="G33" s="264">
        <v>0</v>
      </c>
      <c r="H33" s="264">
        <v>22638</v>
      </c>
      <c r="I33" s="264">
        <v>390</v>
      </c>
      <c r="J33" s="264">
        <v>0</v>
      </c>
      <c r="K33" s="264">
        <v>60000</v>
      </c>
      <c r="L33" s="264">
        <v>282717</v>
      </c>
      <c r="M33" s="264">
        <v>950</v>
      </c>
      <c r="N33" s="264">
        <v>10000</v>
      </c>
      <c r="O33" s="264">
        <v>0</v>
      </c>
      <c r="P33" s="264">
        <v>0</v>
      </c>
      <c r="Q33" s="264">
        <v>436473</v>
      </c>
      <c r="R33" s="264">
        <v>41159</v>
      </c>
      <c r="S33" s="264">
        <v>61598</v>
      </c>
      <c r="T33" s="264">
        <v>0</v>
      </c>
      <c r="U33" s="264">
        <v>12000</v>
      </c>
      <c r="V33" s="264">
        <v>740</v>
      </c>
      <c r="W33" s="264">
        <v>57874</v>
      </c>
      <c r="X33" s="264">
        <v>12000</v>
      </c>
      <c r="Y33" s="264">
        <v>0</v>
      </c>
      <c r="Z33" s="264">
        <v>185371</v>
      </c>
      <c r="AA33" s="264">
        <v>216600</v>
      </c>
      <c r="AB33" s="264">
        <v>401971</v>
      </c>
      <c r="AC33" s="264">
        <v>0</v>
      </c>
      <c r="AD33" s="264">
        <v>401971</v>
      </c>
      <c r="AE33" s="264">
        <v>34502</v>
      </c>
      <c r="AF33" s="264">
        <v>296914</v>
      </c>
      <c r="AG33" s="264">
        <v>331416</v>
      </c>
      <c r="AI33" t="s">
        <v>321</v>
      </c>
      <c r="AK33" t="s">
        <v>322</v>
      </c>
      <c r="AL33" s="241" t="str">
        <f t="shared" si="0"/>
        <v>114</v>
      </c>
    </row>
    <row r="34" spans="1:38" x14ac:dyDescent="0.2">
      <c r="A34" s="272" t="s">
        <v>2240</v>
      </c>
      <c r="B34" t="s">
        <v>145</v>
      </c>
      <c r="C34" s="264">
        <v>491044</v>
      </c>
      <c r="D34" s="264">
        <v>0</v>
      </c>
      <c r="E34" s="264">
        <v>491044</v>
      </c>
      <c r="F34" s="264">
        <v>0</v>
      </c>
      <c r="G34" s="264">
        <v>381893</v>
      </c>
      <c r="H34" s="264">
        <v>99935</v>
      </c>
      <c r="I34" s="264">
        <v>17500</v>
      </c>
      <c r="J34" s="264">
        <v>9000</v>
      </c>
      <c r="K34" s="264">
        <v>237928</v>
      </c>
      <c r="L34" s="264">
        <v>879756</v>
      </c>
      <c r="M34" s="264">
        <v>0</v>
      </c>
      <c r="N34" s="264">
        <v>0</v>
      </c>
      <c r="O34" s="264">
        <v>0</v>
      </c>
      <c r="P34" s="264">
        <v>684158</v>
      </c>
      <c r="Q34" s="264">
        <v>2801214</v>
      </c>
      <c r="R34" s="264">
        <v>97770</v>
      </c>
      <c r="S34" s="264">
        <v>400425</v>
      </c>
      <c r="T34" s="264">
        <v>0</v>
      </c>
      <c r="U34" s="264">
        <v>304798</v>
      </c>
      <c r="V34" s="264">
        <v>10000</v>
      </c>
      <c r="W34" s="264">
        <v>164804</v>
      </c>
      <c r="X34" s="264">
        <v>684157</v>
      </c>
      <c r="Y34" s="264">
        <v>0</v>
      </c>
      <c r="Z34" s="264">
        <v>1661954</v>
      </c>
      <c r="AA34" s="264">
        <v>376058</v>
      </c>
      <c r="AB34" s="264">
        <v>2038012</v>
      </c>
      <c r="AC34" s="264">
        <v>684158</v>
      </c>
      <c r="AD34" s="264">
        <v>2722170</v>
      </c>
      <c r="AE34" s="264">
        <v>79044</v>
      </c>
      <c r="AF34" s="264">
        <v>220388</v>
      </c>
      <c r="AG34" s="264">
        <v>299432</v>
      </c>
      <c r="AI34" t="s">
        <v>1462</v>
      </c>
      <c r="AK34" t="s">
        <v>1463</v>
      </c>
      <c r="AL34" s="241" t="str">
        <f t="shared" si="0"/>
        <v>658</v>
      </c>
    </row>
    <row r="35" spans="1:38" x14ac:dyDescent="0.2">
      <c r="A35" s="272" t="s">
        <v>2241</v>
      </c>
      <c r="B35" t="s">
        <v>147</v>
      </c>
      <c r="C35" s="264">
        <v>703675</v>
      </c>
      <c r="D35" s="264">
        <v>0</v>
      </c>
      <c r="E35" s="264">
        <v>703675</v>
      </c>
      <c r="F35" s="264">
        <v>0</v>
      </c>
      <c r="G35" s="264">
        <v>155385</v>
      </c>
      <c r="H35" s="264">
        <v>191965</v>
      </c>
      <c r="I35" s="264">
        <v>12223</v>
      </c>
      <c r="J35" s="264">
        <v>22400</v>
      </c>
      <c r="K35" s="264">
        <v>596994</v>
      </c>
      <c r="L35" s="264">
        <v>1155475</v>
      </c>
      <c r="M35" s="264">
        <v>5000</v>
      </c>
      <c r="N35" s="264">
        <v>89950</v>
      </c>
      <c r="O35" s="264">
        <v>2000000</v>
      </c>
      <c r="P35" s="264">
        <v>413863</v>
      </c>
      <c r="Q35" s="264">
        <v>5346930</v>
      </c>
      <c r="R35" s="264">
        <v>393454</v>
      </c>
      <c r="S35" s="264">
        <v>333478</v>
      </c>
      <c r="T35" s="264">
        <v>5250</v>
      </c>
      <c r="U35" s="264">
        <v>350741</v>
      </c>
      <c r="V35" s="264">
        <v>58850</v>
      </c>
      <c r="W35" s="264">
        <v>239808</v>
      </c>
      <c r="X35" s="264">
        <v>511730</v>
      </c>
      <c r="Y35" s="264">
        <v>0</v>
      </c>
      <c r="Z35" s="264">
        <v>1893311</v>
      </c>
      <c r="AA35" s="264">
        <v>3069179</v>
      </c>
      <c r="AB35" s="264">
        <v>4962490</v>
      </c>
      <c r="AC35" s="264">
        <v>413863</v>
      </c>
      <c r="AD35" s="264">
        <v>5376353</v>
      </c>
      <c r="AE35" s="264">
        <v>-29423</v>
      </c>
      <c r="AF35" s="264">
        <v>5084768</v>
      </c>
      <c r="AG35" s="264">
        <v>5055345</v>
      </c>
      <c r="AI35" t="s">
        <v>280</v>
      </c>
      <c r="AK35" t="s">
        <v>281</v>
      </c>
      <c r="AL35" s="241" t="str">
        <f t="shared" si="0"/>
        <v>095</v>
      </c>
    </row>
    <row r="36" spans="1:38" x14ac:dyDescent="0.2">
      <c r="A36" s="272" t="s">
        <v>2242</v>
      </c>
      <c r="B36" t="s">
        <v>149</v>
      </c>
      <c r="C36" s="264">
        <v>190343</v>
      </c>
      <c r="D36" s="264">
        <v>0</v>
      </c>
      <c r="E36" s="264">
        <v>190343</v>
      </c>
      <c r="F36" s="264">
        <v>0</v>
      </c>
      <c r="G36" s="264">
        <v>80000</v>
      </c>
      <c r="H36" s="264">
        <v>49424</v>
      </c>
      <c r="I36" s="264">
        <v>1675</v>
      </c>
      <c r="J36" s="264">
        <v>4100</v>
      </c>
      <c r="K36" s="264">
        <v>117239</v>
      </c>
      <c r="L36" s="264">
        <v>406500</v>
      </c>
      <c r="M36" s="264">
        <v>0</v>
      </c>
      <c r="N36" s="264">
        <v>12250</v>
      </c>
      <c r="O36" s="264">
        <v>0</v>
      </c>
      <c r="P36" s="264">
        <v>64385</v>
      </c>
      <c r="Q36" s="264">
        <v>925916</v>
      </c>
      <c r="R36" s="264">
        <v>124480</v>
      </c>
      <c r="S36" s="264">
        <v>207194</v>
      </c>
      <c r="T36" s="264">
        <v>0</v>
      </c>
      <c r="U36" s="264">
        <v>94190</v>
      </c>
      <c r="V36" s="264">
        <v>120100</v>
      </c>
      <c r="W36" s="264">
        <v>49770</v>
      </c>
      <c r="X36" s="264">
        <v>0</v>
      </c>
      <c r="Y36" s="264">
        <v>0</v>
      </c>
      <c r="Z36" s="264">
        <v>595734</v>
      </c>
      <c r="AA36" s="264">
        <v>228920</v>
      </c>
      <c r="AB36" s="264">
        <v>824654</v>
      </c>
      <c r="AC36" s="264">
        <v>64385</v>
      </c>
      <c r="AD36" s="264">
        <v>889039</v>
      </c>
      <c r="AE36" s="264">
        <v>36877</v>
      </c>
      <c r="AF36" s="264">
        <v>260566</v>
      </c>
      <c r="AG36" s="264">
        <v>297443</v>
      </c>
      <c r="AI36" t="s">
        <v>532</v>
      </c>
      <c r="AK36" t="s">
        <v>533</v>
      </c>
      <c r="AL36" s="241" t="str">
        <f t="shared" si="0"/>
        <v>215</v>
      </c>
    </row>
    <row r="37" spans="1:38" x14ac:dyDescent="0.2">
      <c r="A37" s="272" t="s">
        <v>2243</v>
      </c>
      <c r="B37" t="s">
        <v>151</v>
      </c>
      <c r="C37" s="264">
        <v>33829</v>
      </c>
      <c r="D37" s="264">
        <v>0</v>
      </c>
      <c r="E37" s="264">
        <v>33829</v>
      </c>
      <c r="F37" s="264">
        <v>0</v>
      </c>
      <c r="G37" s="264">
        <v>0</v>
      </c>
      <c r="H37" s="264">
        <v>21544</v>
      </c>
      <c r="I37" s="264">
        <v>300</v>
      </c>
      <c r="J37" s="264">
        <v>100</v>
      </c>
      <c r="K37" s="264">
        <v>65209</v>
      </c>
      <c r="L37" s="264">
        <v>115000</v>
      </c>
      <c r="M37" s="264">
        <v>0</v>
      </c>
      <c r="N37" s="264">
        <v>2000</v>
      </c>
      <c r="O37" s="264">
        <v>0</v>
      </c>
      <c r="P37" s="264">
        <v>20000</v>
      </c>
      <c r="Q37" s="264">
        <v>257982</v>
      </c>
      <c r="R37" s="264">
        <v>9242</v>
      </c>
      <c r="S37" s="264">
        <v>55964</v>
      </c>
      <c r="T37" s="264">
        <v>0</v>
      </c>
      <c r="U37" s="264">
        <v>26160</v>
      </c>
      <c r="V37" s="264">
        <v>0</v>
      </c>
      <c r="W37" s="264">
        <v>11616</v>
      </c>
      <c r="X37" s="264">
        <v>0</v>
      </c>
      <c r="Y37" s="264">
        <v>0</v>
      </c>
      <c r="Z37" s="264">
        <v>102982</v>
      </c>
      <c r="AA37" s="264">
        <v>115000</v>
      </c>
      <c r="AB37" s="264">
        <v>217982</v>
      </c>
      <c r="AC37" s="264">
        <v>20000</v>
      </c>
      <c r="AD37" s="264">
        <v>237982</v>
      </c>
      <c r="AE37" s="264">
        <v>20000</v>
      </c>
      <c r="AF37" s="264">
        <v>268186</v>
      </c>
      <c r="AG37" s="264">
        <v>288186</v>
      </c>
      <c r="AI37" t="s">
        <v>1849</v>
      </c>
      <c r="AK37" t="s">
        <v>1850</v>
      </c>
      <c r="AL37" s="241" t="str">
        <f t="shared" si="0"/>
        <v>847</v>
      </c>
    </row>
    <row r="38" spans="1:38" x14ac:dyDescent="0.2">
      <c r="A38" s="272" t="s">
        <v>2244</v>
      </c>
      <c r="B38" t="s">
        <v>153</v>
      </c>
      <c r="C38" s="264">
        <v>132419</v>
      </c>
      <c r="D38" s="264">
        <v>0</v>
      </c>
      <c r="E38" s="264">
        <v>132419</v>
      </c>
      <c r="F38" s="264">
        <v>0</v>
      </c>
      <c r="G38" s="264">
        <v>62639</v>
      </c>
      <c r="H38" s="264">
        <v>42478</v>
      </c>
      <c r="I38" s="264">
        <v>5865</v>
      </c>
      <c r="J38" s="264">
        <v>2750</v>
      </c>
      <c r="K38" s="264">
        <v>99265</v>
      </c>
      <c r="L38" s="264">
        <v>378570</v>
      </c>
      <c r="M38" s="264">
        <v>0</v>
      </c>
      <c r="N38" s="264">
        <v>0</v>
      </c>
      <c r="O38" s="264">
        <v>2475000</v>
      </c>
      <c r="P38" s="264">
        <v>2626538</v>
      </c>
      <c r="Q38" s="264">
        <v>5825524</v>
      </c>
      <c r="R38" s="264">
        <v>67230</v>
      </c>
      <c r="S38" s="264">
        <v>150498</v>
      </c>
      <c r="T38" s="264">
        <v>0</v>
      </c>
      <c r="U38" s="264">
        <v>66166</v>
      </c>
      <c r="V38" s="264">
        <v>0</v>
      </c>
      <c r="W38" s="264">
        <v>28824</v>
      </c>
      <c r="X38" s="264">
        <v>112638</v>
      </c>
      <c r="Y38" s="264">
        <v>0</v>
      </c>
      <c r="Z38" s="264">
        <v>425356</v>
      </c>
      <c r="AA38" s="264">
        <v>2716140</v>
      </c>
      <c r="AB38" s="264">
        <v>3141496</v>
      </c>
      <c r="AC38" s="264">
        <v>2626538</v>
      </c>
      <c r="AD38" s="264">
        <v>5768034</v>
      </c>
      <c r="AE38" s="264">
        <v>57490</v>
      </c>
      <c r="AF38" s="264">
        <v>989781</v>
      </c>
      <c r="AG38" s="264">
        <v>1047271</v>
      </c>
      <c r="AI38" t="s">
        <v>730</v>
      </c>
      <c r="AK38" t="s">
        <v>731</v>
      </c>
      <c r="AL38" s="241" t="str">
        <f t="shared" si="0"/>
        <v>309</v>
      </c>
    </row>
    <row r="39" spans="1:38" x14ac:dyDescent="0.2">
      <c r="A39" s="272" t="s">
        <v>2245</v>
      </c>
      <c r="B39" t="s">
        <v>155</v>
      </c>
      <c r="C39" s="264">
        <v>16694</v>
      </c>
      <c r="D39" s="264">
        <v>0</v>
      </c>
      <c r="E39" s="264">
        <v>16694</v>
      </c>
      <c r="F39" s="264">
        <v>0</v>
      </c>
      <c r="G39" s="264">
        <v>0</v>
      </c>
      <c r="H39" s="264">
        <v>6409</v>
      </c>
      <c r="I39" s="264">
        <v>0</v>
      </c>
      <c r="J39" s="264">
        <v>15</v>
      </c>
      <c r="K39" s="264">
        <v>9067.5</v>
      </c>
      <c r="L39" s="264">
        <v>4300</v>
      </c>
      <c r="M39" s="264">
        <v>0</v>
      </c>
      <c r="N39" s="264">
        <v>750</v>
      </c>
      <c r="O39" s="264">
        <v>0</v>
      </c>
      <c r="P39" s="264">
        <v>0</v>
      </c>
      <c r="Q39" s="264">
        <v>37235.5</v>
      </c>
      <c r="R39" s="264">
        <v>6700</v>
      </c>
      <c r="S39" s="264">
        <v>16450</v>
      </c>
      <c r="T39" s="264">
        <v>0</v>
      </c>
      <c r="U39" s="264">
        <v>3200</v>
      </c>
      <c r="V39" s="264">
        <v>0</v>
      </c>
      <c r="W39" s="264">
        <v>10800</v>
      </c>
      <c r="X39" s="264">
        <v>0</v>
      </c>
      <c r="Y39" s="264">
        <v>0</v>
      </c>
      <c r="Z39" s="264">
        <v>37150</v>
      </c>
      <c r="AA39" s="264">
        <v>0</v>
      </c>
      <c r="AB39" s="264">
        <v>37150</v>
      </c>
      <c r="AC39" s="264">
        <v>0</v>
      </c>
      <c r="AD39" s="264">
        <v>37150</v>
      </c>
      <c r="AE39" s="264">
        <v>85.5</v>
      </c>
      <c r="AF39" s="264">
        <v>53283</v>
      </c>
      <c r="AG39" s="264">
        <v>53368.5</v>
      </c>
      <c r="AI39" t="s">
        <v>717</v>
      </c>
      <c r="AJ39">
        <v>1</v>
      </c>
      <c r="AK39" t="s">
        <v>718</v>
      </c>
      <c r="AL39" s="241" t="str">
        <f t="shared" si="0"/>
        <v>303</v>
      </c>
    </row>
    <row r="40" spans="1:38" x14ac:dyDescent="0.2">
      <c r="A40" s="272" t="s">
        <v>2246</v>
      </c>
      <c r="B40" t="s">
        <v>157</v>
      </c>
      <c r="C40" s="264">
        <v>18062</v>
      </c>
      <c r="D40" s="264">
        <v>0</v>
      </c>
      <c r="E40" s="264">
        <v>18062</v>
      </c>
      <c r="F40" s="264">
        <v>0</v>
      </c>
      <c r="G40" s="264">
        <v>0</v>
      </c>
      <c r="H40" s="264">
        <v>9774</v>
      </c>
      <c r="I40" s="264">
        <v>0</v>
      </c>
      <c r="J40" s="264">
        <v>0</v>
      </c>
      <c r="K40" s="264">
        <v>37000</v>
      </c>
      <c r="L40" s="264">
        <v>53000</v>
      </c>
      <c r="M40" s="264">
        <v>0</v>
      </c>
      <c r="N40" s="264">
        <v>0</v>
      </c>
      <c r="O40" s="264">
        <v>0</v>
      </c>
      <c r="P40" s="264">
        <v>0</v>
      </c>
      <c r="Q40" s="264">
        <v>117836</v>
      </c>
      <c r="R40" s="264">
        <v>7800</v>
      </c>
      <c r="S40" s="264">
        <v>51200</v>
      </c>
      <c r="T40" s="264">
        <v>0</v>
      </c>
      <c r="U40" s="264">
        <v>1500</v>
      </c>
      <c r="V40" s="264">
        <v>0</v>
      </c>
      <c r="W40" s="264">
        <v>12500</v>
      </c>
      <c r="X40" s="264">
        <v>0</v>
      </c>
      <c r="Y40" s="264">
        <v>0</v>
      </c>
      <c r="Z40" s="264">
        <v>73000</v>
      </c>
      <c r="AA40" s="264">
        <v>44000</v>
      </c>
      <c r="AB40" s="264">
        <v>117000</v>
      </c>
      <c r="AC40" s="264">
        <v>0</v>
      </c>
      <c r="AD40" s="264">
        <v>117000</v>
      </c>
      <c r="AE40" s="264">
        <v>836</v>
      </c>
      <c r="AF40" s="264">
        <v>131915</v>
      </c>
      <c r="AG40" s="264">
        <v>132751</v>
      </c>
      <c r="AI40" t="s">
        <v>651</v>
      </c>
      <c r="AK40" t="s">
        <v>652</v>
      </c>
      <c r="AL40" s="241" t="str">
        <f t="shared" si="0"/>
        <v>272</v>
      </c>
    </row>
    <row r="41" spans="1:38" x14ac:dyDescent="0.2">
      <c r="A41" s="272" t="s">
        <v>2247</v>
      </c>
      <c r="B41" t="s">
        <v>159</v>
      </c>
      <c r="C41" s="264">
        <v>261054</v>
      </c>
      <c r="D41" s="264">
        <v>0</v>
      </c>
      <c r="E41" s="264">
        <v>261054</v>
      </c>
      <c r="F41" s="264">
        <v>0</v>
      </c>
      <c r="G41" s="264">
        <v>0</v>
      </c>
      <c r="H41" s="264">
        <v>64385</v>
      </c>
      <c r="I41" s="264">
        <v>10200</v>
      </c>
      <c r="J41" s="264">
        <v>17250</v>
      </c>
      <c r="K41" s="264">
        <v>138742</v>
      </c>
      <c r="L41" s="264">
        <v>466731</v>
      </c>
      <c r="M41" s="264">
        <v>0</v>
      </c>
      <c r="N41" s="264">
        <v>20700</v>
      </c>
      <c r="O41" s="264">
        <v>0</v>
      </c>
      <c r="P41" s="264">
        <v>0</v>
      </c>
      <c r="Q41" s="264">
        <v>979062</v>
      </c>
      <c r="R41" s="264">
        <v>53275</v>
      </c>
      <c r="S41" s="264">
        <v>259341</v>
      </c>
      <c r="T41" s="264">
        <v>0</v>
      </c>
      <c r="U41" s="264">
        <v>405997</v>
      </c>
      <c r="V41" s="264">
        <v>0</v>
      </c>
      <c r="W41" s="264">
        <v>62750</v>
      </c>
      <c r="X41" s="264">
        <v>0</v>
      </c>
      <c r="Y41" s="264">
        <v>0</v>
      </c>
      <c r="Z41" s="264">
        <v>781363</v>
      </c>
      <c r="AA41" s="264">
        <v>382000</v>
      </c>
      <c r="AB41" s="264">
        <v>1163363</v>
      </c>
      <c r="AC41" s="264">
        <v>0</v>
      </c>
      <c r="AD41" s="264">
        <v>1163363</v>
      </c>
      <c r="AE41" s="264">
        <v>-184301</v>
      </c>
      <c r="AF41" s="264">
        <v>1515694</v>
      </c>
      <c r="AG41" s="264">
        <v>1331393</v>
      </c>
      <c r="AI41" t="s">
        <v>1003</v>
      </c>
      <c r="AK41" t="s">
        <v>1004</v>
      </c>
      <c r="AL41" s="241" t="str">
        <f t="shared" si="0"/>
        <v>436</v>
      </c>
    </row>
    <row r="42" spans="1:38" x14ac:dyDescent="0.2">
      <c r="A42" s="272" t="s">
        <v>2248</v>
      </c>
      <c r="B42" t="s">
        <v>161</v>
      </c>
      <c r="C42" s="264">
        <v>190191</v>
      </c>
      <c r="D42" s="264">
        <v>0</v>
      </c>
      <c r="E42" s="264">
        <v>190191</v>
      </c>
      <c r="F42" s="264">
        <v>0</v>
      </c>
      <c r="G42" s="264">
        <v>0</v>
      </c>
      <c r="H42" s="264">
        <v>53500</v>
      </c>
      <c r="I42" s="264">
        <v>1665</v>
      </c>
      <c r="J42" s="264">
        <v>800</v>
      </c>
      <c r="K42" s="264">
        <v>77827</v>
      </c>
      <c r="L42" s="264">
        <v>428075</v>
      </c>
      <c r="M42" s="264">
        <v>0</v>
      </c>
      <c r="N42" s="264">
        <v>2000</v>
      </c>
      <c r="O42" s="264">
        <v>0</v>
      </c>
      <c r="P42" s="264">
        <v>5580</v>
      </c>
      <c r="Q42" s="264">
        <v>759638</v>
      </c>
      <c r="R42" s="264">
        <v>28020</v>
      </c>
      <c r="S42" s="264">
        <v>216030</v>
      </c>
      <c r="T42" s="264">
        <v>3000</v>
      </c>
      <c r="U42" s="264">
        <v>26000</v>
      </c>
      <c r="V42" s="264">
        <v>200</v>
      </c>
      <c r="W42" s="264">
        <v>76457</v>
      </c>
      <c r="X42" s="264">
        <v>5580</v>
      </c>
      <c r="Y42" s="264">
        <v>0</v>
      </c>
      <c r="Z42" s="264">
        <v>355287</v>
      </c>
      <c r="AA42" s="264">
        <v>393240</v>
      </c>
      <c r="AB42" s="264">
        <v>748527</v>
      </c>
      <c r="AC42" s="264">
        <v>5580</v>
      </c>
      <c r="AD42" s="264">
        <v>754107</v>
      </c>
      <c r="AE42" s="264">
        <v>5531</v>
      </c>
      <c r="AF42" s="264">
        <v>652332</v>
      </c>
      <c r="AG42" s="264">
        <v>657863</v>
      </c>
      <c r="AI42" t="s">
        <v>672</v>
      </c>
      <c r="AK42" t="s">
        <v>673</v>
      </c>
      <c r="AL42" s="241" t="str">
        <f t="shared" si="0"/>
        <v>282</v>
      </c>
    </row>
    <row r="43" spans="1:38" x14ac:dyDescent="0.2">
      <c r="A43" s="272" t="s">
        <v>2249</v>
      </c>
      <c r="B43" t="s">
        <v>163</v>
      </c>
      <c r="C43" s="264">
        <v>379456</v>
      </c>
      <c r="D43" s="264">
        <v>0</v>
      </c>
      <c r="E43" s="264">
        <v>379456</v>
      </c>
      <c r="F43" s="264">
        <v>0</v>
      </c>
      <c r="G43" s="264">
        <v>39000</v>
      </c>
      <c r="H43" s="264">
        <v>76825</v>
      </c>
      <c r="I43" s="264">
        <v>7830</v>
      </c>
      <c r="J43" s="264">
        <v>4530</v>
      </c>
      <c r="K43" s="264">
        <v>135009.25</v>
      </c>
      <c r="L43" s="264">
        <v>551353</v>
      </c>
      <c r="M43" s="264">
        <v>0</v>
      </c>
      <c r="N43" s="264">
        <v>1</v>
      </c>
      <c r="O43" s="264">
        <v>0</v>
      </c>
      <c r="P43" s="264">
        <v>82503</v>
      </c>
      <c r="Q43" s="264">
        <v>1276507.25</v>
      </c>
      <c r="R43" s="264">
        <v>160753</v>
      </c>
      <c r="S43" s="264">
        <v>170641</v>
      </c>
      <c r="T43" s="264">
        <v>0</v>
      </c>
      <c r="U43" s="264">
        <v>121303</v>
      </c>
      <c r="V43" s="264">
        <v>7000</v>
      </c>
      <c r="W43" s="264">
        <v>66494</v>
      </c>
      <c r="X43" s="264">
        <v>137810</v>
      </c>
      <c r="Y43" s="264">
        <v>0</v>
      </c>
      <c r="Z43" s="264">
        <v>664001</v>
      </c>
      <c r="AA43" s="264">
        <v>530283</v>
      </c>
      <c r="AB43" s="264">
        <v>1194284</v>
      </c>
      <c r="AC43" s="264">
        <v>82503</v>
      </c>
      <c r="AD43" s="264">
        <v>1276787</v>
      </c>
      <c r="AE43" s="264">
        <v>-279.75</v>
      </c>
      <c r="AF43" s="264">
        <v>2123824</v>
      </c>
      <c r="AG43" s="264">
        <v>2123544.25</v>
      </c>
      <c r="AI43" t="s">
        <v>1479</v>
      </c>
      <c r="AK43" t="s">
        <v>1480</v>
      </c>
      <c r="AL43" s="241" t="str">
        <f t="shared" si="0"/>
        <v>667</v>
      </c>
    </row>
    <row r="44" spans="1:38" x14ac:dyDescent="0.2">
      <c r="A44" s="272" t="s">
        <v>2250</v>
      </c>
      <c r="B44" t="s">
        <v>165</v>
      </c>
      <c r="C44" s="264">
        <v>678875</v>
      </c>
      <c r="D44" s="264">
        <v>0</v>
      </c>
      <c r="E44" s="264">
        <v>678875</v>
      </c>
      <c r="F44" s="264">
        <v>0</v>
      </c>
      <c r="G44" s="264">
        <v>281121</v>
      </c>
      <c r="H44" s="264">
        <v>90512</v>
      </c>
      <c r="I44" s="264">
        <v>27300</v>
      </c>
      <c r="J44" s="264">
        <v>3025</v>
      </c>
      <c r="K44" s="264">
        <v>214255</v>
      </c>
      <c r="L44" s="264">
        <v>914630</v>
      </c>
      <c r="M44" s="264">
        <v>0</v>
      </c>
      <c r="N44" s="264">
        <v>32950</v>
      </c>
      <c r="O44" s="264">
        <v>0</v>
      </c>
      <c r="P44" s="264">
        <v>619516</v>
      </c>
      <c r="Q44" s="264">
        <v>2862184</v>
      </c>
      <c r="R44" s="264">
        <v>255003</v>
      </c>
      <c r="S44" s="264">
        <v>392866</v>
      </c>
      <c r="T44" s="264">
        <v>2000</v>
      </c>
      <c r="U44" s="264">
        <v>65097</v>
      </c>
      <c r="V44" s="264">
        <v>98250</v>
      </c>
      <c r="W44" s="264">
        <v>148762</v>
      </c>
      <c r="X44" s="264">
        <v>277008</v>
      </c>
      <c r="Y44" s="264">
        <v>0</v>
      </c>
      <c r="Z44" s="264">
        <v>1238986</v>
      </c>
      <c r="AA44" s="264">
        <v>851804</v>
      </c>
      <c r="AB44" s="264">
        <v>2090790</v>
      </c>
      <c r="AC44" s="264">
        <v>619516</v>
      </c>
      <c r="AD44" s="264">
        <v>2710306</v>
      </c>
      <c r="AE44" s="264">
        <v>151878</v>
      </c>
      <c r="AF44" s="264">
        <v>2259963</v>
      </c>
      <c r="AG44" s="264">
        <v>2411841</v>
      </c>
      <c r="AI44" t="s">
        <v>534</v>
      </c>
      <c r="AK44" t="s">
        <v>535</v>
      </c>
      <c r="AL44" s="241" t="str">
        <f t="shared" si="0"/>
        <v>216</v>
      </c>
    </row>
    <row r="45" spans="1:38" x14ac:dyDescent="0.2">
      <c r="A45" s="272" t="s">
        <v>2251</v>
      </c>
      <c r="B45" t="s">
        <v>167</v>
      </c>
      <c r="C45" s="264">
        <v>306463</v>
      </c>
      <c r="D45" s="264">
        <v>0</v>
      </c>
      <c r="E45" s="264">
        <v>306463</v>
      </c>
      <c r="F45" s="264">
        <v>0</v>
      </c>
      <c r="G45" s="264">
        <v>72609</v>
      </c>
      <c r="H45" s="264">
        <v>54871</v>
      </c>
      <c r="I45" s="264">
        <v>3345</v>
      </c>
      <c r="J45" s="264">
        <v>3500</v>
      </c>
      <c r="K45" s="264">
        <v>124643</v>
      </c>
      <c r="L45" s="264">
        <v>388272</v>
      </c>
      <c r="M45" s="264">
        <v>0</v>
      </c>
      <c r="N45" s="264">
        <v>1300</v>
      </c>
      <c r="O45" s="264">
        <v>0</v>
      </c>
      <c r="P45" s="264">
        <v>0</v>
      </c>
      <c r="Q45" s="264">
        <v>955003</v>
      </c>
      <c r="R45" s="264">
        <v>85745</v>
      </c>
      <c r="S45" s="264">
        <v>166246</v>
      </c>
      <c r="T45" s="264">
        <v>1000</v>
      </c>
      <c r="U45" s="264">
        <v>85915</v>
      </c>
      <c r="V45" s="264">
        <v>500</v>
      </c>
      <c r="W45" s="264">
        <v>86658</v>
      </c>
      <c r="X45" s="264">
        <v>63945</v>
      </c>
      <c r="Y45" s="264">
        <v>72609</v>
      </c>
      <c r="Z45" s="264">
        <v>562618</v>
      </c>
      <c r="AA45" s="264">
        <v>392385</v>
      </c>
      <c r="AB45" s="264">
        <v>955003</v>
      </c>
      <c r="AC45" s="264">
        <v>0</v>
      </c>
      <c r="AD45" s="264">
        <v>955003</v>
      </c>
      <c r="AE45" s="264">
        <v>0</v>
      </c>
      <c r="AF45" s="264">
        <v>642448</v>
      </c>
      <c r="AG45" s="264">
        <v>642448</v>
      </c>
      <c r="AI45" t="s">
        <v>1445</v>
      </c>
      <c r="AK45" t="s">
        <v>1446</v>
      </c>
      <c r="AL45" s="241" t="str">
        <f t="shared" si="0"/>
        <v>650</v>
      </c>
    </row>
    <row r="46" spans="1:38" x14ac:dyDescent="0.2">
      <c r="A46" s="272" t="s">
        <v>2252</v>
      </c>
      <c r="B46" t="s">
        <v>169</v>
      </c>
      <c r="C46" s="264">
        <v>2408881</v>
      </c>
      <c r="D46" s="264">
        <v>0</v>
      </c>
      <c r="E46" s="264">
        <v>2408881</v>
      </c>
      <c r="F46" s="264">
        <v>0</v>
      </c>
      <c r="G46" s="264">
        <v>159081</v>
      </c>
      <c r="H46" s="264">
        <v>335459</v>
      </c>
      <c r="I46" s="264">
        <v>16305</v>
      </c>
      <c r="J46" s="264">
        <v>69680</v>
      </c>
      <c r="K46" s="264">
        <v>1974275</v>
      </c>
      <c r="L46" s="264">
        <v>7084470</v>
      </c>
      <c r="M46" s="264">
        <v>0</v>
      </c>
      <c r="N46" s="264">
        <v>22400</v>
      </c>
      <c r="O46" s="264">
        <v>500000</v>
      </c>
      <c r="P46" s="264">
        <v>1419667</v>
      </c>
      <c r="Q46" s="264">
        <v>13990218</v>
      </c>
      <c r="R46" s="264">
        <v>1128656</v>
      </c>
      <c r="S46" s="264">
        <v>982000</v>
      </c>
      <c r="T46" s="264">
        <v>36812</v>
      </c>
      <c r="U46" s="264">
        <v>1079242</v>
      </c>
      <c r="V46" s="264">
        <v>70284</v>
      </c>
      <c r="W46" s="264">
        <v>429162</v>
      </c>
      <c r="X46" s="264">
        <v>827937</v>
      </c>
      <c r="Y46" s="264">
        <v>1313627</v>
      </c>
      <c r="Z46" s="264">
        <v>5867720</v>
      </c>
      <c r="AA46" s="264">
        <v>7195944</v>
      </c>
      <c r="AB46" s="264">
        <v>13063664</v>
      </c>
      <c r="AC46" s="264">
        <v>1419667</v>
      </c>
      <c r="AD46" s="264">
        <v>14483331</v>
      </c>
      <c r="AE46" s="264">
        <v>-493113</v>
      </c>
      <c r="AF46" s="264">
        <v>9753210</v>
      </c>
      <c r="AG46" s="264">
        <v>9260097</v>
      </c>
      <c r="AI46" t="s">
        <v>1828</v>
      </c>
      <c r="AK46" t="s">
        <v>1829</v>
      </c>
      <c r="AL46" s="241" t="str">
        <f t="shared" si="0"/>
        <v>837</v>
      </c>
    </row>
    <row r="47" spans="1:38" x14ac:dyDescent="0.2">
      <c r="A47" s="272" t="s">
        <v>2253</v>
      </c>
      <c r="B47" t="s">
        <v>172</v>
      </c>
      <c r="C47" s="264">
        <v>548188</v>
      </c>
      <c r="D47" s="264">
        <v>0</v>
      </c>
      <c r="E47" s="264">
        <v>548188</v>
      </c>
      <c r="F47" s="264">
        <v>0</v>
      </c>
      <c r="G47" s="264">
        <v>2079</v>
      </c>
      <c r="H47" s="264">
        <v>47503</v>
      </c>
      <c r="I47" s="264">
        <v>3130</v>
      </c>
      <c r="J47" s="264">
        <v>4851</v>
      </c>
      <c r="K47" s="264">
        <v>180859</v>
      </c>
      <c r="L47" s="264">
        <v>246362</v>
      </c>
      <c r="M47" s="264">
        <v>0</v>
      </c>
      <c r="N47" s="264">
        <v>3300</v>
      </c>
      <c r="O47" s="264">
        <v>0</v>
      </c>
      <c r="P47" s="264">
        <v>39033</v>
      </c>
      <c r="Q47" s="264">
        <v>1075305</v>
      </c>
      <c r="R47" s="264">
        <v>96828</v>
      </c>
      <c r="S47" s="264">
        <v>512401</v>
      </c>
      <c r="T47" s="264">
        <v>0</v>
      </c>
      <c r="U47" s="264">
        <v>85910</v>
      </c>
      <c r="V47" s="264">
        <v>21109</v>
      </c>
      <c r="W47" s="264">
        <v>153790</v>
      </c>
      <c r="X47" s="264">
        <v>39033</v>
      </c>
      <c r="Y47" s="264">
        <v>0</v>
      </c>
      <c r="Z47" s="264">
        <v>909071</v>
      </c>
      <c r="AA47" s="264">
        <v>126882</v>
      </c>
      <c r="AB47" s="264">
        <v>1035953</v>
      </c>
      <c r="AC47" s="264">
        <v>39033</v>
      </c>
      <c r="AD47" s="264">
        <v>1074986</v>
      </c>
      <c r="AE47" s="264">
        <v>319</v>
      </c>
      <c r="AF47" s="264">
        <v>963851</v>
      </c>
      <c r="AG47" s="264">
        <v>964170</v>
      </c>
      <c r="AI47" t="s">
        <v>145</v>
      </c>
      <c r="AK47" t="s">
        <v>146</v>
      </c>
      <c r="AL47" s="241" t="str">
        <f t="shared" si="0"/>
        <v>032</v>
      </c>
    </row>
    <row r="48" spans="1:38" x14ac:dyDescent="0.2">
      <c r="A48" s="272" t="s">
        <v>2254</v>
      </c>
      <c r="B48" t="s">
        <v>175</v>
      </c>
      <c r="C48" s="264">
        <v>19698770</v>
      </c>
      <c r="D48" s="264">
        <v>0</v>
      </c>
      <c r="E48" s="264">
        <v>19698770</v>
      </c>
      <c r="F48" s="264">
        <v>0</v>
      </c>
      <c r="G48" s="264">
        <v>4445370</v>
      </c>
      <c r="H48" s="264">
        <v>5961757</v>
      </c>
      <c r="I48" s="264">
        <v>914000</v>
      </c>
      <c r="J48" s="264">
        <v>689485</v>
      </c>
      <c r="K48" s="264">
        <v>22229876.78046</v>
      </c>
      <c r="L48" s="264">
        <v>12661550</v>
      </c>
      <c r="M48" s="264">
        <v>0</v>
      </c>
      <c r="N48" s="264">
        <v>1952321</v>
      </c>
      <c r="O48" s="264">
        <v>10521460</v>
      </c>
      <c r="P48" s="264">
        <v>12662080</v>
      </c>
      <c r="Q48" s="264">
        <v>91736669.78046</v>
      </c>
      <c r="R48" s="264">
        <v>10625110</v>
      </c>
      <c r="S48" s="264">
        <v>16327410</v>
      </c>
      <c r="T48" s="264">
        <v>140500</v>
      </c>
      <c r="U48" s="264">
        <v>8219280</v>
      </c>
      <c r="V48" s="264">
        <v>2862670</v>
      </c>
      <c r="W48" s="264">
        <v>4590710</v>
      </c>
      <c r="X48" s="264">
        <v>1699480</v>
      </c>
      <c r="Y48" s="264">
        <v>23968010</v>
      </c>
      <c r="Z48" s="264">
        <v>68433170</v>
      </c>
      <c r="AA48" s="264">
        <v>15022020</v>
      </c>
      <c r="AB48" s="264">
        <v>83455190</v>
      </c>
      <c r="AC48" s="264">
        <v>12662080</v>
      </c>
      <c r="AD48" s="264">
        <v>96117270</v>
      </c>
      <c r="AE48" s="264">
        <v>-4380600.21954</v>
      </c>
      <c r="AF48" s="264">
        <v>81733737</v>
      </c>
      <c r="AG48" s="264">
        <v>77353136.78046</v>
      </c>
      <c r="AI48" t="s">
        <v>351</v>
      </c>
      <c r="AK48" t="s">
        <v>352</v>
      </c>
      <c r="AL48" s="241" t="str">
        <f t="shared" si="0"/>
        <v>128</v>
      </c>
    </row>
    <row r="49" spans="1:38" x14ac:dyDescent="0.2">
      <c r="A49" s="272" t="s">
        <v>2255</v>
      </c>
      <c r="B49" t="s">
        <v>177</v>
      </c>
      <c r="C49" s="264">
        <v>252645</v>
      </c>
      <c r="D49" s="264">
        <v>0</v>
      </c>
      <c r="E49" s="264">
        <v>252645</v>
      </c>
      <c r="F49" s="264">
        <v>0</v>
      </c>
      <c r="G49" s="264">
        <v>68000</v>
      </c>
      <c r="H49" s="264">
        <v>104745</v>
      </c>
      <c r="I49" s="264">
        <v>1065</v>
      </c>
      <c r="J49" s="264">
        <v>3690</v>
      </c>
      <c r="K49" s="264">
        <v>233365</v>
      </c>
      <c r="L49" s="264">
        <v>275215</v>
      </c>
      <c r="M49" s="264">
        <v>1200</v>
      </c>
      <c r="N49" s="264">
        <v>2400</v>
      </c>
      <c r="O49" s="264">
        <v>0</v>
      </c>
      <c r="P49" s="264">
        <v>223423</v>
      </c>
      <c r="Q49" s="264">
        <v>1165748</v>
      </c>
      <c r="R49" s="264">
        <v>195206</v>
      </c>
      <c r="S49" s="264">
        <v>152240</v>
      </c>
      <c r="T49" s="264">
        <v>5250</v>
      </c>
      <c r="U49" s="264">
        <v>100656</v>
      </c>
      <c r="V49" s="264">
        <v>0</v>
      </c>
      <c r="W49" s="264">
        <v>78864</v>
      </c>
      <c r="X49" s="264">
        <v>160421</v>
      </c>
      <c r="Y49" s="264">
        <v>50000</v>
      </c>
      <c r="Z49" s="264">
        <v>742637</v>
      </c>
      <c r="AA49" s="264">
        <v>212169</v>
      </c>
      <c r="AB49" s="264">
        <v>954806</v>
      </c>
      <c r="AC49" s="264">
        <v>223423</v>
      </c>
      <c r="AD49" s="264">
        <v>1178229</v>
      </c>
      <c r="AE49" s="264">
        <v>-12481</v>
      </c>
      <c r="AF49" s="264">
        <v>483855</v>
      </c>
      <c r="AG49" s="264">
        <v>471374</v>
      </c>
      <c r="AI49" t="s">
        <v>1671</v>
      </c>
      <c r="AK49" t="s">
        <v>1672</v>
      </c>
      <c r="AL49" s="241" t="str">
        <f t="shared" si="0"/>
        <v>761</v>
      </c>
    </row>
    <row r="50" spans="1:38" x14ac:dyDescent="0.2">
      <c r="A50" s="272" t="s">
        <v>2256</v>
      </c>
      <c r="B50" t="s">
        <v>179</v>
      </c>
      <c r="C50" s="264">
        <v>348797</v>
      </c>
      <c r="D50" s="264">
        <v>0</v>
      </c>
      <c r="E50" s="264">
        <v>348797</v>
      </c>
      <c r="F50" s="264">
        <v>0</v>
      </c>
      <c r="G50" s="264">
        <v>0</v>
      </c>
      <c r="H50" s="264">
        <v>137556</v>
      </c>
      <c r="I50" s="264">
        <v>22590</v>
      </c>
      <c r="J50" s="264">
        <v>12190</v>
      </c>
      <c r="K50" s="264">
        <v>187189</v>
      </c>
      <c r="L50" s="264">
        <v>440520</v>
      </c>
      <c r="M50" s="264">
        <v>0</v>
      </c>
      <c r="N50" s="264">
        <v>10868</v>
      </c>
      <c r="O50" s="264">
        <v>0</v>
      </c>
      <c r="P50" s="264">
        <v>119250</v>
      </c>
      <c r="Q50" s="264">
        <v>1278960</v>
      </c>
      <c r="R50" s="264">
        <v>102953</v>
      </c>
      <c r="S50" s="264">
        <v>191590</v>
      </c>
      <c r="T50" s="264">
        <v>0</v>
      </c>
      <c r="U50" s="264">
        <v>60741</v>
      </c>
      <c r="V50" s="264">
        <v>2700</v>
      </c>
      <c r="W50" s="264">
        <v>156000</v>
      </c>
      <c r="X50" s="264">
        <v>0</v>
      </c>
      <c r="Y50" s="264">
        <v>150000</v>
      </c>
      <c r="Z50" s="264">
        <v>663984</v>
      </c>
      <c r="AA50" s="264">
        <v>361971</v>
      </c>
      <c r="AB50" s="264">
        <v>1025955</v>
      </c>
      <c r="AC50" s="264">
        <v>119250</v>
      </c>
      <c r="AD50" s="264">
        <v>1145205</v>
      </c>
      <c r="AE50" s="264">
        <v>133755</v>
      </c>
      <c r="AF50" s="264">
        <v>1149035</v>
      </c>
      <c r="AG50" s="264">
        <v>1282790</v>
      </c>
      <c r="AI50" t="s">
        <v>134</v>
      </c>
      <c r="AK50" t="s">
        <v>135</v>
      </c>
      <c r="AL50" s="241" t="str">
        <f t="shared" si="0"/>
        <v>027</v>
      </c>
    </row>
    <row r="51" spans="1:38" x14ac:dyDescent="0.2">
      <c r="A51" s="272" t="s">
        <v>2257</v>
      </c>
      <c r="B51" t="s">
        <v>181</v>
      </c>
      <c r="C51" s="264">
        <v>980786</v>
      </c>
      <c r="D51" s="264">
        <v>0</v>
      </c>
      <c r="E51" s="264">
        <v>980786</v>
      </c>
      <c r="F51" s="264">
        <v>0</v>
      </c>
      <c r="G51" s="264">
        <v>371277</v>
      </c>
      <c r="H51" s="264">
        <v>641943</v>
      </c>
      <c r="I51" s="264">
        <v>60075</v>
      </c>
      <c r="J51" s="264">
        <v>30098</v>
      </c>
      <c r="K51" s="264">
        <v>793883</v>
      </c>
      <c r="L51" s="264">
        <v>1273596</v>
      </c>
      <c r="M51" s="264">
        <v>1000</v>
      </c>
      <c r="N51" s="264">
        <v>28079</v>
      </c>
      <c r="O51" s="264">
        <v>0</v>
      </c>
      <c r="P51" s="264">
        <v>678665</v>
      </c>
      <c r="Q51" s="264">
        <v>4859402</v>
      </c>
      <c r="R51" s="264">
        <v>1248265</v>
      </c>
      <c r="S51" s="264">
        <v>1331521</v>
      </c>
      <c r="T51" s="264">
        <v>18371</v>
      </c>
      <c r="U51" s="264">
        <v>363033</v>
      </c>
      <c r="V51" s="264">
        <v>103603</v>
      </c>
      <c r="W51" s="264">
        <v>407799</v>
      </c>
      <c r="X51" s="264">
        <v>662877</v>
      </c>
      <c r="Y51" s="264">
        <v>311394</v>
      </c>
      <c r="Z51" s="264">
        <v>4446863</v>
      </c>
      <c r="AA51" s="264">
        <v>642795</v>
      </c>
      <c r="AB51" s="264">
        <v>5089658</v>
      </c>
      <c r="AC51" s="264">
        <v>678665</v>
      </c>
      <c r="AD51" s="264">
        <v>5768323</v>
      </c>
      <c r="AE51" s="264">
        <v>-908921</v>
      </c>
      <c r="AF51" s="264">
        <v>3868185</v>
      </c>
      <c r="AG51" s="264">
        <v>2959264</v>
      </c>
      <c r="AI51" t="s">
        <v>406</v>
      </c>
      <c r="AK51" t="s">
        <v>407</v>
      </c>
      <c r="AL51" s="241" t="str">
        <f t="shared" si="0"/>
        <v>153</v>
      </c>
    </row>
    <row r="52" spans="1:38" x14ac:dyDescent="0.2">
      <c r="A52" s="272" t="s">
        <v>2258</v>
      </c>
      <c r="B52" t="s">
        <v>183</v>
      </c>
      <c r="C52" s="264">
        <v>283476</v>
      </c>
      <c r="D52" s="264">
        <v>0</v>
      </c>
      <c r="E52" s="264">
        <v>283476</v>
      </c>
      <c r="F52" s="264">
        <v>0</v>
      </c>
      <c r="G52" s="264">
        <v>167763</v>
      </c>
      <c r="H52" s="264">
        <v>95155</v>
      </c>
      <c r="I52" s="264">
        <v>10675</v>
      </c>
      <c r="J52" s="264">
        <v>4000</v>
      </c>
      <c r="K52" s="264">
        <v>133550</v>
      </c>
      <c r="L52" s="264">
        <v>464600</v>
      </c>
      <c r="M52" s="264">
        <v>0</v>
      </c>
      <c r="N52" s="264">
        <v>16670</v>
      </c>
      <c r="O52" s="264">
        <v>0</v>
      </c>
      <c r="P52" s="264">
        <v>153194</v>
      </c>
      <c r="Q52" s="264">
        <v>1329083</v>
      </c>
      <c r="R52" s="264">
        <v>171905</v>
      </c>
      <c r="S52" s="264">
        <v>247907</v>
      </c>
      <c r="T52" s="264">
        <v>900</v>
      </c>
      <c r="U52" s="264">
        <v>40753</v>
      </c>
      <c r="V52" s="264">
        <v>2875</v>
      </c>
      <c r="W52" s="264">
        <v>139547</v>
      </c>
      <c r="X52" s="264">
        <v>416913</v>
      </c>
      <c r="Y52" s="264">
        <v>0</v>
      </c>
      <c r="Z52" s="264">
        <v>1020800</v>
      </c>
      <c r="AA52" s="264">
        <v>387878</v>
      </c>
      <c r="AB52" s="264">
        <v>1408678</v>
      </c>
      <c r="AC52" s="264">
        <v>153194</v>
      </c>
      <c r="AD52" s="264">
        <v>1561872</v>
      </c>
      <c r="AE52" s="264">
        <v>-232789</v>
      </c>
      <c r="AF52" s="264">
        <v>812440</v>
      </c>
      <c r="AG52" s="264">
        <v>579651</v>
      </c>
      <c r="AI52" t="s">
        <v>231</v>
      </c>
      <c r="AK52" t="s">
        <v>232</v>
      </c>
      <c r="AL52" s="241" t="str">
        <f t="shared" si="0"/>
        <v>072</v>
      </c>
    </row>
    <row r="53" spans="1:38" x14ac:dyDescent="0.2">
      <c r="A53" s="272" t="s">
        <v>2259</v>
      </c>
      <c r="B53" t="s">
        <v>185</v>
      </c>
      <c r="C53" s="264">
        <v>1193575</v>
      </c>
      <c r="D53" s="264">
        <v>0</v>
      </c>
      <c r="E53" s="264">
        <v>1193575</v>
      </c>
      <c r="F53" s="264">
        <v>0</v>
      </c>
      <c r="G53" s="264">
        <v>281000</v>
      </c>
      <c r="H53" s="264">
        <v>293643</v>
      </c>
      <c r="I53" s="264">
        <v>134698</v>
      </c>
      <c r="J53" s="264">
        <v>304600</v>
      </c>
      <c r="K53" s="264">
        <v>2523078</v>
      </c>
      <c r="L53" s="264">
        <v>950957</v>
      </c>
      <c r="M53" s="264">
        <v>0</v>
      </c>
      <c r="N53" s="264">
        <v>682000</v>
      </c>
      <c r="O53" s="264">
        <v>326000</v>
      </c>
      <c r="P53" s="264">
        <v>1040744</v>
      </c>
      <c r="Q53" s="264">
        <v>7730295</v>
      </c>
      <c r="R53" s="264">
        <v>677368</v>
      </c>
      <c r="S53" s="264">
        <v>504912</v>
      </c>
      <c r="T53" s="264">
        <v>5000</v>
      </c>
      <c r="U53" s="264">
        <v>351986</v>
      </c>
      <c r="V53" s="264">
        <v>228215</v>
      </c>
      <c r="W53" s="264">
        <v>588369</v>
      </c>
      <c r="X53" s="264">
        <v>762691</v>
      </c>
      <c r="Y53" s="264">
        <v>1854000</v>
      </c>
      <c r="Z53" s="264">
        <v>4972541</v>
      </c>
      <c r="AA53" s="264">
        <v>1660076</v>
      </c>
      <c r="AB53" s="264">
        <v>6632617</v>
      </c>
      <c r="AC53" s="264">
        <v>1040744</v>
      </c>
      <c r="AD53" s="264">
        <v>7673361</v>
      </c>
      <c r="AE53" s="264">
        <v>56934</v>
      </c>
      <c r="AF53" s="264">
        <v>3345016</v>
      </c>
      <c r="AG53" s="264">
        <v>3401950</v>
      </c>
      <c r="AI53" t="s">
        <v>1606</v>
      </c>
      <c r="AK53" t="s">
        <v>1607</v>
      </c>
      <c r="AL53" s="241" t="str">
        <f t="shared" si="0"/>
        <v>729</v>
      </c>
    </row>
    <row r="54" spans="1:38" x14ac:dyDescent="0.2">
      <c r="A54" s="272" t="s">
        <v>2260</v>
      </c>
      <c r="B54" t="s">
        <v>187</v>
      </c>
      <c r="C54" s="264">
        <v>958005</v>
      </c>
      <c r="D54" s="264">
        <v>0</v>
      </c>
      <c r="E54" s="264">
        <v>958005</v>
      </c>
      <c r="F54" s="264">
        <v>0</v>
      </c>
      <c r="G54" s="264">
        <v>195080</v>
      </c>
      <c r="H54" s="264">
        <v>292022</v>
      </c>
      <c r="I54" s="264">
        <v>28325</v>
      </c>
      <c r="J54" s="264">
        <v>23700</v>
      </c>
      <c r="K54" s="264">
        <v>867789</v>
      </c>
      <c r="L54" s="264">
        <v>738800</v>
      </c>
      <c r="M54" s="264">
        <v>0</v>
      </c>
      <c r="N54" s="264">
        <v>100550</v>
      </c>
      <c r="O54" s="264">
        <v>0</v>
      </c>
      <c r="P54" s="264">
        <v>526263</v>
      </c>
      <c r="Q54" s="264">
        <v>3730534</v>
      </c>
      <c r="R54" s="264">
        <v>772302</v>
      </c>
      <c r="S54" s="264">
        <v>739899</v>
      </c>
      <c r="T54" s="264">
        <v>9517</v>
      </c>
      <c r="U54" s="264">
        <v>374501</v>
      </c>
      <c r="V54" s="264">
        <v>28500</v>
      </c>
      <c r="W54" s="264">
        <v>178115</v>
      </c>
      <c r="X54" s="264">
        <v>453698</v>
      </c>
      <c r="Y54" s="264">
        <v>415000</v>
      </c>
      <c r="Z54" s="264">
        <v>2971532</v>
      </c>
      <c r="AA54" s="264">
        <v>1432420</v>
      </c>
      <c r="AB54" s="264">
        <v>4403952</v>
      </c>
      <c r="AC54" s="264">
        <v>526263</v>
      </c>
      <c r="AD54" s="264">
        <v>4930215</v>
      </c>
      <c r="AE54" s="264">
        <v>-1199681</v>
      </c>
      <c r="AF54" s="264">
        <v>1973905</v>
      </c>
      <c r="AG54" s="264">
        <v>774224</v>
      </c>
      <c r="AI54" t="s">
        <v>1513</v>
      </c>
      <c r="AK54" t="s">
        <v>2105</v>
      </c>
      <c r="AL54" s="241" t="str">
        <f t="shared" si="0"/>
        <v>683</v>
      </c>
    </row>
    <row r="55" spans="1:38" x14ac:dyDescent="0.2">
      <c r="A55" s="272" t="s">
        <v>2261</v>
      </c>
      <c r="B55" t="s">
        <v>189</v>
      </c>
      <c r="C55" s="264">
        <v>213743</v>
      </c>
      <c r="D55" s="264">
        <v>0</v>
      </c>
      <c r="E55" s="264">
        <v>213743</v>
      </c>
      <c r="F55" s="264">
        <v>0</v>
      </c>
      <c r="G55" s="264">
        <v>0</v>
      </c>
      <c r="H55" s="264">
        <v>94570</v>
      </c>
      <c r="I55" s="264">
        <v>5085</v>
      </c>
      <c r="J55" s="264">
        <v>15203</v>
      </c>
      <c r="K55" s="264">
        <v>103200</v>
      </c>
      <c r="L55" s="264">
        <v>240250</v>
      </c>
      <c r="M55" s="264">
        <v>27000</v>
      </c>
      <c r="N55" s="264">
        <v>10200</v>
      </c>
      <c r="O55" s="264">
        <v>0</v>
      </c>
      <c r="P55" s="264">
        <v>66000</v>
      </c>
      <c r="Q55" s="264">
        <v>775251</v>
      </c>
      <c r="R55" s="264">
        <v>52949</v>
      </c>
      <c r="S55" s="264">
        <v>274215</v>
      </c>
      <c r="T55" s="264">
        <v>0</v>
      </c>
      <c r="U55" s="264">
        <v>27618</v>
      </c>
      <c r="V55" s="264">
        <v>72700</v>
      </c>
      <c r="W55" s="264">
        <v>91254</v>
      </c>
      <c r="X55" s="264">
        <v>83883</v>
      </c>
      <c r="Y55" s="264">
        <v>0</v>
      </c>
      <c r="Z55" s="264">
        <v>602619</v>
      </c>
      <c r="AA55" s="264">
        <v>126024</v>
      </c>
      <c r="AB55" s="264">
        <v>728643</v>
      </c>
      <c r="AC55" s="264">
        <v>66000</v>
      </c>
      <c r="AD55" s="264">
        <v>794643</v>
      </c>
      <c r="AE55" s="264">
        <v>-19392</v>
      </c>
      <c r="AF55" s="264">
        <v>1278602</v>
      </c>
      <c r="AG55" s="264">
        <v>1259210</v>
      </c>
      <c r="AI55" t="s">
        <v>1957</v>
      </c>
      <c r="AK55" t="s">
        <v>1958</v>
      </c>
      <c r="AL55" s="241" t="str">
        <f t="shared" si="0"/>
        <v>898</v>
      </c>
    </row>
    <row r="56" spans="1:38" x14ac:dyDescent="0.2">
      <c r="A56" s="272" t="s">
        <v>2262</v>
      </c>
      <c r="B56" t="s">
        <v>191</v>
      </c>
      <c r="C56" s="264">
        <v>39613829</v>
      </c>
      <c r="D56" s="264">
        <v>0</v>
      </c>
      <c r="E56" s="264">
        <v>39613829</v>
      </c>
      <c r="F56" s="264">
        <v>0</v>
      </c>
      <c r="G56" s="264">
        <v>7392285</v>
      </c>
      <c r="H56" s="264">
        <v>17200755</v>
      </c>
      <c r="I56" s="264">
        <v>1378050</v>
      </c>
      <c r="J56" s="264">
        <v>1350720</v>
      </c>
      <c r="K56" s="264">
        <v>24911213</v>
      </c>
      <c r="L56" s="264">
        <v>26282079</v>
      </c>
      <c r="M56" s="264">
        <v>290290</v>
      </c>
      <c r="N56" s="264">
        <v>6319186</v>
      </c>
      <c r="O56" s="264">
        <v>16755000</v>
      </c>
      <c r="P56" s="264">
        <v>16755671</v>
      </c>
      <c r="Q56" s="264">
        <v>158249078</v>
      </c>
      <c r="R56" s="264">
        <v>31831064</v>
      </c>
      <c r="S56" s="264">
        <v>27883662</v>
      </c>
      <c r="T56" s="264">
        <v>412954</v>
      </c>
      <c r="U56" s="264">
        <v>11448385</v>
      </c>
      <c r="V56" s="264">
        <v>12651975</v>
      </c>
      <c r="W56" s="264">
        <v>8047951</v>
      </c>
      <c r="X56" s="264">
        <v>15162433</v>
      </c>
      <c r="Y56" s="264">
        <v>16749016</v>
      </c>
      <c r="Z56" s="264">
        <v>124187440</v>
      </c>
      <c r="AA56" s="264">
        <v>27749690</v>
      </c>
      <c r="AB56" s="264">
        <v>151937130</v>
      </c>
      <c r="AC56" s="264">
        <v>16755671</v>
      </c>
      <c r="AD56" s="264">
        <v>168692801</v>
      </c>
      <c r="AE56" s="264">
        <v>-10443723</v>
      </c>
      <c r="AF56" s="264">
        <v>85254213</v>
      </c>
      <c r="AG56" s="264">
        <v>74810490</v>
      </c>
      <c r="AI56" t="s">
        <v>839</v>
      </c>
      <c r="AK56" t="s">
        <v>840</v>
      </c>
      <c r="AL56" s="241" t="str">
        <f t="shared" si="0"/>
        <v>362</v>
      </c>
    </row>
    <row r="57" spans="1:38" x14ac:dyDescent="0.2">
      <c r="A57" s="272" t="s">
        <v>2263</v>
      </c>
      <c r="B57" t="s">
        <v>194</v>
      </c>
      <c r="C57" s="264">
        <v>12505</v>
      </c>
      <c r="D57" s="264">
        <v>0</v>
      </c>
      <c r="E57" s="264">
        <v>12505</v>
      </c>
      <c r="F57" s="264">
        <v>0</v>
      </c>
      <c r="G57" s="264">
        <v>0</v>
      </c>
      <c r="H57" s="264">
        <v>3981</v>
      </c>
      <c r="I57" s="264">
        <v>0</v>
      </c>
      <c r="J57" s="264">
        <v>0</v>
      </c>
      <c r="K57" s="264">
        <v>0</v>
      </c>
      <c r="L57" s="264">
        <v>650</v>
      </c>
      <c r="M57" s="264">
        <v>0</v>
      </c>
      <c r="N57" s="264">
        <v>0</v>
      </c>
      <c r="O57" s="264">
        <v>0</v>
      </c>
      <c r="P57" s="264">
        <v>0</v>
      </c>
      <c r="Q57" s="264">
        <v>17136</v>
      </c>
      <c r="R57" s="264">
        <v>1380</v>
      </c>
      <c r="S57" s="264">
        <v>3719</v>
      </c>
      <c r="T57" s="264">
        <v>400</v>
      </c>
      <c r="U57" s="264">
        <v>1200</v>
      </c>
      <c r="V57" s="264">
        <v>0</v>
      </c>
      <c r="W57" s="264">
        <v>7796</v>
      </c>
      <c r="X57" s="264">
        <v>0</v>
      </c>
      <c r="Y57" s="264">
        <v>0</v>
      </c>
      <c r="Z57" s="264">
        <v>14495</v>
      </c>
      <c r="AA57" s="264">
        <v>0</v>
      </c>
      <c r="AB57" s="264">
        <v>14495</v>
      </c>
      <c r="AC57" s="264">
        <v>0</v>
      </c>
      <c r="AD57" s="264">
        <v>14495</v>
      </c>
      <c r="AE57" s="264">
        <v>2641</v>
      </c>
      <c r="AF57" s="264">
        <v>371617</v>
      </c>
      <c r="AG57" s="264">
        <v>374258</v>
      </c>
      <c r="AI57" t="s">
        <v>1033</v>
      </c>
      <c r="AK57" t="s">
        <v>1034</v>
      </c>
      <c r="AL57" s="241" t="str">
        <f t="shared" si="0"/>
        <v>449</v>
      </c>
    </row>
    <row r="58" spans="1:38" x14ac:dyDescent="0.2">
      <c r="A58" s="272" t="s">
        <v>2264</v>
      </c>
      <c r="B58" t="s">
        <v>196</v>
      </c>
      <c r="C58" s="264">
        <v>2056</v>
      </c>
      <c r="D58" s="264">
        <v>0</v>
      </c>
      <c r="E58" s="264">
        <v>2056</v>
      </c>
      <c r="F58" s="264">
        <v>0</v>
      </c>
      <c r="G58" s="264">
        <v>0</v>
      </c>
      <c r="H58" s="264">
        <v>2544</v>
      </c>
      <c r="I58" s="264">
        <v>0</v>
      </c>
      <c r="J58" s="264">
        <v>12</v>
      </c>
      <c r="K58" s="264">
        <v>2400</v>
      </c>
      <c r="L58" s="264">
        <v>0</v>
      </c>
      <c r="M58" s="264">
        <v>0</v>
      </c>
      <c r="N58" s="264">
        <v>0</v>
      </c>
      <c r="O58" s="264">
        <v>0</v>
      </c>
      <c r="P58" s="264">
        <v>0</v>
      </c>
      <c r="Q58" s="264">
        <v>7012</v>
      </c>
      <c r="R58" s="264">
        <v>0</v>
      </c>
      <c r="S58" s="264">
        <v>2610</v>
      </c>
      <c r="T58" s="264">
        <v>570</v>
      </c>
      <c r="U58" s="264">
        <v>0</v>
      </c>
      <c r="V58" s="264">
        <v>0</v>
      </c>
      <c r="W58" s="264">
        <v>3500</v>
      </c>
      <c r="X58" s="264">
        <v>0</v>
      </c>
      <c r="Y58" s="264">
        <v>0</v>
      </c>
      <c r="Z58" s="264">
        <v>6680</v>
      </c>
      <c r="AA58" s="264">
        <v>0</v>
      </c>
      <c r="AB58" s="264">
        <v>6680</v>
      </c>
      <c r="AC58" s="264">
        <v>0</v>
      </c>
      <c r="AD58" s="264">
        <v>6680</v>
      </c>
      <c r="AE58" s="264">
        <v>332</v>
      </c>
      <c r="AF58" s="264">
        <v>15504</v>
      </c>
      <c r="AG58" s="264">
        <v>15836</v>
      </c>
      <c r="AI58" t="s">
        <v>674</v>
      </c>
      <c r="AK58" t="s">
        <v>675</v>
      </c>
      <c r="AL58" s="241" t="str">
        <f t="shared" si="0"/>
        <v>283</v>
      </c>
    </row>
    <row r="59" spans="1:38" x14ac:dyDescent="0.2">
      <c r="A59" s="272" t="s">
        <v>2265</v>
      </c>
      <c r="B59" t="s">
        <v>193</v>
      </c>
      <c r="C59" s="264">
        <v>5617287</v>
      </c>
      <c r="D59" s="264">
        <v>0</v>
      </c>
      <c r="E59" s="264">
        <v>5617287</v>
      </c>
      <c r="F59" s="264">
        <v>0</v>
      </c>
      <c r="G59" s="264">
        <v>607640</v>
      </c>
      <c r="H59" s="264">
        <v>1350631</v>
      </c>
      <c r="I59" s="264">
        <v>343600</v>
      </c>
      <c r="J59" s="264">
        <v>229229</v>
      </c>
      <c r="K59" s="264">
        <v>2893718.7</v>
      </c>
      <c r="L59" s="264">
        <v>6109950</v>
      </c>
      <c r="M59" s="264">
        <v>36800</v>
      </c>
      <c r="N59" s="264">
        <v>169900</v>
      </c>
      <c r="O59" s="264">
        <v>0</v>
      </c>
      <c r="P59" s="264">
        <v>2764140</v>
      </c>
      <c r="Q59" s="264">
        <v>20122895.699999999</v>
      </c>
      <c r="R59" s="264">
        <v>4397698</v>
      </c>
      <c r="S59" s="264">
        <v>1851500</v>
      </c>
      <c r="T59" s="264">
        <v>52500</v>
      </c>
      <c r="U59" s="264">
        <v>1696765</v>
      </c>
      <c r="V59" s="264">
        <v>239300</v>
      </c>
      <c r="W59" s="264">
        <v>951540</v>
      </c>
      <c r="X59" s="264">
        <v>1523500</v>
      </c>
      <c r="Y59" s="264">
        <v>2344500</v>
      </c>
      <c r="Z59" s="264">
        <v>13057303</v>
      </c>
      <c r="AA59" s="264">
        <v>5420019</v>
      </c>
      <c r="AB59" s="264">
        <v>18477322</v>
      </c>
      <c r="AC59" s="264">
        <v>2764140</v>
      </c>
      <c r="AD59" s="264">
        <v>21241462</v>
      </c>
      <c r="AE59" s="264">
        <v>-1118566.2999999998</v>
      </c>
      <c r="AF59" s="264">
        <v>12926745</v>
      </c>
      <c r="AG59" s="264">
        <v>11808178.699999999</v>
      </c>
      <c r="AI59" t="s">
        <v>1172</v>
      </c>
      <c r="AK59" t="s">
        <v>1173</v>
      </c>
      <c r="AL59" s="241" t="str">
        <f t="shared" si="0"/>
        <v>518</v>
      </c>
    </row>
    <row r="60" spans="1:38" x14ac:dyDescent="0.2">
      <c r="A60" s="272" t="s">
        <v>2266</v>
      </c>
      <c r="B60" t="s">
        <v>199</v>
      </c>
      <c r="C60" s="264">
        <v>38902</v>
      </c>
      <c r="D60" s="264">
        <v>0</v>
      </c>
      <c r="E60" s="264">
        <v>38902</v>
      </c>
      <c r="F60" s="264">
        <v>0</v>
      </c>
      <c r="G60" s="264">
        <v>0</v>
      </c>
      <c r="H60" s="264">
        <v>16895</v>
      </c>
      <c r="I60" s="264">
        <v>400</v>
      </c>
      <c r="J60" s="264">
        <v>2000</v>
      </c>
      <c r="K60" s="264">
        <v>24000</v>
      </c>
      <c r="L60" s="264">
        <v>13500</v>
      </c>
      <c r="M60" s="264">
        <v>0</v>
      </c>
      <c r="N60" s="264">
        <v>2500</v>
      </c>
      <c r="O60" s="264">
        <v>0</v>
      </c>
      <c r="P60" s="264">
        <v>0</v>
      </c>
      <c r="Q60" s="264">
        <v>98197</v>
      </c>
      <c r="R60" s="264">
        <v>6650</v>
      </c>
      <c r="S60" s="264">
        <v>43575</v>
      </c>
      <c r="T60" s="264">
        <v>4050</v>
      </c>
      <c r="U60" s="264">
        <v>1650</v>
      </c>
      <c r="V60" s="264">
        <v>3300</v>
      </c>
      <c r="W60" s="264">
        <v>25000</v>
      </c>
      <c r="X60" s="264">
        <v>0</v>
      </c>
      <c r="Y60" s="264">
        <v>0</v>
      </c>
      <c r="Z60" s="264">
        <v>84225</v>
      </c>
      <c r="AA60" s="264">
        <v>20000</v>
      </c>
      <c r="AB60" s="264">
        <v>104225</v>
      </c>
      <c r="AC60" s="264">
        <v>0</v>
      </c>
      <c r="AD60" s="264">
        <v>104225</v>
      </c>
      <c r="AE60" s="264">
        <v>-6028</v>
      </c>
      <c r="AF60" s="264">
        <v>443761</v>
      </c>
      <c r="AG60" s="264">
        <v>437733</v>
      </c>
      <c r="AI60" t="s">
        <v>676</v>
      </c>
      <c r="AK60" t="s">
        <v>677</v>
      </c>
      <c r="AL60" s="241" t="str">
        <f t="shared" si="0"/>
        <v>284</v>
      </c>
    </row>
    <row r="61" spans="1:38" x14ac:dyDescent="0.2">
      <c r="A61" s="272" t="s">
        <v>2267</v>
      </c>
      <c r="B61" t="s">
        <v>201</v>
      </c>
      <c r="C61" s="264">
        <v>4927</v>
      </c>
      <c r="D61" s="264">
        <v>0</v>
      </c>
      <c r="E61" s="264">
        <v>4927</v>
      </c>
      <c r="F61" s="264">
        <v>0</v>
      </c>
      <c r="G61" s="264">
        <v>0</v>
      </c>
      <c r="H61" s="264">
        <v>8021</v>
      </c>
      <c r="I61" s="264">
        <v>0</v>
      </c>
      <c r="J61" s="264">
        <v>700</v>
      </c>
      <c r="K61" s="264">
        <v>12529</v>
      </c>
      <c r="L61" s="264">
        <v>0</v>
      </c>
      <c r="M61" s="264">
        <v>0</v>
      </c>
      <c r="N61" s="264">
        <v>0</v>
      </c>
      <c r="O61" s="264">
        <v>0</v>
      </c>
      <c r="P61" s="264">
        <v>0</v>
      </c>
      <c r="Q61" s="264">
        <v>26177</v>
      </c>
      <c r="R61" s="264">
        <v>1778</v>
      </c>
      <c r="S61" s="264">
        <v>17036</v>
      </c>
      <c r="T61" s="264">
        <v>200</v>
      </c>
      <c r="U61" s="264">
        <v>321</v>
      </c>
      <c r="V61" s="264">
        <v>3500</v>
      </c>
      <c r="W61" s="264">
        <v>2872</v>
      </c>
      <c r="X61" s="264">
        <v>0</v>
      </c>
      <c r="Y61" s="264">
        <v>0</v>
      </c>
      <c r="Z61" s="264">
        <v>25707</v>
      </c>
      <c r="AA61" s="264">
        <v>0</v>
      </c>
      <c r="AB61" s="264">
        <v>25707</v>
      </c>
      <c r="AC61" s="264">
        <v>0</v>
      </c>
      <c r="AD61" s="264">
        <v>25707</v>
      </c>
      <c r="AE61" s="264">
        <v>470</v>
      </c>
      <c r="AF61" s="264">
        <v>40808</v>
      </c>
      <c r="AG61" s="264">
        <v>41278</v>
      </c>
      <c r="AI61" t="s">
        <v>1310</v>
      </c>
      <c r="AK61" t="s">
        <v>1311</v>
      </c>
      <c r="AL61" s="241" t="str">
        <f t="shared" si="0"/>
        <v>584</v>
      </c>
    </row>
    <row r="62" spans="1:38" x14ac:dyDescent="0.2">
      <c r="A62" s="272" t="s">
        <v>2268</v>
      </c>
      <c r="B62" t="s">
        <v>203</v>
      </c>
      <c r="C62" s="264">
        <v>35067</v>
      </c>
      <c r="D62" s="264">
        <v>0</v>
      </c>
      <c r="E62" s="264">
        <v>35067</v>
      </c>
      <c r="F62" s="264">
        <v>0</v>
      </c>
      <c r="G62" s="264">
        <v>0</v>
      </c>
      <c r="H62" s="264">
        <v>10275</v>
      </c>
      <c r="I62" s="264">
        <v>0</v>
      </c>
      <c r="J62" s="264">
        <v>0</v>
      </c>
      <c r="K62" s="264">
        <v>15831</v>
      </c>
      <c r="L62" s="264">
        <v>0</v>
      </c>
      <c r="M62" s="264">
        <v>0</v>
      </c>
      <c r="N62" s="264">
        <v>0</v>
      </c>
      <c r="O62" s="264">
        <v>0</v>
      </c>
      <c r="P62" s="264">
        <v>0</v>
      </c>
      <c r="Q62" s="264">
        <v>61173</v>
      </c>
      <c r="R62" s="264">
        <v>12800</v>
      </c>
      <c r="S62" s="264">
        <v>29000</v>
      </c>
      <c r="T62" s="264">
        <v>3000</v>
      </c>
      <c r="U62" s="264">
        <v>4000</v>
      </c>
      <c r="V62" s="264">
        <v>0</v>
      </c>
      <c r="W62" s="264">
        <v>39400</v>
      </c>
      <c r="X62" s="264">
        <v>0</v>
      </c>
      <c r="Y62" s="264">
        <v>10000</v>
      </c>
      <c r="Z62" s="264">
        <v>98200</v>
      </c>
      <c r="AA62" s="264">
        <v>0</v>
      </c>
      <c r="AB62" s="264">
        <v>98200</v>
      </c>
      <c r="AC62" s="264">
        <v>0</v>
      </c>
      <c r="AD62" s="264">
        <v>98200</v>
      </c>
      <c r="AE62" s="264">
        <v>-37027</v>
      </c>
      <c r="AF62" s="264">
        <v>99110</v>
      </c>
      <c r="AG62" s="264">
        <v>62083</v>
      </c>
      <c r="AI62" t="s">
        <v>1959</v>
      </c>
      <c r="AK62" t="s">
        <v>1960</v>
      </c>
      <c r="AL62" s="241" t="str">
        <f t="shared" si="0"/>
        <v>899</v>
      </c>
    </row>
    <row r="63" spans="1:38" x14ac:dyDescent="0.2">
      <c r="A63" s="272" t="s">
        <v>2269</v>
      </c>
      <c r="B63" t="s">
        <v>205</v>
      </c>
      <c r="C63" s="264">
        <v>1074486</v>
      </c>
      <c r="D63" s="264">
        <v>0</v>
      </c>
      <c r="E63" s="264">
        <v>1074486</v>
      </c>
      <c r="F63" s="264">
        <v>0</v>
      </c>
      <c r="G63" s="264">
        <v>115030</v>
      </c>
      <c r="H63" s="264">
        <v>270796</v>
      </c>
      <c r="I63" s="264">
        <v>43600</v>
      </c>
      <c r="J63" s="264">
        <v>6635</v>
      </c>
      <c r="K63" s="264">
        <v>493226.64999999997</v>
      </c>
      <c r="L63" s="264">
        <v>924875</v>
      </c>
      <c r="M63" s="264">
        <v>2000</v>
      </c>
      <c r="N63" s="264">
        <v>165265</v>
      </c>
      <c r="O63" s="264">
        <v>0</v>
      </c>
      <c r="P63" s="264">
        <v>366371</v>
      </c>
      <c r="Q63" s="264">
        <v>3462284.65</v>
      </c>
      <c r="R63" s="264">
        <v>377495</v>
      </c>
      <c r="S63" s="264">
        <v>666770</v>
      </c>
      <c r="T63" s="264">
        <v>5000</v>
      </c>
      <c r="U63" s="264">
        <v>380625</v>
      </c>
      <c r="V63" s="264">
        <v>62355</v>
      </c>
      <c r="W63" s="264">
        <v>314025</v>
      </c>
      <c r="X63" s="264">
        <v>503583</v>
      </c>
      <c r="Y63" s="264">
        <v>207000</v>
      </c>
      <c r="Z63" s="264">
        <v>2516853</v>
      </c>
      <c r="AA63" s="264">
        <v>706548</v>
      </c>
      <c r="AB63" s="264">
        <v>3223401</v>
      </c>
      <c r="AC63" s="264">
        <v>366371</v>
      </c>
      <c r="AD63" s="264">
        <v>3589772</v>
      </c>
      <c r="AE63" s="264">
        <v>-127487.34999999998</v>
      </c>
      <c r="AF63" s="264">
        <v>2531462</v>
      </c>
      <c r="AG63" s="264">
        <v>2403974.65</v>
      </c>
      <c r="AI63" t="s">
        <v>424</v>
      </c>
      <c r="AK63" t="s">
        <v>425</v>
      </c>
      <c r="AL63" s="241" t="str">
        <f t="shared" si="0"/>
        <v>162</v>
      </c>
    </row>
    <row r="64" spans="1:38" x14ac:dyDescent="0.2">
      <c r="A64" s="272" t="s">
        <v>2270</v>
      </c>
      <c r="B64" t="s">
        <v>207</v>
      </c>
      <c r="C64" s="264">
        <v>826099</v>
      </c>
      <c r="D64" s="264">
        <v>0</v>
      </c>
      <c r="E64" s="264">
        <v>826099</v>
      </c>
      <c r="F64" s="264">
        <v>1000</v>
      </c>
      <c r="G64" s="264">
        <v>0</v>
      </c>
      <c r="H64" s="264">
        <v>179199</v>
      </c>
      <c r="I64" s="264">
        <v>1750</v>
      </c>
      <c r="J64" s="264">
        <v>54825</v>
      </c>
      <c r="K64" s="264">
        <v>877919</v>
      </c>
      <c r="L64" s="264">
        <v>2902450</v>
      </c>
      <c r="M64" s="264">
        <v>0</v>
      </c>
      <c r="N64" s="264">
        <v>232400</v>
      </c>
      <c r="O64" s="264">
        <v>4900000</v>
      </c>
      <c r="P64" s="264">
        <v>358309</v>
      </c>
      <c r="Q64" s="264">
        <v>10333951</v>
      </c>
      <c r="R64" s="264">
        <v>408507</v>
      </c>
      <c r="S64" s="264">
        <v>268161</v>
      </c>
      <c r="T64" s="264">
        <v>7150</v>
      </c>
      <c r="U64" s="264">
        <v>291086</v>
      </c>
      <c r="V64" s="264">
        <v>19600</v>
      </c>
      <c r="W64" s="264">
        <v>319025</v>
      </c>
      <c r="X64" s="264">
        <v>153991</v>
      </c>
      <c r="Y64" s="264">
        <v>136000</v>
      </c>
      <c r="Z64" s="264">
        <v>1603520</v>
      </c>
      <c r="AA64" s="264">
        <v>7774964</v>
      </c>
      <c r="AB64" s="264">
        <v>9378484</v>
      </c>
      <c r="AC64" s="264">
        <v>358309</v>
      </c>
      <c r="AD64" s="264">
        <v>9736793</v>
      </c>
      <c r="AE64" s="264">
        <v>597158</v>
      </c>
      <c r="AF64" s="264">
        <v>2737304</v>
      </c>
      <c r="AG64" s="264">
        <v>3334462</v>
      </c>
      <c r="AI64" t="s">
        <v>1082</v>
      </c>
      <c r="AK64" t="s">
        <v>1083</v>
      </c>
      <c r="AL64" s="241" t="str">
        <f t="shared" si="0"/>
        <v>475</v>
      </c>
    </row>
    <row r="65" spans="1:38" x14ac:dyDescent="0.2">
      <c r="A65" s="272" t="s">
        <v>2271</v>
      </c>
      <c r="B65" t="s">
        <v>209</v>
      </c>
      <c r="C65" s="264">
        <v>30815</v>
      </c>
      <c r="D65" s="264">
        <v>0</v>
      </c>
      <c r="E65" s="264">
        <v>30815</v>
      </c>
      <c r="F65" s="264">
        <v>0</v>
      </c>
      <c r="G65" s="264">
        <v>0</v>
      </c>
      <c r="H65" s="264">
        <v>13312</v>
      </c>
      <c r="I65" s="264">
        <v>100</v>
      </c>
      <c r="J65" s="264">
        <v>4000</v>
      </c>
      <c r="K65" s="264">
        <v>24053</v>
      </c>
      <c r="L65" s="264">
        <v>63000</v>
      </c>
      <c r="M65" s="264">
        <v>0</v>
      </c>
      <c r="N65" s="264">
        <v>0</v>
      </c>
      <c r="O65" s="264">
        <v>0</v>
      </c>
      <c r="P65" s="264">
        <v>1550</v>
      </c>
      <c r="Q65" s="264">
        <v>136830</v>
      </c>
      <c r="R65" s="264">
        <v>1900</v>
      </c>
      <c r="S65" s="264">
        <v>49000</v>
      </c>
      <c r="T65" s="264">
        <v>1500</v>
      </c>
      <c r="U65" s="264">
        <v>7450</v>
      </c>
      <c r="V65" s="264">
        <v>0</v>
      </c>
      <c r="W65" s="264">
        <v>22230</v>
      </c>
      <c r="X65" s="264">
        <v>0</v>
      </c>
      <c r="Y65" s="264">
        <v>0</v>
      </c>
      <c r="Z65" s="264">
        <v>82080</v>
      </c>
      <c r="AA65" s="264">
        <v>48000</v>
      </c>
      <c r="AB65" s="264">
        <v>130080</v>
      </c>
      <c r="AC65" s="264">
        <v>1550</v>
      </c>
      <c r="AD65" s="264">
        <v>131630</v>
      </c>
      <c r="AE65" s="264">
        <v>5200</v>
      </c>
      <c r="AF65" s="264">
        <v>298872</v>
      </c>
      <c r="AG65" s="264">
        <v>304072</v>
      </c>
      <c r="AI65" t="s">
        <v>1005</v>
      </c>
      <c r="AK65" t="s">
        <v>1006</v>
      </c>
      <c r="AL65" s="241" t="str">
        <f t="shared" si="0"/>
        <v>437</v>
      </c>
    </row>
    <row r="66" spans="1:38" x14ac:dyDescent="0.2">
      <c r="A66" s="272" t="s">
        <v>2272</v>
      </c>
      <c r="B66" t="s">
        <v>212</v>
      </c>
      <c r="C66" s="264">
        <v>461172</v>
      </c>
      <c r="D66" s="264">
        <v>0</v>
      </c>
      <c r="E66" s="264">
        <v>461172</v>
      </c>
      <c r="F66" s="264">
        <v>0</v>
      </c>
      <c r="G66" s="264">
        <v>1449325</v>
      </c>
      <c r="H66" s="264">
        <v>179695</v>
      </c>
      <c r="I66" s="264">
        <v>15300</v>
      </c>
      <c r="J66" s="264">
        <v>30838</v>
      </c>
      <c r="K66" s="264">
        <v>594800</v>
      </c>
      <c r="L66" s="264">
        <v>2530926</v>
      </c>
      <c r="M66" s="264">
        <v>29000</v>
      </c>
      <c r="N66" s="264">
        <v>162817</v>
      </c>
      <c r="O66" s="264">
        <v>1000000</v>
      </c>
      <c r="P66" s="264">
        <v>252290</v>
      </c>
      <c r="Q66" s="264">
        <v>6706163</v>
      </c>
      <c r="R66" s="264">
        <v>453064</v>
      </c>
      <c r="S66" s="264">
        <v>872454</v>
      </c>
      <c r="T66" s="264">
        <v>6500</v>
      </c>
      <c r="U66" s="264">
        <v>199040</v>
      </c>
      <c r="V66" s="264">
        <v>1200325</v>
      </c>
      <c r="W66" s="264">
        <v>143927</v>
      </c>
      <c r="X66" s="264">
        <v>121320</v>
      </c>
      <c r="Y66" s="264">
        <v>0</v>
      </c>
      <c r="Z66" s="264">
        <v>2996630</v>
      </c>
      <c r="AA66" s="264">
        <v>2336121</v>
      </c>
      <c r="AB66" s="264">
        <v>5332751</v>
      </c>
      <c r="AC66" s="264">
        <v>252290</v>
      </c>
      <c r="AD66" s="264">
        <v>5585041</v>
      </c>
      <c r="AE66" s="264">
        <v>1121122</v>
      </c>
      <c r="AF66" s="264">
        <v>2328430</v>
      </c>
      <c r="AG66" s="264">
        <v>3449552</v>
      </c>
      <c r="AI66" t="s">
        <v>1056</v>
      </c>
      <c r="AK66" t="s">
        <v>1057</v>
      </c>
      <c r="AL66" s="241" t="str">
        <f t="shared" si="0"/>
        <v>462</v>
      </c>
    </row>
    <row r="67" spans="1:38" x14ac:dyDescent="0.2">
      <c r="A67" s="272" t="s">
        <v>2273</v>
      </c>
      <c r="B67" t="s">
        <v>214</v>
      </c>
      <c r="C67" s="264">
        <v>41441</v>
      </c>
      <c r="D67" s="264">
        <v>0</v>
      </c>
      <c r="E67" s="264">
        <v>41441</v>
      </c>
      <c r="F67" s="264">
        <v>0</v>
      </c>
      <c r="G67" s="264">
        <v>0</v>
      </c>
      <c r="H67" s="264">
        <v>15559</v>
      </c>
      <c r="I67" s="264">
        <v>275</v>
      </c>
      <c r="J67" s="264">
        <v>14725</v>
      </c>
      <c r="K67" s="264">
        <v>16000</v>
      </c>
      <c r="L67" s="264">
        <v>45060</v>
      </c>
      <c r="M67" s="264">
        <v>0</v>
      </c>
      <c r="N67" s="264">
        <v>0</v>
      </c>
      <c r="O67" s="264">
        <v>0</v>
      </c>
      <c r="P67" s="264">
        <v>0</v>
      </c>
      <c r="Q67" s="264">
        <v>133060</v>
      </c>
      <c r="R67" s="264">
        <v>13766</v>
      </c>
      <c r="S67" s="264">
        <v>55300</v>
      </c>
      <c r="T67" s="264">
        <v>350</v>
      </c>
      <c r="U67" s="264">
        <v>12750</v>
      </c>
      <c r="V67" s="264">
        <v>0</v>
      </c>
      <c r="W67" s="264">
        <v>32750</v>
      </c>
      <c r="X67" s="264">
        <v>0</v>
      </c>
      <c r="Y67" s="264">
        <v>0</v>
      </c>
      <c r="Z67" s="264">
        <v>114916</v>
      </c>
      <c r="AA67" s="264">
        <v>17670</v>
      </c>
      <c r="AB67" s="264">
        <v>132586</v>
      </c>
      <c r="AC67" s="264">
        <v>0</v>
      </c>
      <c r="AD67" s="264">
        <v>132586</v>
      </c>
      <c r="AE67" s="264">
        <v>474</v>
      </c>
      <c r="AF67" s="264">
        <v>163889</v>
      </c>
      <c r="AG67" s="264">
        <v>164363</v>
      </c>
      <c r="AI67" t="s">
        <v>841</v>
      </c>
      <c r="AK67" t="s">
        <v>842</v>
      </c>
      <c r="AL67" s="241" t="str">
        <f t="shared" ref="AL67:AL130" si="1">RIGHT(AK67,3)</f>
        <v>363</v>
      </c>
    </row>
    <row r="68" spans="1:38" x14ac:dyDescent="0.2">
      <c r="A68" s="272" t="s">
        <v>2274</v>
      </c>
      <c r="B68" t="s">
        <v>217</v>
      </c>
      <c r="C68" s="264">
        <v>401479</v>
      </c>
      <c r="D68" s="264">
        <v>0</v>
      </c>
      <c r="E68" s="264">
        <v>401479</v>
      </c>
      <c r="F68" s="264">
        <v>0</v>
      </c>
      <c r="G68" s="264">
        <v>6037</v>
      </c>
      <c r="H68" s="264">
        <v>103952</v>
      </c>
      <c r="I68" s="264">
        <v>3025</v>
      </c>
      <c r="J68" s="264">
        <v>16410</v>
      </c>
      <c r="K68" s="264">
        <v>211176</v>
      </c>
      <c r="L68" s="264">
        <v>477982</v>
      </c>
      <c r="M68" s="264">
        <v>0</v>
      </c>
      <c r="N68" s="264">
        <v>84220</v>
      </c>
      <c r="O68" s="264">
        <v>75</v>
      </c>
      <c r="P68" s="264">
        <v>58185</v>
      </c>
      <c r="Q68" s="264">
        <v>1362541</v>
      </c>
      <c r="R68" s="264">
        <v>407519</v>
      </c>
      <c r="S68" s="264">
        <v>280110</v>
      </c>
      <c r="T68" s="264">
        <v>0</v>
      </c>
      <c r="U68" s="264">
        <v>283119</v>
      </c>
      <c r="V68" s="264">
        <v>10737</v>
      </c>
      <c r="W68" s="264">
        <v>159716</v>
      </c>
      <c r="X68" s="264">
        <v>0</v>
      </c>
      <c r="Y68" s="264">
        <v>199690</v>
      </c>
      <c r="Z68" s="264">
        <v>1340891</v>
      </c>
      <c r="AA68" s="264">
        <v>647851</v>
      </c>
      <c r="AB68" s="264">
        <v>1988742</v>
      </c>
      <c r="AC68" s="264">
        <v>58185</v>
      </c>
      <c r="AD68" s="264">
        <v>2046927</v>
      </c>
      <c r="AE68" s="264">
        <v>-684386</v>
      </c>
      <c r="AF68" s="264">
        <v>1985281</v>
      </c>
      <c r="AG68" s="264">
        <v>1300895</v>
      </c>
      <c r="AI68" t="s">
        <v>1313</v>
      </c>
      <c r="AK68" t="s">
        <v>1314</v>
      </c>
      <c r="AL68" s="241" t="str">
        <f t="shared" si="1"/>
        <v>585</v>
      </c>
    </row>
    <row r="69" spans="1:38" x14ac:dyDescent="0.2">
      <c r="A69" s="272" t="s">
        <v>2275</v>
      </c>
      <c r="B69" t="s">
        <v>219</v>
      </c>
      <c r="C69" s="264">
        <v>174182</v>
      </c>
      <c r="D69" s="264">
        <v>0</v>
      </c>
      <c r="E69" s="264">
        <v>174182</v>
      </c>
      <c r="F69" s="264">
        <v>0</v>
      </c>
      <c r="G69" s="264">
        <v>0</v>
      </c>
      <c r="H69" s="264">
        <v>45128</v>
      </c>
      <c r="I69" s="264">
        <v>703</v>
      </c>
      <c r="J69" s="264">
        <v>525</v>
      </c>
      <c r="K69" s="264">
        <v>78255</v>
      </c>
      <c r="L69" s="264">
        <v>132720</v>
      </c>
      <c r="M69" s="264">
        <v>0</v>
      </c>
      <c r="N69" s="264">
        <v>62400</v>
      </c>
      <c r="O69" s="264">
        <v>0</v>
      </c>
      <c r="P69" s="264">
        <v>73221</v>
      </c>
      <c r="Q69" s="264">
        <v>567134</v>
      </c>
      <c r="R69" s="264">
        <v>44368</v>
      </c>
      <c r="S69" s="264">
        <v>72226</v>
      </c>
      <c r="T69" s="264">
        <v>4000</v>
      </c>
      <c r="U69" s="264">
        <v>112841</v>
      </c>
      <c r="V69" s="264">
        <v>30000</v>
      </c>
      <c r="W69" s="264">
        <v>121443</v>
      </c>
      <c r="X69" s="264">
        <v>53070</v>
      </c>
      <c r="Y69" s="264">
        <v>0</v>
      </c>
      <c r="Z69" s="264">
        <v>437948</v>
      </c>
      <c r="AA69" s="264">
        <v>213125</v>
      </c>
      <c r="AB69" s="264">
        <v>651073</v>
      </c>
      <c r="AC69" s="264">
        <v>73221</v>
      </c>
      <c r="AD69" s="264">
        <v>724294</v>
      </c>
      <c r="AE69" s="264">
        <v>-157160</v>
      </c>
      <c r="AF69" s="264">
        <v>408719</v>
      </c>
      <c r="AG69" s="264">
        <v>251559</v>
      </c>
      <c r="AI69" t="s">
        <v>1651</v>
      </c>
      <c r="AK69" t="s">
        <v>1652</v>
      </c>
      <c r="AL69" s="241" t="str">
        <f t="shared" si="1"/>
        <v>751</v>
      </c>
    </row>
    <row r="70" spans="1:38" x14ac:dyDescent="0.2">
      <c r="A70" s="272" t="s">
        <v>2276</v>
      </c>
      <c r="B70" t="s">
        <v>221</v>
      </c>
      <c r="C70" s="264">
        <v>350762</v>
      </c>
      <c r="D70" s="264">
        <v>0</v>
      </c>
      <c r="E70" s="264">
        <v>350762</v>
      </c>
      <c r="F70" s="264">
        <v>0</v>
      </c>
      <c r="G70" s="264">
        <v>3390</v>
      </c>
      <c r="H70" s="264">
        <v>83991</v>
      </c>
      <c r="I70" s="264">
        <v>1055</v>
      </c>
      <c r="J70" s="264">
        <v>17500</v>
      </c>
      <c r="K70" s="264">
        <v>133321</v>
      </c>
      <c r="L70" s="264">
        <v>1258000</v>
      </c>
      <c r="M70" s="264">
        <v>0</v>
      </c>
      <c r="N70" s="264">
        <v>30000</v>
      </c>
      <c r="O70" s="264">
        <v>4050000</v>
      </c>
      <c r="P70" s="264">
        <v>6390</v>
      </c>
      <c r="Q70" s="264">
        <v>5934409</v>
      </c>
      <c r="R70" s="264">
        <v>144343</v>
      </c>
      <c r="S70" s="264">
        <v>241500</v>
      </c>
      <c r="T70" s="264">
        <v>2300</v>
      </c>
      <c r="U70" s="264">
        <v>113700</v>
      </c>
      <c r="V70" s="264">
        <v>750</v>
      </c>
      <c r="W70" s="264">
        <v>70215</v>
      </c>
      <c r="X70" s="264">
        <v>54750</v>
      </c>
      <c r="Y70" s="264">
        <v>4050000</v>
      </c>
      <c r="Z70" s="264">
        <v>4677558</v>
      </c>
      <c r="AA70" s="264">
        <v>1042500</v>
      </c>
      <c r="AB70" s="264">
        <v>5720058</v>
      </c>
      <c r="AC70" s="264">
        <v>6390</v>
      </c>
      <c r="AD70" s="264">
        <v>5726448</v>
      </c>
      <c r="AE70" s="264">
        <v>207961</v>
      </c>
      <c r="AF70" s="264">
        <v>2302014</v>
      </c>
      <c r="AG70" s="264">
        <v>2509975</v>
      </c>
      <c r="AI70" t="s">
        <v>820</v>
      </c>
      <c r="AK70" t="s">
        <v>821</v>
      </c>
      <c r="AL70" s="241" t="str">
        <f t="shared" si="1"/>
        <v>353</v>
      </c>
    </row>
    <row r="71" spans="1:38" x14ac:dyDescent="0.2">
      <c r="A71" s="272" t="s">
        <v>2277</v>
      </c>
      <c r="B71" t="s">
        <v>224</v>
      </c>
      <c r="C71" s="264">
        <v>902937</v>
      </c>
      <c r="D71" s="264">
        <v>0</v>
      </c>
      <c r="E71" s="264">
        <v>902937</v>
      </c>
      <c r="F71" s="264">
        <v>0</v>
      </c>
      <c r="G71" s="264">
        <v>75844</v>
      </c>
      <c r="H71" s="264">
        <v>179877</v>
      </c>
      <c r="I71" s="264">
        <v>5500</v>
      </c>
      <c r="J71" s="264">
        <v>79033</v>
      </c>
      <c r="K71" s="264">
        <v>297220</v>
      </c>
      <c r="L71" s="264">
        <v>1012300</v>
      </c>
      <c r="M71" s="264">
        <v>0</v>
      </c>
      <c r="N71" s="264">
        <v>0</v>
      </c>
      <c r="O71" s="264">
        <v>0</v>
      </c>
      <c r="P71" s="264">
        <v>190866</v>
      </c>
      <c r="Q71" s="264">
        <v>2743577</v>
      </c>
      <c r="R71" s="264">
        <v>324916</v>
      </c>
      <c r="S71" s="264">
        <v>247411</v>
      </c>
      <c r="T71" s="264">
        <v>0</v>
      </c>
      <c r="U71" s="264">
        <v>350346</v>
      </c>
      <c r="V71" s="264">
        <v>150000</v>
      </c>
      <c r="W71" s="264">
        <v>335000</v>
      </c>
      <c r="X71" s="264">
        <v>140435</v>
      </c>
      <c r="Y71" s="264">
        <v>0</v>
      </c>
      <c r="Z71" s="264">
        <v>1548108</v>
      </c>
      <c r="AA71" s="264">
        <v>833553</v>
      </c>
      <c r="AB71" s="264">
        <v>2381661</v>
      </c>
      <c r="AC71" s="264">
        <v>190866</v>
      </c>
      <c r="AD71" s="264">
        <v>2572527</v>
      </c>
      <c r="AE71" s="264">
        <v>171050</v>
      </c>
      <c r="AF71" s="264">
        <v>2600917</v>
      </c>
      <c r="AG71" s="264">
        <v>2771967</v>
      </c>
      <c r="AI71" t="s">
        <v>194</v>
      </c>
      <c r="AK71" t="s">
        <v>195</v>
      </c>
      <c r="AL71" s="241" t="str">
        <f t="shared" si="1"/>
        <v>055</v>
      </c>
    </row>
    <row r="72" spans="1:38" x14ac:dyDescent="0.2">
      <c r="A72" s="272" t="s">
        <v>2278</v>
      </c>
      <c r="B72" t="s">
        <v>226</v>
      </c>
      <c r="C72" s="264">
        <v>540135</v>
      </c>
      <c r="D72" s="264">
        <v>0</v>
      </c>
      <c r="E72" s="264">
        <v>540135</v>
      </c>
      <c r="F72" s="264">
        <v>0</v>
      </c>
      <c r="G72" s="264">
        <v>0</v>
      </c>
      <c r="H72" s="264">
        <v>135262</v>
      </c>
      <c r="I72" s="264">
        <v>1300</v>
      </c>
      <c r="J72" s="264">
        <v>500</v>
      </c>
      <c r="K72" s="264">
        <v>206050</v>
      </c>
      <c r="L72" s="264">
        <v>679225</v>
      </c>
      <c r="M72" s="264">
        <v>0</v>
      </c>
      <c r="N72" s="264">
        <v>57000</v>
      </c>
      <c r="O72" s="264">
        <v>0</v>
      </c>
      <c r="P72" s="264">
        <v>8899</v>
      </c>
      <c r="Q72" s="264">
        <v>1628371</v>
      </c>
      <c r="R72" s="264">
        <v>146449</v>
      </c>
      <c r="S72" s="264">
        <v>204939</v>
      </c>
      <c r="T72" s="264">
        <v>0</v>
      </c>
      <c r="U72" s="264">
        <v>125478</v>
      </c>
      <c r="V72" s="264">
        <v>10076</v>
      </c>
      <c r="W72" s="264">
        <v>188866</v>
      </c>
      <c r="X72" s="264">
        <v>134033</v>
      </c>
      <c r="Y72" s="264">
        <v>125000</v>
      </c>
      <c r="Z72" s="264">
        <v>934841</v>
      </c>
      <c r="AA72" s="264">
        <v>649225</v>
      </c>
      <c r="AB72" s="264">
        <v>1584066</v>
      </c>
      <c r="AC72" s="264">
        <v>8899</v>
      </c>
      <c r="AD72" s="264">
        <v>1592965</v>
      </c>
      <c r="AE72" s="264">
        <v>35406</v>
      </c>
      <c r="AF72" s="264">
        <v>2260431</v>
      </c>
      <c r="AG72" s="264">
        <v>2295837</v>
      </c>
      <c r="AI72" t="s">
        <v>1830</v>
      </c>
      <c r="AK72" t="s">
        <v>1831</v>
      </c>
      <c r="AL72" s="241" t="str">
        <f t="shared" si="1"/>
        <v>838</v>
      </c>
    </row>
    <row r="73" spans="1:38" x14ac:dyDescent="0.2">
      <c r="A73" s="272" t="s">
        <v>2279</v>
      </c>
      <c r="B73" t="s">
        <v>228</v>
      </c>
      <c r="C73" s="264">
        <v>6061652</v>
      </c>
      <c r="D73" s="264">
        <v>0</v>
      </c>
      <c r="E73" s="264">
        <v>6061652</v>
      </c>
      <c r="F73" s="264">
        <v>0</v>
      </c>
      <c r="G73" s="264">
        <v>1235000</v>
      </c>
      <c r="H73" s="264">
        <v>1261126</v>
      </c>
      <c r="I73" s="264">
        <v>32460</v>
      </c>
      <c r="J73" s="264">
        <v>202074</v>
      </c>
      <c r="K73" s="264">
        <v>3210265</v>
      </c>
      <c r="L73" s="264">
        <v>5116686</v>
      </c>
      <c r="M73" s="264">
        <v>0</v>
      </c>
      <c r="N73" s="264">
        <v>357728</v>
      </c>
      <c r="O73" s="264">
        <v>1515836</v>
      </c>
      <c r="P73" s="264">
        <v>4415461</v>
      </c>
      <c r="Q73" s="264">
        <v>23408288</v>
      </c>
      <c r="R73" s="264">
        <v>2260768</v>
      </c>
      <c r="S73" s="264">
        <v>1816516</v>
      </c>
      <c r="T73" s="264">
        <v>23874</v>
      </c>
      <c r="U73" s="264">
        <v>2448384</v>
      </c>
      <c r="V73" s="264">
        <v>758066</v>
      </c>
      <c r="W73" s="264">
        <v>955625</v>
      </c>
      <c r="X73" s="264">
        <v>3935011</v>
      </c>
      <c r="Y73" s="264">
        <v>2928800</v>
      </c>
      <c r="Z73" s="264">
        <v>15127044</v>
      </c>
      <c r="AA73" s="264">
        <v>3905645</v>
      </c>
      <c r="AB73" s="264">
        <v>19032689</v>
      </c>
      <c r="AC73" s="264">
        <v>4415461</v>
      </c>
      <c r="AD73" s="264">
        <v>23448150</v>
      </c>
      <c r="AE73" s="264">
        <v>-39862</v>
      </c>
      <c r="AF73" s="264">
        <v>8908594</v>
      </c>
      <c r="AG73" s="264">
        <v>8868732</v>
      </c>
      <c r="AI73" t="s">
        <v>147</v>
      </c>
      <c r="AK73" t="s">
        <v>148</v>
      </c>
      <c r="AL73" s="241" t="str">
        <f t="shared" si="1"/>
        <v>033</v>
      </c>
    </row>
    <row r="74" spans="1:38" x14ac:dyDescent="0.2">
      <c r="A74" s="272" t="s">
        <v>2280</v>
      </c>
      <c r="B74" t="s">
        <v>231</v>
      </c>
      <c r="C74" s="264">
        <v>39801</v>
      </c>
      <c r="D74" s="264">
        <v>0</v>
      </c>
      <c r="E74" s="264">
        <v>39801</v>
      </c>
      <c r="F74" s="264">
        <v>0</v>
      </c>
      <c r="G74" s="264">
        <v>0</v>
      </c>
      <c r="H74" s="264">
        <v>16261</v>
      </c>
      <c r="I74" s="264">
        <v>390</v>
      </c>
      <c r="J74" s="264">
        <v>2470</v>
      </c>
      <c r="K74" s="264">
        <v>34650</v>
      </c>
      <c r="L74" s="264">
        <v>41900</v>
      </c>
      <c r="M74" s="264">
        <v>800</v>
      </c>
      <c r="N74" s="264">
        <v>18738</v>
      </c>
      <c r="O74" s="264">
        <v>0</v>
      </c>
      <c r="P74" s="264">
        <v>0</v>
      </c>
      <c r="Q74" s="264">
        <v>155010</v>
      </c>
      <c r="R74" s="264">
        <v>28640</v>
      </c>
      <c r="S74" s="264">
        <v>19835</v>
      </c>
      <c r="T74" s="264">
        <v>1117</v>
      </c>
      <c r="U74" s="264">
        <v>53635</v>
      </c>
      <c r="V74" s="264">
        <v>530</v>
      </c>
      <c r="W74" s="264">
        <v>28515</v>
      </c>
      <c r="X74" s="264">
        <v>0</v>
      </c>
      <c r="Y74" s="264">
        <v>0</v>
      </c>
      <c r="Z74" s="264">
        <v>132272</v>
      </c>
      <c r="AA74" s="264">
        <v>27407</v>
      </c>
      <c r="AB74" s="264">
        <v>159679</v>
      </c>
      <c r="AC74" s="264">
        <v>0</v>
      </c>
      <c r="AD74" s="264">
        <v>159679</v>
      </c>
      <c r="AE74" s="264">
        <v>-4669</v>
      </c>
      <c r="AF74" s="264">
        <v>138435</v>
      </c>
      <c r="AG74" s="264">
        <v>133766</v>
      </c>
      <c r="AI74" t="s">
        <v>1035</v>
      </c>
      <c r="AK74" t="s">
        <v>1036</v>
      </c>
      <c r="AL74" s="241" t="str">
        <f t="shared" si="1"/>
        <v>450</v>
      </c>
    </row>
    <row r="75" spans="1:38" x14ac:dyDescent="0.2">
      <c r="A75" s="272" t="s">
        <v>2281</v>
      </c>
      <c r="B75" t="s">
        <v>233</v>
      </c>
      <c r="C75" s="264">
        <v>64647</v>
      </c>
      <c r="D75" s="264">
        <v>0</v>
      </c>
      <c r="E75" s="264">
        <v>64647</v>
      </c>
      <c r="F75" s="264">
        <v>0</v>
      </c>
      <c r="G75" s="264">
        <v>0</v>
      </c>
      <c r="H75" s="264">
        <v>27983</v>
      </c>
      <c r="I75" s="264">
        <v>865</v>
      </c>
      <c r="J75" s="264">
        <v>200</v>
      </c>
      <c r="K75" s="264">
        <v>35425</v>
      </c>
      <c r="L75" s="264">
        <v>144475</v>
      </c>
      <c r="M75" s="264">
        <v>0</v>
      </c>
      <c r="N75" s="264">
        <v>200</v>
      </c>
      <c r="O75" s="264">
        <v>0</v>
      </c>
      <c r="P75" s="264">
        <v>20000</v>
      </c>
      <c r="Q75" s="264">
        <v>293795</v>
      </c>
      <c r="R75" s="264">
        <v>25399</v>
      </c>
      <c r="S75" s="264">
        <v>72258</v>
      </c>
      <c r="T75" s="264">
        <v>600</v>
      </c>
      <c r="U75" s="264">
        <v>28724</v>
      </c>
      <c r="V75" s="264">
        <v>6000</v>
      </c>
      <c r="W75" s="264">
        <v>33547</v>
      </c>
      <c r="X75" s="264">
        <v>0</v>
      </c>
      <c r="Y75" s="264">
        <v>0</v>
      </c>
      <c r="Z75" s="264">
        <v>166528</v>
      </c>
      <c r="AA75" s="264">
        <v>126254</v>
      </c>
      <c r="AB75" s="264">
        <v>292782</v>
      </c>
      <c r="AC75" s="264">
        <v>20000</v>
      </c>
      <c r="AD75" s="264">
        <v>312782</v>
      </c>
      <c r="AE75" s="264">
        <v>-18987</v>
      </c>
      <c r="AF75" s="264">
        <v>441091</v>
      </c>
      <c r="AG75" s="264">
        <v>422104</v>
      </c>
      <c r="AI75" t="s">
        <v>2063</v>
      </c>
      <c r="AK75" t="s">
        <v>2064</v>
      </c>
      <c r="AL75" s="241" t="str">
        <f t="shared" si="1"/>
        <v>948</v>
      </c>
    </row>
    <row r="76" spans="1:38" x14ac:dyDescent="0.2">
      <c r="A76" s="272" t="s">
        <v>2282</v>
      </c>
      <c r="B76" t="s">
        <v>236</v>
      </c>
      <c r="C76" s="264">
        <v>285699</v>
      </c>
      <c r="D76" s="264">
        <v>0</v>
      </c>
      <c r="E76" s="264">
        <v>285699</v>
      </c>
      <c r="F76" s="264">
        <v>0</v>
      </c>
      <c r="G76" s="264">
        <v>226214</v>
      </c>
      <c r="H76" s="264">
        <v>90550</v>
      </c>
      <c r="I76" s="264">
        <v>2370</v>
      </c>
      <c r="J76" s="264">
        <v>10108</v>
      </c>
      <c r="K76" s="264">
        <v>286424.34999999998</v>
      </c>
      <c r="L76" s="264">
        <v>1786858</v>
      </c>
      <c r="M76" s="264">
        <v>0</v>
      </c>
      <c r="N76" s="264">
        <v>29870</v>
      </c>
      <c r="O76" s="264">
        <v>1000000</v>
      </c>
      <c r="P76" s="264">
        <v>351176</v>
      </c>
      <c r="Q76" s="264">
        <v>4069269.35</v>
      </c>
      <c r="R76" s="264">
        <v>345671</v>
      </c>
      <c r="S76" s="264">
        <v>139188</v>
      </c>
      <c r="T76" s="264">
        <v>1575</v>
      </c>
      <c r="U76" s="264">
        <v>300999</v>
      </c>
      <c r="V76" s="264">
        <v>775</v>
      </c>
      <c r="W76" s="264">
        <v>78430</v>
      </c>
      <c r="X76" s="264">
        <v>106064</v>
      </c>
      <c r="Y76" s="264">
        <v>0</v>
      </c>
      <c r="Z76" s="264">
        <v>972702</v>
      </c>
      <c r="AA76" s="264">
        <v>2987230</v>
      </c>
      <c r="AB76" s="264">
        <v>3959932</v>
      </c>
      <c r="AC76" s="264">
        <v>351176</v>
      </c>
      <c r="AD76" s="264">
        <v>4311108</v>
      </c>
      <c r="AE76" s="264">
        <v>-241838.65000000002</v>
      </c>
      <c r="AF76" s="264">
        <v>3061192</v>
      </c>
      <c r="AG76" s="264">
        <v>2819353.35</v>
      </c>
      <c r="AI76" t="s">
        <v>366</v>
      </c>
      <c r="AK76" t="s">
        <v>367</v>
      </c>
      <c r="AL76" s="241" t="str">
        <f t="shared" si="1"/>
        <v>135</v>
      </c>
    </row>
    <row r="77" spans="1:38" x14ac:dyDescent="0.2">
      <c r="A77" s="272" t="s">
        <v>2283</v>
      </c>
      <c r="B77" t="s">
        <v>238</v>
      </c>
      <c r="C77" s="264">
        <v>141635</v>
      </c>
      <c r="D77" s="264">
        <v>0</v>
      </c>
      <c r="E77" s="264">
        <v>141635</v>
      </c>
      <c r="F77" s="264">
        <v>0</v>
      </c>
      <c r="G77" s="264">
        <v>0</v>
      </c>
      <c r="H77" s="264">
        <v>64240</v>
      </c>
      <c r="I77" s="264">
        <v>4025</v>
      </c>
      <c r="J77" s="264">
        <v>5700</v>
      </c>
      <c r="K77" s="264">
        <v>102576</v>
      </c>
      <c r="L77" s="264">
        <v>267150</v>
      </c>
      <c r="M77" s="264">
        <v>0</v>
      </c>
      <c r="N77" s="264">
        <v>100</v>
      </c>
      <c r="O77" s="264">
        <v>0</v>
      </c>
      <c r="P77" s="264">
        <v>0</v>
      </c>
      <c r="Q77" s="264">
        <v>585426</v>
      </c>
      <c r="R77" s="264">
        <v>71485</v>
      </c>
      <c r="S77" s="264">
        <v>153855</v>
      </c>
      <c r="T77" s="264">
        <v>0</v>
      </c>
      <c r="U77" s="264">
        <v>47581</v>
      </c>
      <c r="V77" s="264">
        <v>20200</v>
      </c>
      <c r="W77" s="264">
        <v>57760</v>
      </c>
      <c r="X77" s="264">
        <v>0</v>
      </c>
      <c r="Y77" s="264">
        <v>0</v>
      </c>
      <c r="Z77" s="264">
        <v>350881</v>
      </c>
      <c r="AA77" s="264">
        <v>233025</v>
      </c>
      <c r="AB77" s="264">
        <v>583906</v>
      </c>
      <c r="AC77" s="264">
        <v>0</v>
      </c>
      <c r="AD77" s="264">
        <v>583906</v>
      </c>
      <c r="AE77" s="264">
        <v>1520</v>
      </c>
      <c r="AF77" s="264">
        <v>835259</v>
      </c>
      <c r="AG77" s="264">
        <v>836779</v>
      </c>
      <c r="AI77" t="s">
        <v>144</v>
      </c>
      <c r="AK77" t="s">
        <v>1653</v>
      </c>
      <c r="AL77" s="241" t="str">
        <f t="shared" si="1"/>
        <v>752</v>
      </c>
    </row>
    <row r="78" spans="1:38" x14ac:dyDescent="0.2">
      <c r="A78" s="272" t="s">
        <v>2284</v>
      </c>
      <c r="B78" t="s">
        <v>240</v>
      </c>
      <c r="C78" s="264">
        <v>2974200</v>
      </c>
      <c r="D78" s="264">
        <v>0</v>
      </c>
      <c r="E78" s="264">
        <v>2974200</v>
      </c>
      <c r="F78" s="264">
        <v>0</v>
      </c>
      <c r="G78" s="264">
        <v>672171</v>
      </c>
      <c r="H78" s="264">
        <v>771962</v>
      </c>
      <c r="I78" s="264">
        <v>56150</v>
      </c>
      <c r="J78" s="264">
        <v>1538955</v>
      </c>
      <c r="K78" s="264">
        <v>1077414</v>
      </c>
      <c r="L78" s="264">
        <v>1994775</v>
      </c>
      <c r="M78" s="264">
        <v>22500</v>
      </c>
      <c r="N78" s="264">
        <v>81584</v>
      </c>
      <c r="O78" s="264">
        <v>0</v>
      </c>
      <c r="P78" s="264">
        <v>2502287</v>
      </c>
      <c r="Q78" s="264">
        <v>11691998</v>
      </c>
      <c r="R78" s="264">
        <v>1678351</v>
      </c>
      <c r="S78" s="264">
        <v>1603689</v>
      </c>
      <c r="T78" s="264">
        <v>1000</v>
      </c>
      <c r="U78" s="264">
        <v>1286698</v>
      </c>
      <c r="V78" s="264">
        <v>124421</v>
      </c>
      <c r="W78" s="264">
        <v>538603</v>
      </c>
      <c r="X78" s="264">
        <v>1506110</v>
      </c>
      <c r="Y78" s="264">
        <v>600597</v>
      </c>
      <c r="Z78" s="264">
        <v>7339469</v>
      </c>
      <c r="AA78" s="264">
        <v>2396843</v>
      </c>
      <c r="AB78" s="264">
        <v>9736312</v>
      </c>
      <c r="AC78" s="264">
        <v>2502287</v>
      </c>
      <c r="AD78" s="264">
        <v>12238599</v>
      </c>
      <c r="AE78" s="264">
        <v>-546601</v>
      </c>
      <c r="AF78" s="264">
        <v>7340241</v>
      </c>
      <c r="AG78" s="264">
        <v>6793640</v>
      </c>
      <c r="AI78" t="s">
        <v>196</v>
      </c>
      <c r="AK78" t="s">
        <v>197</v>
      </c>
      <c r="AL78" s="241" t="str">
        <f t="shared" si="1"/>
        <v>056</v>
      </c>
    </row>
    <row r="79" spans="1:38" x14ac:dyDescent="0.2">
      <c r="A79" s="272" t="s">
        <v>2285</v>
      </c>
      <c r="B79" t="s">
        <v>242</v>
      </c>
      <c r="C79" s="264">
        <v>1349184</v>
      </c>
      <c r="D79" s="264">
        <v>0</v>
      </c>
      <c r="E79" s="264">
        <v>1349184</v>
      </c>
      <c r="F79" s="264">
        <v>0</v>
      </c>
      <c r="G79" s="264">
        <v>0</v>
      </c>
      <c r="H79" s="264">
        <v>232362</v>
      </c>
      <c r="I79" s="264">
        <v>23150</v>
      </c>
      <c r="J79" s="264">
        <v>26060</v>
      </c>
      <c r="K79" s="264">
        <v>402353</v>
      </c>
      <c r="L79" s="264">
        <v>912490</v>
      </c>
      <c r="M79" s="264">
        <v>200</v>
      </c>
      <c r="N79" s="264">
        <v>366400</v>
      </c>
      <c r="O79" s="264">
        <v>1050</v>
      </c>
      <c r="P79" s="264">
        <v>359255</v>
      </c>
      <c r="Q79" s="264">
        <v>3672504</v>
      </c>
      <c r="R79" s="264">
        <v>596682</v>
      </c>
      <c r="S79" s="264">
        <v>490893</v>
      </c>
      <c r="T79" s="264">
        <v>1900</v>
      </c>
      <c r="U79" s="264">
        <v>270861</v>
      </c>
      <c r="V79" s="264">
        <v>7682</v>
      </c>
      <c r="W79" s="264">
        <v>167901</v>
      </c>
      <c r="X79" s="264">
        <v>563066</v>
      </c>
      <c r="Y79" s="264">
        <v>1944815</v>
      </c>
      <c r="Z79" s="264">
        <v>4043800</v>
      </c>
      <c r="AA79" s="264">
        <v>571995</v>
      </c>
      <c r="AB79" s="264">
        <v>4615795</v>
      </c>
      <c r="AC79" s="264">
        <v>359255</v>
      </c>
      <c r="AD79" s="264">
        <v>4975050</v>
      </c>
      <c r="AE79" s="264">
        <v>-1302546</v>
      </c>
      <c r="AF79" s="264">
        <v>2754531</v>
      </c>
      <c r="AG79" s="264">
        <v>1451985</v>
      </c>
      <c r="AI79" t="s">
        <v>678</v>
      </c>
      <c r="AK79" t="s">
        <v>679</v>
      </c>
      <c r="AL79" s="241" t="str">
        <f t="shared" si="1"/>
        <v>285</v>
      </c>
    </row>
    <row r="80" spans="1:38" x14ac:dyDescent="0.2">
      <c r="A80" s="272" t="s">
        <v>2286</v>
      </c>
      <c r="B80" t="s">
        <v>244</v>
      </c>
      <c r="C80" s="264">
        <v>101893</v>
      </c>
      <c r="D80" s="264">
        <v>0</v>
      </c>
      <c r="E80" s="264">
        <v>101893</v>
      </c>
      <c r="F80" s="264">
        <v>0</v>
      </c>
      <c r="G80" s="264">
        <v>0</v>
      </c>
      <c r="H80" s="264">
        <v>47404</v>
      </c>
      <c r="I80" s="264">
        <v>465</v>
      </c>
      <c r="J80" s="264">
        <v>6000</v>
      </c>
      <c r="K80" s="264">
        <v>319530</v>
      </c>
      <c r="L80" s="264">
        <v>190600</v>
      </c>
      <c r="M80" s="264">
        <v>0</v>
      </c>
      <c r="N80" s="264">
        <v>2000</v>
      </c>
      <c r="O80" s="264">
        <v>357274</v>
      </c>
      <c r="P80" s="264">
        <v>0</v>
      </c>
      <c r="Q80" s="264">
        <v>1025166</v>
      </c>
      <c r="R80" s="264">
        <v>82098</v>
      </c>
      <c r="S80" s="264">
        <v>88885</v>
      </c>
      <c r="T80" s="264">
        <v>2550</v>
      </c>
      <c r="U80" s="264">
        <v>53718</v>
      </c>
      <c r="V80" s="264">
        <v>4818</v>
      </c>
      <c r="W80" s="264">
        <v>52725</v>
      </c>
      <c r="X80" s="264">
        <v>0</v>
      </c>
      <c r="Y80" s="264">
        <v>0</v>
      </c>
      <c r="Z80" s="264">
        <v>284794</v>
      </c>
      <c r="AA80" s="264">
        <v>851578</v>
      </c>
      <c r="AB80" s="264">
        <v>1136372</v>
      </c>
      <c r="AC80" s="264">
        <v>0</v>
      </c>
      <c r="AD80" s="264">
        <v>1136372</v>
      </c>
      <c r="AE80" s="264">
        <v>-111206</v>
      </c>
      <c r="AF80" s="264">
        <v>242603</v>
      </c>
      <c r="AG80" s="264">
        <v>131397</v>
      </c>
      <c r="AI80" t="s">
        <v>1213</v>
      </c>
      <c r="AK80" t="s">
        <v>1214</v>
      </c>
      <c r="AL80" s="241" t="str">
        <f t="shared" si="1"/>
        <v>538</v>
      </c>
    </row>
    <row r="81" spans="1:38" x14ac:dyDescent="0.2">
      <c r="A81" s="272" t="s">
        <v>2287</v>
      </c>
      <c r="B81" t="s">
        <v>246</v>
      </c>
      <c r="C81" s="264">
        <v>136844</v>
      </c>
      <c r="D81" s="264">
        <v>0</v>
      </c>
      <c r="E81" s="264">
        <v>136844</v>
      </c>
      <c r="F81" s="264">
        <v>0</v>
      </c>
      <c r="G81" s="264">
        <v>0</v>
      </c>
      <c r="H81" s="264">
        <v>46921</v>
      </c>
      <c r="I81" s="264">
        <v>1000</v>
      </c>
      <c r="J81" s="264">
        <v>15000</v>
      </c>
      <c r="K81" s="264">
        <v>66710</v>
      </c>
      <c r="L81" s="264">
        <v>116181</v>
      </c>
      <c r="M81" s="264">
        <v>0</v>
      </c>
      <c r="N81" s="264">
        <v>10000</v>
      </c>
      <c r="O81" s="264">
        <v>0</v>
      </c>
      <c r="P81" s="264">
        <v>0</v>
      </c>
      <c r="Q81" s="264">
        <v>392656</v>
      </c>
      <c r="R81" s="264">
        <v>48709</v>
      </c>
      <c r="S81" s="264">
        <v>133726</v>
      </c>
      <c r="T81" s="264">
        <v>0</v>
      </c>
      <c r="U81" s="264">
        <v>34686</v>
      </c>
      <c r="V81" s="264">
        <v>1700</v>
      </c>
      <c r="W81" s="264">
        <v>67900</v>
      </c>
      <c r="X81" s="264">
        <v>0</v>
      </c>
      <c r="Y81" s="264">
        <v>0</v>
      </c>
      <c r="Z81" s="264">
        <v>286721</v>
      </c>
      <c r="AA81" s="264">
        <v>96330</v>
      </c>
      <c r="AB81" s="264">
        <v>383051</v>
      </c>
      <c r="AC81" s="264">
        <v>0</v>
      </c>
      <c r="AD81" s="264">
        <v>383051</v>
      </c>
      <c r="AE81" s="264">
        <v>9605</v>
      </c>
      <c r="AF81" s="264">
        <v>328055</v>
      </c>
      <c r="AG81" s="264">
        <v>337660</v>
      </c>
      <c r="AI81" t="s">
        <v>1691</v>
      </c>
      <c r="AK81" t="s">
        <v>1692</v>
      </c>
      <c r="AL81" s="241" t="str">
        <f t="shared" si="1"/>
        <v>770</v>
      </c>
    </row>
    <row r="82" spans="1:38" x14ac:dyDescent="0.2">
      <c r="A82" s="272" t="s">
        <v>2288</v>
      </c>
      <c r="B82" t="s">
        <v>248</v>
      </c>
      <c r="C82" s="264">
        <v>64334</v>
      </c>
      <c r="D82" s="264">
        <v>0</v>
      </c>
      <c r="E82" s="264">
        <v>64334</v>
      </c>
      <c r="F82" s="264">
        <v>0</v>
      </c>
      <c r="G82" s="264">
        <v>0</v>
      </c>
      <c r="H82" s="264">
        <v>23032</v>
      </c>
      <c r="I82" s="264">
        <v>400</v>
      </c>
      <c r="J82" s="264">
        <v>2400</v>
      </c>
      <c r="K82" s="264">
        <v>27748</v>
      </c>
      <c r="L82" s="264">
        <v>47652</v>
      </c>
      <c r="M82" s="264">
        <v>0</v>
      </c>
      <c r="N82" s="264">
        <v>590</v>
      </c>
      <c r="O82" s="264">
        <v>0</v>
      </c>
      <c r="P82" s="264">
        <v>0</v>
      </c>
      <c r="Q82" s="264">
        <v>166156</v>
      </c>
      <c r="R82" s="264">
        <v>21616</v>
      </c>
      <c r="S82" s="264">
        <v>58696</v>
      </c>
      <c r="T82" s="264">
        <v>910</v>
      </c>
      <c r="U82" s="264">
        <v>18900</v>
      </c>
      <c r="V82" s="264">
        <v>753</v>
      </c>
      <c r="W82" s="264">
        <v>37675</v>
      </c>
      <c r="X82" s="264">
        <v>0</v>
      </c>
      <c r="Y82" s="264">
        <v>0</v>
      </c>
      <c r="Z82" s="264">
        <v>138550</v>
      </c>
      <c r="AA82" s="264">
        <v>19400</v>
      </c>
      <c r="AB82" s="264">
        <v>157950</v>
      </c>
      <c r="AC82" s="264">
        <v>0</v>
      </c>
      <c r="AD82" s="264">
        <v>157950</v>
      </c>
      <c r="AE82" s="264">
        <v>8206</v>
      </c>
      <c r="AF82" s="264">
        <v>442239</v>
      </c>
      <c r="AG82" s="264">
        <v>450445</v>
      </c>
      <c r="AI82" t="s">
        <v>1292</v>
      </c>
      <c r="AK82" t="s">
        <v>1293</v>
      </c>
      <c r="AL82" s="241" t="str">
        <f t="shared" si="1"/>
        <v>576</v>
      </c>
    </row>
    <row r="83" spans="1:38" x14ac:dyDescent="0.2">
      <c r="A83" s="272" t="s">
        <v>2289</v>
      </c>
      <c r="B83" t="s">
        <v>250</v>
      </c>
      <c r="C83" s="264">
        <v>15223</v>
      </c>
      <c r="D83" s="264">
        <v>0</v>
      </c>
      <c r="E83" s="264">
        <v>15223</v>
      </c>
      <c r="F83" s="264">
        <v>0</v>
      </c>
      <c r="G83" s="264">
        <v>0</v>
      </c>
      <c r="H83" s="264">
        <v>12670</v>
      </c>
      <c r="I83" s="264">
        <v>0</v>
      </c>
      <c r="J83" s="264">
        <v>15</v>
      </c>
      <c r="K83" s="264">
        <v>28730</v>
      </c>
      <c r="L83" s="264">
        <v>21168</v>
      </c>
      <c r="M83" s="264">
        <v>0</v>
      </c>
      <c r="N83" s="264">
        <v>0</v>
      </c>
      <c r="O83" s="264">
        <v>0</v>
      </c>
      <c r="P83" s="264">
        <v>0</v>
      </c>
      <c r="Q83" s="264">
        <v>77806</v>
      </c>
      <c r="R83" s="264">
        <v>24750</v>
      </c>
      <c r="S83" s="264">
        <v>8500</v>
      </c>
      <c r="T83" s="264">
        <v>0</v>
      </c>
      <c r="U83" s="264">
        <v>3450</v>
      </c>
      <c r="V83" s="264">
        <v>1500</v>
      </c>
      <c r="W83" s="264">
        <v>10050</v>
      </c>
      <c r="X83" s="264">
        <v>0</v>
      </c>
      <c r="Y83" s="264">
        <v>0</v>
      </c>
      <c r="Z83" s="264">
        <v>48250</v>
      </c>
      <c r="AA83" s="264">
        <v>18571</v>
      </c>
      <c r="AB83" s="264">
        <v>66821</v>
      </c>
      <c r="AC83" s="264">
        <v>0</v>
      </c>
      <c r="AD83" s="264">
        <v>66821</v>
      </c>
      <c r="AE83" s="264">
        <v>10985</v>
      </c>
      <c r="AF83" s="264">
        <v>77127</v>
      </c>
      <c r="AG83" s="264">
        <v>88112</v>
      </c>
      <c r="AI83" t="s">
        <v>1865</v>
      </c>
      <c r="AK83" t="s">
        <v>1866</v>
      </c>
      <c r="AL83" s="241" t="str">
        <f t="shared" si="1"/>
        <v>854</v>
      </c>
    </row>
    <row r="84" spans="1:38" x14ac:dyDescent="0.2">
      <c r="A84" s="272" t="s">
        <v>2290</v>
      </c>
      <c r="B84" t="s">
        <v>252</v>
      </c>
      <c r="C84" s="264">
        <v>206018</v>
      </c>
      <c r="D84" s="264">
        <v>0</v>
      </c>
      <c r="E84" s="264">
        <v>206018</v>
      </c>
      <c r="F84" s="264">
        <v>0</v>
      </c>
      <c r="G84" s="264">
        <v>0</v>
      </c>
      <c r="H84" s="264">
        <v>72049</v>
      </c>
      <c r="I84" s="264">
        <v>1250</v>
      </c>
      <c r="J84" s="264">
        <v>4700</v>
      </c>
      <c r="K84" s="264">
        <v>153395</v>
      </c>
      <c r="L84" s="264">
        <v>390200</v>
      </c>
      <c r="M84" s="264">
        <v>0</v>
      </c>
      <c r="N84" s="264">
        <v>98900</v>
      </c>
      <c r="O84" s="264">
        <v>200000</v>
      </c>
      <c r="P84" s="264">
        <v>0</v>
      </c>
      <c r="Q84" s="264">
        <v>1126512</v>
      </c>
      <c r="R84" s="264">
        <v>109166</v>
      </c>
      <c r="S84" s="264">
        <v>232500</v>
      </c>
      <c r="T84" s="264">
        <v>500</v>
      </c>
      <c r="U84" s="264">
        <v>158126</v>
      </c>
      <c r="V84" s="264">
        <v>6601</v>
      </c>
      <c r="W84" s="264">
        <v>81055</v>
      </c>
      <c r="X84" s="264">
        <v>0</v>
      </c>
      <c r="Y84" s="264">
        <v>0</v>
      </c>
      <c r="Z84" s="264">
        <v>587948</v>
      </c>
      <c r="AA84" s="264">
        <v>581600</v>
      </c>
      <c r="AB84" s="264">
        <v>1169548</v>
      </c>
      <c r="AC84" s="264">
        <v>0</v>
      </c>
      <c r="AD84" s="264">
        <v>1169548</v>
      </c>
      <c r="AE84" s="264">
        <v>-43036</v>
      </c>
      <c r="AF84" s="264">
        <v>1202421</v>
      </c>
      <c r="AG84" s="264">
        <v>1159385</v>
      </c>
      <c r="AI84" t="s">
        <v>859</v>
      </c>
      <c r="AK84" t="s">
        <v>860</v>
      </c>
      <c r="AL84" s="241" t="str">
        <f t="shared" si="1"/>
        <v>371</v>
      </c>
    </row>
    <row r="85" spans="1:38" x14ac:dyDescent="0.2">
      <c r="A85" s="272" t="s">
        <v>2291</v>
      </c>
      <c r="B85" t="s">
        <v>255</v>
      </c>
      <c r="C85" s="264">
        <v>265442</v>
      </c>
      <c r="D85" s="264">
        <v>0</v>
      </c>
      <c r="E85" s="264">
        <v>265442</v>
      </c>
      <c r="F85" s="264">
        <v>0</v>
      </c>
      <c r="G85" s="264">
        <v>0</v>
      </c>
      <c r="H85" s="264">
        <v>126256</v>
      </c>
      <c r="I85" s="264">
        <v>1365</v>
      </c>
      <c r="J85" s="264">
        <v>3455</v>
      </c>
      <c r="K85" s="264">
        <v>1434200</v>
      </c>
      <c r="L85" s="264">
        <v>451670</v>
      </c>
      <c r="M85" s="264">
        <v>0</v>
      </c>
      <c r="N85" s="264">
        <v>40880</v>
      </c>
      <c r="O85" s="264">
        <v>1174100</v>
      </c>
      <c r="P85" s="264">
        <v>66059</v>
      </c>
      <c r="Q85" s="264">
        <v>3563427</v>
      </c>
      <c r="R85" s="264">
        <v>31630</v>
      </c>
      <c r="S85" s="264">
        <v>322250</v>
      </c>
      <c r="T85" s="264">
        <v>3100</v>
      </c>
      <c r="U85" s="264">
        <v>155620</v>
      </c>
      <c r="V85" s="264">
        <v>234300</v>
      </c>
      <c r="W85" s="264">
        <v>91700</v>
      </c>
      <c r="X85" s="264">
        <v>364000</v>
      </c>
      <c r="Y85" s="264">
        <v>3800</v>
      </c>
      <c r="Z85" s="264">
        <v>1206400</v>
      </c>
      <c r="AA85" s="264">
        <v>2322910</v>
      </c>
      <c r="AB85" s="264">
        <v>3529310</v>
      </c>
      <c r="AC85" s="264">
        <v>66059</v>
      </c>
      <c r="AD85" s="264">
        <v>3595369</v>
      </c>
      <c r="AE85" s="264">
        <v>-31942</v>
      </c>
      <c r="AF85" s="264">
        <v>650770</v>
      </c>
      <c r="AG85" s="264">
        <v>618828</v>
      </c>
      <c r="AI85" t="s">
        <v>149</v>
      </c>
      <c r="AK85" t="s">
        <v>150</v>
      </c>
      <c r="AL85" s="241" t="str">
        <f t="shared" si="1"/>
        <v>034</v>
      </c>
    </row>
    <row r="86" spans="1:38" x14ac:dyDescent="0.2">
      <c r="A86" s="272" t="s">
        <v>2292</v>
      </c>
      <c r="B86" t="s">
        <v>257</v>
      </c>
      <c r="C86" s="264">
        <v>504523</v>
      </c>
      <c r="D86" s="264">
        <v>0</v>
      </c>
      <c r="E86" s="264">
        <v>504523</v>
      </c>
      <c r="F86" s="264">
        <v>0</v>
      </c>
      <c r="G86" s="264">
        <v>50000</v>
      </c>
      <c r="H86" s="264">
        <v>211271</v>
      </c>
      <c r="I86" s="264">
        <v>4750</v>
      </c>
      <c r="J86" s="264">
        <v>27025</v>
      </c>
      <c r="K86" s="264">
        <v>281807</v>
      </c>
      <c r="L86" s="264">
        <v>541750</v>
      </c>
      <c r="M86" s="264">
        <v>6000</v>
      </c>
      <c r="N86" s="264">
        <v>70800</v>
      </c>
      <c r="O86" s="264">
        <v>0</v>
      </c>
      <c r="P86" s="264">
        <v>283064</v>
      </c>
      <c r="Q86" s="264">
        <v>1980990</v>
      </c>
      <c r="R86" s="264">
        <v>258165</v>
      </c>
      <c r="S86" s="264">
        <v>332315</v>
      </c>
      <c r="T86" s="264">
        <v>0</v>
      </c>
      <c r="U86" s="264">
        <v>304911</v>
      </c>
      <c r="V86" s="264">
        <v>68386</v>
      </c>
      <c r="W86" s="264">
        <v>178353</v>
      </c>
      <c r="X86" s="264">
        <v>73485</v>
      </c>
      <c r="Y86" s="264">
        <v>43500</v>
      </c>
      <c r="Z86" s="264">
        <v>1259115</v>
      </c>
      <c r="AA86" s="264">
        <v>772669</v>
      </c>
      <c r="AB86" s="264">
        <v>2031784</v>
      </c>
      <c r="AC86" s="264">
        <v>283064</v>
      </c>
      <c r="AD86" s="264">
        <v>2314848</v>
      </c>
      <c r="AE86" s="264">
        <v>-333858</v>
      </c>
      <c r="AF86" s="264">
        <v>391796</v>
      </c>
      <c r="AG86" s="264">
        <v>57938</v>
      </c>
      <c r="AI86" t="s">
        <v>1883</v>
      </c>
      <c r="AK86" t="s">
        <v>1884</v>
      </c>
      <c r="AL86" s="241" t="str">
        <f t="shared" si="1"/>
        <v>863</v>
      </c>
    </row>
    <row r="87" spans="1:38" x14ac:dyDescent="0.2">
      <c r="A87" s="272" t="s">
        <v>2293</v>
      </c>
      <c r="B87" t="s">
        <v>259</v>
      </c>
      <c r="C87" s="264">
        <v>211613</v>
      </c>
      <c r="D87" s="264">
        <v>0</v>
      </c>
      <c r="E87" s="264">
        <v>211613</v>
      </c>
      <c r="F87" s="264">
        <v>0</v>
      </c>
      <c r="G87" s="264">
        <v>0</v>
      </c>
      <c r="H87" s="264">
        <v>71387</v>
      </c>
      <c r="I87" s="264">
        <v>2000</v>
      </c>
      <c r="J87" s="264">
        <v>25000</v>
      </c>
      <c r="K87" s="264">
        <v>88000</v>
      </c>
      <c r="L87" s="264">
        <v>364430</v>
      </c>
      <c r="M87" s="264">
        <v>0</v>
      </c>
      <c r="N87" s="264">
        <v>5000</v>
      </c>
      <c r="O87" s="264">
        <v>0</v>
      </c>
      <c r="P87" s="264">
        <v>0</v>
      </c>
      <c r="Q87" s="264">
        <v>767430</v>
      </c>
      <c r="R87" s="264">
        <v>42000</v>
      </c>
      <c r="S87" s="264">
        <v>84930</v>
      </c>
      <c r="T87" s="264">
        <v>850</v>
      </c>
      <c r="U87" s="264">
        <v>20000</v>
      </c>
      <c r="V87" s="264">
        <v>50000</v>
      </c>
      <c r="W87" s="264">
        <v>144500</v>
      </c>
      <c r="X87" s="264">
        <v>0</v>
      </c>
      <c r="Y87" s="264">
        <v>0</v>
      </c>
      <c r="Z87" s="264">
        <v>342280</v>
      </c>
      <c r="AA87" s="264">
        <v>360000</v>
      </c>
      <c r="AB87" s="264">
        <v>702280</v>
      </c>
      <c r="AC87" s="264">
        <v>0</v>
      </c>
      <c r="AD87" s="264">
        <v>702280</v>
      </c>
      <c r="AE87" s="264">
        <v>65150</v>
      </c>
      <c r="AF87" s="264">
        <v>1072992</v>
      </c>
      <c r="AG87" s="264">
        <v>1138142</v>
      </c>
      <c r="AI87" t="s">
        <v>1489</v>
      </c>
      <c r="AK87" t="s">
        <v>2106</v>
      </c>
      <c r="AL87" s="241" t="str">
        <f t="shared" si="1"/>
        <v>672</v>
      </c>
    </row>
    <row r="88" spans="1:38" x14ac:dyDescent="0.2">
      <c r="A88" s="272" t="s">
        <v>2294</v>
      </c>
      <c r="B88" t="s">
        <v>261</v>
      </c>
      <c r="C88" s="264">
        <v>32552</v>
      </c>
      <c r="D88" s="264">
        <v>0</v>
      </c>
      <c r="E88" s="264">
        <v>32552</v>
      </c>
      <c r="F88" s="264">
        <v>0</v>
      </c>
      <c r="G88" s="264">
        <v>0</v>
      </c>
      <c r="H88" s="264">
        <v>17279</v>
      </c>
      <c r="I88" s="264">
        <v>250</v>
      </c>
      <c r="J88" s="264">
        <v>500</v>
      </c>
      <c r="K88" s="264">
        <v>28238</v>
      </c>
      <c r="L88" s="264">
        <v>82220</v>
      </c>
      <c r="M88" s="264">
        <v>0</v>
      </c>
      <c r="N88" s="264">
        <v>0</v>
      </c>
      <c r="O88" s="264">
        <v>0</v>
      </c>
      <c r="P88" s="264">
        <v>0</v>
      </c>
      <c r="Q88" s="264">
        <v>161039</v>
      </c>
      <c r="R88" s="264">
        <v>6000</v>
      </c>
      <c r="S88" s="264">
        <v>38026</v>
      </c>
      <c r="T88" s="264">
        <v>0</v>
      </c>
      <c r="U88" s="264">
        <v>18275</v>
      </c>
      <c r="V88" s="264">
        <v>0</v>
      </c>
      <c r="W88" s="264">
        <v>29577</v>
      </c>
      <c r="X88" s="264">
        <v>0</v>
      </c>
      <c r="Y88" s="264">
        <v>0</v>
      </c>
      <c r="Z88" s="264">
        <v>91878</v>
      </c>
      <c r="AA88" s="264">
        <v>62277</v>
      </c>
      <c r="AB88" s="264">
        <v>154155</v>
      </c>
      <c r="AC88" s="264">
        <v>0</v>
      </c>
      <c r="AD88" s="264">
        <v>154155</v>
      </c>
      <c r="AE88" s="264">
        <v>6884</v>
      </c>
      <c r="AF88" s="264">
        <v>130583</v>
      </c>
      <c r="AG88" s="264">
        <v>137467</v>
      </c>
      <c r="AI88" t="s">
        <v>1405</v>
      </c>
      <c r="AK88" t="s">
        <v>1406</v>
      </c>
      <c r="AL88" s="241" t="str">
        <f t="shared" si="1"/>
        <v>631</v>
      </c>
    </row>
    <row r="89" spans="1:38" x14ac:dyDescent="0.2">
      <c r="A89" s="272" t="s">
        <v>2295</v>
      </c>
      <c r="B89" t="s">
        <v>263</v>
      </c>
      <c r="C89" s="264">
        <v>135052</v>
      </c>
      <c r="D89" s="264">
        <v>0</v>
      </c>
      <c r="E89" s="264">
        <v>135052</v>
      </c>
      <c r="F89" s="264">
        <v>0</v>
      </c>
      <c r="G89" s="264">
        <v>0</v>
      </c>
      <c r="H89" s="264">
        <v>26599</v>
      </c>
      <c r="I89" s="264">
        <v>775</v>
      </c>
      <c r="J89" s="264">
        <v>1960</v>
      </c>
      <c r="K89" s="264">
        <v>44570</v>
      </c>
      <c r="L89" s="264">
        <v>508450</v>
      </c>
      <c r="M89" s="264">
        <v>0</v>
      </c>
      <c r="N89" s="264">
        <v>23645</v>
      </c>
      <c r="O89" s="264">
        <v>101000</v>
      </c>
      <c r="P89" s="264">
        <v>7122</v>
      </c>
      <c r="Q89" s="264">
        <v>849173</v>
      </c>
      <c r="R89" s="264">
        <v>32980</v>
      </c>
      <c r="S89" s="264">
        <v>117760</v>
      </c>
      <c r="T89" s="264">
        <v>2145</v>
      </c>
      <c r="U89" s="264">
        <v>46038</v>
      </c>
      <c r="V89" s="264">
        <v>10500</v>
      </c>
      <c r="W89" s="264">
        <v>45680</v>
      </c>
      <c r="X89" s="264">
        <v>28395</v>
      </c>
      <c r="Y89" s="264">
        <v>1500</v>
      </c>
      <c r="Z89" s="264">
        <v>284998</v>
      </c>
      <c r="AA89" s="264">
        <v>580448</v>
      </c>
      <c r="AB89" s="264">
        <v>865446</v>
      </c>
      <c r="AC89" s="264">
        <v>7122</v>
      </c>
      <c r="AD89" s="264">
        <v>872568</v>
      </c>
      <c r="AE89" s="264">
        <v>-23395</v>
      </c>
      <c r="AF89" s="264">
        <v>759912</v>
      </c>
      <c r="AG89" s="264">
        <v>736517</v>
      </c>
      <c r="AI89" t="s">
        <v>1832</v>
      </c>
      <c r="AK89" t="s">
        <v>1833</v>
      </c>
      <c r="AL89" s="241" t="str">
        <f t="shared" si="1"/>
        <v>839</v>
      </c>
    </row>
    <row r="90" spans="1:38" x14ac:dyDescent="0.2">
      <c r="A90" s="272" t="s">
        <v>2296</v>
      </c>
      <c r="B90" t="s">
        <v>265</v>
      </c>
      <c r="C90" s="264">
        <v>381876</v>
      </c>
      <c r="D90" s="264">
        <v>0</v>
      </c>
      <c r="E90" s="264">
        <v>381876</v>
      </c>
      <c r="F90" s="264">
        <v>0</v>
      </c>
      <c r="G90" s="264">
        <v>0</v>
      </c>
      <c r="H90" s="264">
        <v>100695</v>
      </c>
      <c r="I90" s="264">
        <v>2525</v>
      </c>
      <c r="J90" s="264">
        <v>2001</v>
      </c>
      <c r="K90" s="264">
        <v>353631</v>
      </c>
      <c r="L90" s="264">
        <v>718600</v>
      </c>
      <c r="M90" s="264">
        <v>2142</v>
      </c>
      <c r="N90" s="264">
        <v>102300</v>
      </c>
      <c r="O90" s="264">
        <v>400000</v>
      </c>
      <c r="P90" s="264">
        <v>140070</v>
      </c>
      <c r="Q90" s="264">
        <v>2203840</v>
      </c>
      <c r="R90" s="264">
        <v>180300</v>
      </c>
      <c r="S90" s="264">
        <v>137000</v>
      </c>
      <c r="T90" s="264">
        <v>1000</v>
      </c>
      <c r="U90" s="264">
        <v>501750</v>
      </c>
      <c r="V90" s="264">
        <v>210000</v>
      </c>
      <c r="W90" s="264">
        <v>128600</v>
      </c>
      <c r="X90" s="264">
        <v>79800</v>
      </c>
      <c r="Y90" s="264">
        <v>484000</v>
      </c>
      <c r="Z90" s="264">
        <v>1722450</v>
      </c>
      <c r="AA90" s="264">
        <v>328460</v>
      </c>
      <c r="AB90" s="264">
        <v>2050910</v>
      </c>
      <c r="AC90" s="264">
        <v>140070</v>
      </c>
      <c r="AD90" s="264">
        <v>2190980</v>
      </c>
      <c r="AE90" s="264">
        <v>12860</v>
      </c>
      <c r="AF90" s="264">
        <v>1181693</v>
      </c>
      <c r="AG90" s="264">
        <v>1194553</v>
      </c>
      <c r="AI90" t="s">
        <v>588</v>
      </c>
      <c r="AK90" t="s">
        <v>589</v>
      </c>
      <c r="AL90" s="241" t="str">
        <f t="shared" si="1"/>
        <v>242</v>
      </c>
    </row>
    <row r="91" spans="1:38" x14ac:dyDescent="0.2">
      <c r="A91" s="272" t="s">
        <v>2297</v>
      </c>
      <c r="B91" t="s">
        <v>267</v>
      </c>
      <c r="C91" s="264">
        <v>26877</v>
      </c>
      <c r="D91" s="264">
        <v>0</v>
      </c>
      <c r="E91" s="264">
        <v>26877</v>
      </c>
      <c r="F91" s="264">
        <v>0</v>
      </c>
      <c r="G91" s="264">
        <v>0</v>
      </c>
      <c r="H91" s="264">
        <v>19042</v>
      </c>
      <c r="I91" s="264">
        <v>420</v>
      </c>
      <c r="J91" s="264">
        <v>2750</v>
      </c>
      <c r="K91" s="264">
        <v>26900</v>
      </c>
      <c r="L91" s="264">
        <v>81725</v>
      </c>
      <c r="M91" s="264">
        <v>0</v>
      </c>
      <c r="N91" s="264">
        <v>0</v>
      </c>
      <c r="O91" s="264">
        <v>0</v>
      </c>
      <c r="P91" s="264">
        <v>0</v>
      </c>
      <c r="Q91" s="264">
        <v>157714</v>
      </c>
      <c r="R91" s="264">
        <v>15120</v>
      </c>
      <c r="S91" s="264">
        <v>43000</v>
      </c>
      <c r="T91" s="264">
        <v>1725</v>
      </c>
      <c r="U91" s="264">
        <v>25390</v>
      </c>
      <c r="V91" s="264">
        <v>20000</v>
      </c>
      <c r="W91" s="264">
        <v>28755</v>
      </c>
      <c r="X91" s="264">
        <v>0</v>
      </c>
      <c r="Y91" s="264">
        <v>0</v>
      </c>
      <c r="Z91" s="264">
        <v>133990</v>
      </c>
      <c r="AA91" s="264">
        <v>64425</v>
      </c>
      <c r="AB91" s="264">
        <v>198415</v>
      </c>
      <c r="AC91" s="264">
        <v>0</v>
      </c>
      <c r="AD91" s="264">
        <v>198415</v>
      </c>
      <c r="AE91" s="264">
        <v>-40701</v>
      </c>
      <c r="AF91" s="264">
        <v>216399</v>
      </c>
      <c r="AG91" s="264">
        <v>175698</v>
      </c>
      <c r="AI91" t="s">
        <v>1693</v>
      </c>
      <c r="AK91" t="s">
        <v>1694</v>
      </c>
      <c r="AL91" s="241" t="str">
        <f t="shared" si="1"/>
        <v>771</v>
      </c>
    </row>
    <row r="92" spans="1:38" x14ac:dyDescent="0.2">
      <c r="A92" s="272" t="s">
        <v>2298</v>
      </c>
      <c r="B92" t="s">
        <v>269</v>
      </c>
      <c r="C92" s="264">
        <v>243913</v>
      </c>
      <c r="D92" s="264">
        <v>0</v>
      </c>
      <c r="E92" s="264">
        <v>243913</v>
      </c>
      <c r="F92" s="264">
        <v>0</v>
      </c>
      <c r="G92" s="264">
        <v>0</v>
      </c>
      <c r="H92" s="264">
        <v>89082</v>
      </c>
      <c r="I92" s="264">
        <v>48850</v>
      </c>
      <c r="J92" s="264">
        <v>843</v>
      </c>
      <c r="K92" s="264">
        <v>118014.5</v>
      </c>
      <c r="L92" s="264">
        <v>438648</v>
      </c>
      <c r="M92" s="264">
        <v>0</v>
      </c>
      <c r="N92" s="264">
        <v>16500</v>
      </c>
      <c r="O92" s="264">
        <v>0</v>
      </c>
      <c r="P92" s="264">
        <v>79000</v>
      </c>
      <c r="Q92" s="264">
        <v>1034850.5</v>
      </c>
      <c r="R92" s="264">
        <v>102883</v>
      </c>
      <c r="S92" s="264">
        <v>169852</v>
      </c>
      <c r="T92" s="264">
        <v>1630</v>
      </c>
      <c r="U92" s="264">
        <v>96432</v>
      </c>
      <c r="V92" s="264">
        <v>6200</v>
      </c>
      <c r="W92" s="264">
        <v>82541</v>
      </c>
      <c r="X92" s="264">
        <v>54443</v>
      </c>
      <c r="Y92" s="264">
        <v>125000</v>
      </c>
      <c r="Z92" s="264">
        <v>638981</v>
      </c>
      <c r="AA92" s="264">
        <v>379944</v>
      </c>
      <c r="AB92" s="264">
        <v>1018925</v>
      </c>
      <c r="AC92" s="264">
        <v>79000</v>
      </c>
      <c r="AD92" s="264">
        <v>1097925</v>
      </c>
      <c r="AE92" s="264">
        <v>-63074.5</v>
      </c>
      <c r="AF92" s="264">
        <v>1010553</v>
      </c>
      <c r="AG92" s="264">
        <v>947478.5</v>
      </c>
      <c r="AI92" t="s">
        <v>978</v>
      </c>
      <c r="AK92" t="s">
        <v>979</v>
      </c>
      <c r="AL92" s="241" t="str">
        <f t="shared" si="1"/>
        <v>425</v>
      </c>
    </row>
    <row r="93" spans="1:38" x14ac:dyDescent="0.2">
      <c r="A93" s="272" t="s">
        <v>2299</v>
      </c>
      <c r="B93" t="s">
        <v>271</v>
      </c>
      <c r="C93" s="264">
        <v>4218861</v>
      </c>
      <c r="D93" s="264">
        <v>0</v>
      </c>
      <c r="E93" s="264">
        <v>4218861</v>
      </c>
      <c r="F93" s="264">
        <v>0</v>
      </c>
      <c r="G93" s="264">
        <v>794019</v>
      </c>
      <c r="H93" s="264">
        <v>2199326</v>
      </c>
      <c r="I93" s="264">
        <v>279500</v>
      </c>
      <c r="J93" s="264">
        <v>125200</v>
      </c>
      <c r="K93" s="264">
        <v>5927604.25</v>
      </c>
      <c r="L93" s="264">
        <v>12758802</v>
      </c>
      <c r="M93" s="264">
        <v>0</v>
      </c>
      <c r="N93" s="264">
        <v>253000</v>
      </c>
      <c r="O93" s="264">
        <v>0</v>
      </c>
      <c r="P93" s="264">
        <v>3152980</v>
      </c>
      <c r="Q93" s="264">
        <v>29709292.25</v>
      </c>
      <c r="R93" s="264">
        <v>3271882</v>
      </c>
      <c r="S93" s="264">
        <v>1710060</v>
      </c>
      <c r="T93" s="264">
        <v>8250</v>
      </c>
      <c r="U93" s="264">
        <v>1735508</v>
      </c>
      <c r="V93" s="264">
        <v>82000</v>
      </c>
      <c r="W93" s="264">
        <v>465171</v>
      </c>
      <c r="X93" s="264">
        <v>2163550</v>
      </c>
      <c r="Y93" s="264">
        <v>5123600</v>
      </c>
      <c r="Z93" s="264">
        <v>14560021</v>
      </c>
      <c r="AA93" s="264">
        <v>11488635</v>
      </c>
      <c r="AB93" s="264">
        <v>26048656</v>
      </c>
      <c r="AC93" s="264">
        <v>3152980</v>
      </c>
      <c r="AD93" s="264">
        <v>29201636</v>
      </c>
      <c r="AE93" s="264">
        <v>507656.25</v>
      </c>
      <c r="AF93" s="264">
        <v>14587464</v>
      </c>
      <c r="AG93" s="264">
        <v>15095120.25</v>
      </c>
      <c r="AI93" t="s">
        <v>1867</v>
      </c>
      <c r="AK93" t="s">
        <v>1868</v>
      </c>
      <c r="AL93" s="241" t="str">
        <f t="shared" si="1"/>
        <v>855</v>
      </c>
    </row>
    <row r="94" spans="1:38" x14ac:dyDescent="0.2">
      <c r="A94" s="272" t="s">
        <v>2300</v>
      </c>
      <c r="B94" t="s">
        <v>273</v>
      </c>
      <c r="C94" s="264">
        <v>11062</v>
      </c>
      <c r="D94" s="264">
        <v>0</v>
      </c>
      <c r="E94" s="264">
        <v>11062</v>
      </c>
      <c r="F94" s="264">
        <v>0</v>
      </c>
      <c r="G94" s="264">
        <v>0</v>
      </c>
      <c r="H94" s="264">
        <v>8186</v>
      </c>
      <c r="I94" s="264">
        <v>440</v>
      </c>
      <c r="J94" s="264">
        <v>4955</v>
      </c>
      <c r="K94" s="264">
        <v>5400</v>
      </c>
      <c r="L94" s="264">
        <v>28000</v>
      </c>
      <c r="M94" s="264">
        <v>0</v>
      </c>
      <c r="N94" s="264">
        <v>0</v>
      </c>
      <c r="O94" s="264">
        <v>0</v>
      </c>
      <c r="P94" s="264">
        <v>0</v>
      </c>
      <c r="Q94" s="264">
        <v>58043</v>
      </c>
      <c r="R94" s="264">
        <v>5320</v>
      </c>
      <c r="S94" s="264">
        <v>14400</v>
      </c>
      <c r="T94" s="264">
        <v>0</v>
      </c>
      <c r="U94" s="264">
        <v>600</v>
      </c>
      <c r="V94" s="264">
        <v>0</v>
      </c>
      <c r="W94" s="264">
        <v>21070</v>
      </c>
      <c r="X94" s="264">
        <v>0</v>
      </c>
      <c r="Y94" s="264">
        <v>0</v>
      </c>
      <c r="Z94" s="264">
        <v>41390</v>
      </c>
      <c r="AA94" s="264">
        <v>20020</v>
      </c>
      <c r="AB94" s="264">
        <v>61410</v>
      </c>
      <c r="AC94" s="264">
        <v>0</v>
      </c>
      <c r="AD94" s="264">
        <v>61410</v>
      </c>
      <c r="AE94" s="264">
        <v>-3367</v>
      </c>
      <c r="AF94" s="264">
        <v>46336</v>
      </c>
      <c r="AG94" s="264">
        <v>42969</v>
      </c>
      <c r="AI94" t="s">
        <v>1576</v>
      </c>
      <c r="AK94" t="s">
        <v>1577</v>
      </c>
      <c r="AL94" s="241" t="str">
        <f t="shared" si="1"/>
        <v>715</v>
      </c>
    </row>
    <row r="95" spans="1:38" x14ac:dyDescent="0.2">
      <c r="A95" s="272" t="s">
        <v>2301</v>
      </c>
      <c r="B95" t="s">
        <v>276</v>
      </c>
      <c r="C95" s="264">
        <v>515316</v>
      </c>
      <c r="D95" s="264">
        <v>0</v>
      </c>
      <c r="E95" s="264">
        <v>515316</v>
      </c>
      <c r="F95" s="264">
        <v>0</v>
      </c>
      <c r="G95" s="264">
        <v>72261</v>
      </c>
      <c r="H95" s="264">
        <v>69503</v>
      </c>
      <c r="I95" s="264">
        <v>4154</v>
      </c>
      <c r="J95" s="264">
        <v>45316</v>
      </c>
      <c r="K95" s="264">
        <v>1303267</v>
      </c>
      <c r="L95" s="264">
        <v>582740</v>
      </c>
      <c r="M95" s="264">
        <v>0</v>
      </c>
      <c r="N95" s="264">
        <v>82475</v>
      </c>
      <c r="O95" s="264">
        <v>1500000</v>
      </c>
      <c r="P95" s="264">
        <v>229611</v>
      </c>
      <c r="Q95" s="264">
        <v>4404643</v>
      </c>
      <c r="R95" s="264">
        <v>160245</v>
      </c>
      <c r="S95" s="264">
        <v>153660</v>
      </c>
      <c r="T95" s="264">
        <v>7000</v>
      </c>
      <c r="U95" s="264">
        <v>263993</v>
      </c>
      <c r="V95" s="264">
        <v>4200</v>
      </c>
      <c r="W95" s="264">
        <v>157685</v>
      </c>
      <c r="X95" s="264">
        <v>235573</v>
      </c>
      <c r="Y95" s="264">
        <v>917500</v>
      </c>
      <c r="Z95" s="264">
        <v>1899856</v>
      </c>
      <c r="AA95" s="264">
        <v>2543200</v>
      </c>
      <c r="AB95" s="264">
        <v>4443056</v>
      </c>
      <c r="AC95" s="264">
        <v>229611</v>
      </c>
      <c r="AD95" s="264">
        <v>4672667</v>
      </c>
      <c r="AE95" s="264">
        <v>-268024</v>
      </c>
      <c r="AF95" s="264">
        <v>2279661</v>
      </c>
      <c r="AG95" s="264">
        <v>2011637</v>
      </c>
      <c r="AI95" t="s">
        <v>193</v>
      </c>
      <c r="AK95" t="s">
        <v>198</v>
      </c>
      <c r="AL95" s="241" t="str">
        <f t="shared" si="1"/>
        <v>057</v>
      </c>
    </row>
    <row r="96" spans="1:38" x14ac:dyDescent="0.2">
      <c r="A96" s="272" t="s">
        <v>2302</v>
      </c>
      <c r="B96" t="s">
        <v>278</v>
      </c>
      <c r="C96" s="264">
        <v>457678</v>
      </c>
      <c r="D96" s="264">
        <v>0</v>
      </c>
      <c r="E96" s="264">
        <v>457678</v>
      </c>
      <c r="F96" s="264">
        <v>0</v>
      </c>
      <c r="G96" s="264">
        <v>2219</v>
      </c>
      <c r="H96" s="264">
        <v>70773</v>
      </c>
      <c r="I96" s="264">
        <v>1200</v>
      </c>
      <c r="J96" s="264">
        <v>13450</v>
      </c>
      <c r="K96" s="264">
        <v>186335</v>
      </c>
      <c r="L96" s="264">
        <v>1195050</v>
      </c>
      <c r="M96" s="264">
        <v>0</v>
      </c>
      <c r="N96" s="264">
        <v>30000</v>
      </c>
      <c r="O96" s="264">
        <v>0</v>
      </c>
      <c r="P96" s="264">
        <v>44000</v>
      </c>
      <c r="Q96" s="264">
        <v>2000705</v>
      </c>
      <c r="R96" s="264">
        <v>265904</v>
      </c>
      <c r="S96" s="264">
        <v>275232</v>
      </c>
      <c r="T96" s="264">
        <v>2500</v>
      </c>
      <c r="U96" s="264">
        <v>139716</v>
      </c>
      <c r="V96" s="264">
        <v>1500</v>
      </c>
      <c r="W96" s="264">
        <v>147425</v>
      </c>
      <c r="X96" s="264">
        <v>140201</v>
      </c>
      <c r="Y96" s="264">
        <v>0</v>
      </c>
      <c r="Z96" s="264">
        <v>972478</v>
      </c>
      <c r="AA96" s="264">
        <v>1021195</v>
      </c>
      <c r="AB96" s="264">
        <v>1993673</v>
      </c>
      <c r="AC96" s="264">
        <v>44000</v>
      </c>
      <c r="AD96" s="264">
        <v>2037673</v>
      </c>
      <c r="AE96" s="264">
        <v>-36968</v>
      </c>
      <c r="AF96" s="264">
        <v>488564</v>
      </c>
      <c r="AG96" s="264">
        <v>451596</v>
      </c>
      <c r="AI96" t="s">
        <v>561</v>
      </c>
      <c r="AK96" t="s">
        <v>562</v>
      </c>
      <c r="AL96" s="241" t="str">
        <f t="shared" si="1"/>
        <v>229</v>
      </c>
    </row>
    <row r="97" spans="1:38" x14ac:dyDescent="0.2">
      <c r="A97" s="272" t="s">
        <v>2303</v>
      </c>
      <c r="B97" t="s">
        <v>280</v>
      </c>
      <c r="C97" s="264">
        <v>22324</v>
      </c>
      <c r="D97" s="264">
        <v>0</v>
      </c>
      <c r="E97" s="264">
        <v>22324</v>
      </c>
      <c r="F97" s="264">
        <v>0</v>
      </c>
      <c r="G97" s="264">
        <v>0</v>
      </c>
      <c r="H97" s="264">
        <v>6386</v>
      </c>
      <c r="I97" s="264">
        <v>390</v>
      </c>
      <c r="J97" s="264">
        <v>0</v>
      </c>
      <c r="K97" s="264">
        <v>5907</v>
      </c>
      <c r="L97" s="264">
        <v>7000</v>
      </c>
      <c r="M97" s="264">
        <v>0</v>
      </c>
      <c r="N97" s="264">
        <v>0</v>
      </c>
      <c r="O97" s="264">
        <v>0</v>
      </c>
      <c r="P97" s="264">
        <v>0</v>
      </c>
      <c r="Q97" s="264">
        <v>42007</v>
      </c>
      <c r="R97" s="264">
        <v>5400</v>
      </c>
      <c r="S97" s="264">
        <v>8350</v>
      </c>
      <c r="T97" s="264">
        <v>400</v>
      </c>
      <c r="U97" s="264">
        <v>3600</v>
      </c>
      <c r="V97" s="264">
        <v>224</v>
      </c>
      <c r="W97" s="264">
        <v>24040</v>
      </c>
      <c r="X97" s="264">
        <v>0</v>
      </c>
      <c r="Y97" s="264">
        <v>0</v>
      </c>
      <c r="Z97" s="264">
        <v>42014</v>
      </c>
      <c r="AA97" s="264">
        <v>7150</v>
      </c>
      <c r="AB97" s="264">
        <v>49164</v>
      </c>
      <c r="AC97" s="264">
        <v>0</v>
      </c>
      <c r="AD97" s="264">
        <v>49164</v>
      </c>
      <c r="AE97" s="264">
        <v>-7157</v>
      </c>
      <c r="AF97" s="264">
        <v>58068</v>
      </c>
      <c r="AG97" s="264">
        <v>50911</v>
      </c>
      <c r="AI97" t="s">
        <v>199</v>
      </c>
      <c r="AK97" t="s">
        <v>200</v>
      </c>
      <c r="AL97" s="241" t="str">
        <f t="shared" si="1"/>
        <v>058</v>
      </c>
    </row>
    <row r="98" spans="1:38" x14ac:dyDescent="0.2">
      <c r="A98" s="272" t="s">
        <v>2304</v>
      </c>
      <c r="B98" t="s">
        <v>282</v>
      </c>
      <c r="C98" s="264">
        <v>30776</v>
      </c>
      <c r="D98" s="264">
        <v>0</v>
      </c>
      <c r="E98" s="264">
        <v>30776</v>
      </c>
      <c r="F98" s="264">
        <v>0</v>
      </c>
      <c r="G98" s="264">
        <v>0</v>
      </c>
      <c r="H98" s="264">
        <v>8848</v>
      </c>
      <c r="I98" s="264">
        <v>0</v>
      </c>
      <c r="J98" s="264">
        <v>3535</v>
      </c>
      <c r="K98" s="264">
        <v>108500</v>
      </c>
      <c r="L98" s="264">
        <v>38350</v>
      </c>
      <c r="M98" s="264">
        <v>0</v>
      </c>
      <c r="N98" s="264">
        <v>0</v>
      </c>
      <c r="O98" s="264">
        <v>0</v>
      </c>
      <c r="P98" s="264">
        <v>630</v>
      </c>
      <c r="Q98" s="264">
        <v>190639</v>
      </c>
      <c r="R98" s="264">
        <v>25000</v>
      </c>
      <c r="S98" s="264">
        <v>68300</v>
      </c>
      <c r="T98" s="264">
        <v>1300</v>
      </c>
      <c r="U98" s="264">
        <v>8850</v>
      </c>
      <c r="V98" s="264">
        <v>700</v>
      </c>
      <c r="W98" s="264">
        <v>29400</v>
      </c>
      <c r="X98" s="264">
        <v>0</v>
      </c>
      <c r="Y98" s="264">
        <v>0</v>
      </c>
      <c r="Z98" s="264">
        <v>133550</v>
      </c>
      <c r="AA98" s="264">
        <v>54300</v>
      </c>
      <c r="AB98" s="264">
        <v>187850</v>
      </c>
      <c r="AC98" s="264">
        <v>630</v>
      </c>
      <c r="AD98" s="264">
        <v>188480</v>
      </c>
      <c r="AE98" s="264">
        <v>2159</v>
      </c>
      <c r="AF98" s="264">
        <v>275487</v>
      </c>
      <c r="AG98" s="264">
        <v>277646</v>
      </c>
      <c r="AI98" t="s">
        <v>1750</v>
      </c>
      <c r="AK98" t="s">
        <v>1751</v>
      </c>
      <c r="AL98" s="241" t="str">
        <f t="shared" si="1"/>
        <v>799</v>
      </c>
    </row>
    <row r="99" spans="1:38" x14ac:dyDescent="0.2">
      <c r="A99" s="272" t="s">
        <v>2305</v>
      </c>
      <c r="B99" t="s">
        <v>284</v>
      </c>
      <c r="C99" s="264">
        <v>475117</v>
      </c>
      <c r="D99" s="264">
        <v>0</v>
      </c>
      <c r="E99" s="264">
        <v>475117</v>
      </c>
      <c r="F99" s="264">
        <v>0</v>
      </c>
      <c r="G99" s="264">
        <v>0</v>
      </c>
      <c r="H99" s="264">
        <v>101706</v>
      </c>
      <c r="I99" s="264">
        <v>10225</v>
      </c>
      <c r="J99" s="264">
        <v>3000</v>
      </c>
      <c r="K99" s="264">
        <v>419581</v>
      </c>
      <c r="L99" s="264">
        <v>513510</v>
      </c>
      <c r="M99" s="264">
        <v>0</v>
      </c>
      <c r="N99" s="264">
        <v>64472</v>
      </c>
      <c r="O99" s="264">
        <v>0</v>
      </c>
      <c r="P99" s="264">
        <v>104008</v>
      </c>
      <c r="Q99" s="264">
        <v>1691619</v>
      </c>
      <c r="R99" s="264">
        <v>220810</v>
      </c>
      <c r="S99" s="264">
        <v>179629</v>
      </c>
      <c r="T99" s="264">
        <v>7000</v>
      </c>
      <c r="U99" s="264">
        <v>232838</v>
      </c>
      <c r="V99" s="264">
        <v>488839</v>
      </c>
      <c r="W99" s="264">
        <v>201152</v>
      </c>
      <c r="X99" s="264">
        <v>152992</v>
      </c>
      <c r="Y99" s="264">
        <v>0</v>
      </c>
      <c r="Z99" s="264">
        <v>1483260</v>
      </c>
      <c r="AA99" s="264">
        <v>475850</v>
      </c>
      <c r="AB99" s="264">
        <v>1959110</v>
      </c>
      <c r="AC99" s="264">
        <v>104008</v>
      </c>
      <c r="AD99" s="264">
        <v>2063118</v>
      </c>
      <c r="AE99" s="264">
        <v>-371499</v>
      </c>
      <c r="AF99" s="264">
        <v>681742</v>
      </c>
      <c r="AG99" s="264">
        <v>310243</v>
      </c>
      <c r="AI99" t="s">
        <v>1491</v>
      </c>
      <c r="AK99" t="s">
        <v>1492</v>
      </c>
      <c r="AL99" s="241" t="str">
        <f t="shared" si="1"/>
        <v>673</v>
      </c>
    </row>
    <row r="100" spans="1:38" x14ac:dyDescent="0.2">
      <c r="A100" s="272" t="s">
        <v>2306</v>
      </c>
      <c r="B100" t="s">
        <v>286</v>
      </c>
      <c r="C100" s="264">
        <v>189133</v>
      </c>
      <c r="D100" s="264">
        <v>0</v>
      </c>
      <c r="E100" s="264">
        <v>189133</v>
      </c>
      <c r="F100" s="264">
        <v>0</v>
      </c>
      <c r="G100" s="264">
        <v>0</v>
      </c>
      <c r="H100" s="264">
        <v>44482</v>
      </c>
      <c r="I100" s="264">
        <v>1800</v>
      </c>
      <c r="J100" s="264">
        <v>35900</v>
      </c>
      <c r="K100" s="264">
        <v>101220</v>
      </c>
      <c r="L100" s="264">
        <v>218494</v>
      </c>
      <c r="M100" s="264">
        <v>0</v>
      </c>
      <c r="N100" s="264">
        <v>2180</v>
      </c>
      <c r="O100" s="264">
        <v>0</v>
      </c>
      <c r="P100" s="264">
        <v>106905</v>
      </c>
      <c r="Q100" s="264">
        <v>700114</v>
      </c>
      <c r="R100" s="264">
        <v>73800</v>
      </c>
      <c r="S100" s="264">
        <v>100833</v>
      </c>
      <c r="T100" s="264">
        <v>8770</v>
      </c>
      <c r="U100" s="264">
        <v>43455</v>
      </c>
      <c r="V100" s="264">
        <v>5587</v>
      </c>
      <c r="W100" s="264">
        <v>99293</v>
      </c>
      <c r="X100" s="264">
        <v>37310</v>
      </c>
      <c r="Y100" s="264">
        <v>0</v>
      </c>
      <c r="Z100" s="264">
        <v>369048</v>
      </c>
      <c r="AA100" s="264">
        <v>225451</v>
      </c>
      <c r="AB100" s="264">
        <v>594499</v>
      </c>
      <c r="AC100" s="264">
        <v>106905</v>
      </c>
      <c r="AD100" s="264">
        <v>701404</v>
      </c>
      <c r="AE100" s="264">
        <v>-1290</v>
      </c>
      <c r="AF100" s="264">
        <v>533771</v>
      </c>
      <c r="AG100" s="264">
        <v>532481</v>
      </c>
      <c r="AI100" t="s">
        <v>980</v>
      </c>
      <c r="AK100" t="s">
        <v>981</v>
      </c>
      <c r="AL100" s="241" t="str">
        <f t="shared" si="1"/>
        <v>426</v>
      </c>
    </row>
    <row r="101" spans="1:38" x14ac:dyDescent="0.2">
      <c r="A101" s="272" t="s">
        <v>2307</v>
      </c>
      <c r="B101" t="s">
        <v>288</v>
      </c>
      <c r="C101" s="264">
        <v>565360</v>
      </c>
      <c r="D101" s="264">
        <v>0</v>
      </c>
      <c r="E101" s="264">
        <v>565360</v>
      </c>
      <c r="F101" s="264">
        <v>0</v>
      </c>
      <c r="G101" s="264">
        <v>0</v>
      </c>
      <c r="H101" s="264">
        <v>87543</v>
      </c>
      <c r="I101" s="264">
        <v>2450</v>
      </c>
      <c r="J101" s="264">
        <v>17020</v>
      </c>
      <c r="K101" s="264">
        <v>688331</v>
      </c>
      <c r="L101" s="264">
        <v>726700</v>
      </c>
      <c r="M101" s="264">
        <v>2500</v>
      </c>
      <c r="N101" s="264">
        <v>27700</v>
      </c>
      <c r="O101" s="264">
        <v>1665000</v>
      </c>
      <c r="P101" s="264">
        <v>68797</v>
      </c>
      <c r="Q101" s="264">
        <v>3851401</v>
      </c>
      <c r="R101" s="264">
        <v>208600</v>
      </c>
      <c r="S101" s="264">
        <v>289340</v>
      </c>
      <c r="T101" s="264">
        <v>5745</v>
      </c>
      <c r="U101" s="264">
        <v>358305</v>
      </c>
      <c r="V101" s="264">
        <v>3000</v>
      </c>
      <c r="W101" s="264">
        <v>126905</v>
      </c>
      <c r="X101" s="264">
        <v>174803</v>
      </c>
      <c r="Y101" s="264">
        <v>0</v>
      </c>
      <c r="Z101" s="264">
        <v>1166698</v>
      </c>
      <c r="AA101" s="264">
        <v>2488880</v>
      </c>
      <c r="AB101" s="264">
        <v>3655578</v>
      </c>
      <c r="AC101" s="264">
        <v>68797</v>
      </c>
      <c r="AD101" s="264">
        <v>3724375</v>
      </c>
      <c r="AE101" s="264">
        <v>127026</v>
      </c>
      <c r="AF101" s="264">
        <v>2180731</v>
      </c>
      <c r="AG101" s="264">
        <v>2307757</v>
      </c>
      <c r="AI101" t="s">
        <v>233</v>
      </c>
      <c r="AK101" t="s">
        <v>234</v>
      </c>
      <c r="AL101" s="241" t="str">
        <f t="shared" si="1"/>
        <v>073</v>
      </c>
    </row>
    <row r="102" spans="1:38" x14ac:dyDescent="0.2">
      <c r="A102" s="272" t="s">
        <v>2308</v>
      </c>
      <c r="B102" t="s">
        <v>290</v>
      </c>
      <c r="C102" s="264">
        <v>163825</v>
      </c>
      <c r="D102" s="264">
        <v>0</v>
      </c>
      <c r="E102" s="264">
        <v>163825</v>
      </c>
      <c r="F102" s="264">
        <v>0</v>
      </c>
      <c r="G102" s="264">
        <v>33750</v>
      </c>
      <c r="H102" s="264">
        <v>40179</v>
      </c>
      <c r="I102" s="264">
        <v>640</v>
      </c>
      <c r="J102" s="264">
        <v>3680</v>
      </c>
      <c r="K102" s="264">
        <v>74650</v>
      </c>
      <c r="L102" s="264">
        <v>230216</v>
      </c>
      <c r="M102" s="264">
        <v>0</v>
      </c>
      <c r="N102" s="264">
        <v>95897</v>
      </c>
      <c r="O102" s="264">
        <v>61000</v>
      </c>
      <c r="P102" s="264">
        <v>36006</v>
      </c>
      <c r="Q102" s="264">
        <v>739843</v>
      </c>
      <c r="R102" s="264">
        <v>94547</v>
      </c>
      <c r="S102" s="264">
        <v>120950</v>
      </c>
      <c r="T102" s="264">
        <v>2715</v>
      </c>
      <c r="U102" s="264">
        <v>92181</v>
      </c>
      <c r="V102" s="264">
        <v>0</v>
      </c>
      <c r="W102" s="264">
        <v>85570</v>
      </c>
      <c r="X102" s="264">
        <v>50508</v>
      </c>
      <c r="Y102" s="264">
        <v>300</v>
      </c>
      <c r="Z102" s="264">
        <v>446771</v>
      </c>
      <c r="AA102" s="264">
        <v>228600</v>
      </c>
      <c r="AB102" s="264">
        <v>675371</v>
      </c>
      <c r="AC102" s="264">
        <v>36006</v>
      </c>
      <c r="AD102" s="264">
        <v>711377</v>
      </c>
      <c r="AE102" s="264">
        <v>28466</v>
      </c>
      <c r="AF102" s="264">
        <v>269440</v>
      </c>
      <c r="AG102" s="264">
        <v>297906</v>
      </c>
      <c r="AI102" t="s">
        <v>136</v>
      </c>
      <c r="AK102" t="s">
        <v>137</v>
      </c>
      <c r="AL102" s="241" t="str">
        <f t="shared" si="1"/>
        <v>028</v>
      </c>
    </row>
    <row r="103" spans="1:38" x14ac:dyDescent="0.2">
      <c r="A103" s="272" t="s">
        <v>2309</v>
      </c>
      <c r="B103" t="s">
        <v>292</v>
      </c>
      <c r="C103" s="264">
        <v>869636</v>
      </c>
      <c r="D103" s="264">
        <v>0</v>
      </c>
      <c r="E103" s="264">
        <v>869636</v>
      </c>
      <c r="F103" s="264">
        <v>0</v>
      </c>
      <c r="G103" s="264">
        <v>400000</v>
      </c>
      <c r="H103" s="264">
        <v>128878</v>
      </c>
      <c r="I103" s="264">
        <v>8400</v>
      </c>
      <c r="J103" s="264">
        <v>3000</v>
      </c>
      <c r="K103" s="264">
        <v>307567</v>
      </c>
      <c r="L103" s="264">
        <v>734300</v>
      </c>
      <c r="M103" s="264">
        <v>2300</v>
      </c>
      <c r="N103" s="264">
        <v>66800</v>
      </c>
      <c r="O103" s="264">
        <v>0</v>
      </c>
      <c r="P103" s="264">
        <v>225108</v>
      </c>
      <c r="Q103" s="264">
        <v>2745989</v>
      </c>
      <c r="R103" s="264">
        <v>430471</v>
      </c>
      <c r="S103" s="264">
        <v>519071</v>
      </c>
      <c r="T103" s="264">
        <v>5234</v>
      </c>
      <c r="U103" s="264">
        <v>271786</v>
      </c>
      <c r="V103" s="264">
        <v>355126</v>
      </c>
      <c r="W103" s="264">
        <v>193522</v>
      </c>
      <c r="X103" s="264">
        <v>148176</v>
      </c>
      <c r="Y103" s="264">
        <v>62000</v>
      </c>
      <c r="Z103" s="264">
        <v>1985386</v>
      </c>
      <c r="AA103" s="264">
        <v>585000</v>
      </c>
      <c r="AB103" s="264">
        <v>2570386</v>
      </c>
      <c r="AC103" s="264">
        <v>225108</v>
      </c>
      <c r="AD103" s="264">
        <v>2795494</v>
      </c>
      <c r="AE103" s="264">
        <v>-49505</v>
      </c>
      <c r="AF103" s="264">
        <v>1551254</v>
      </c>
      <c r="AG103" s="264">
        <v>1501749</v>
      </c>
      <c r="AI103" t="s">
        <v>323</v>
      </c>
      <c r="AK103" t="s">
        <v>324</v>
      </c>
      <c r="AL103" s="241" t="str">
        <f t="shared" si="1"/>
        <v>115</v>
      </c>
    </row>
    <row r="104" spans="1:38" x14ac:dyDescent="0.2">
      <c r="A104" s="272" t="s">
        <v>2310</v>
      </c>
      <c r="B104" t="s">
        <v>294</v>
      </c>
      <c r="C104" s="264">
        <v>618895</v>
      </c>
      <c r="D104" s="264">
        <v>0</v>
      </c>
      <c r="E104" s="264">
        <v>618895</v>
      </c>
      <c r="F104" s="264">
        <v>0</v>
      </c>
      <c r="G104" s="264">
        <v>147816</v>
      </c>
      <c r="H104" s="264">
        <v>97440</v>
      </c>
      <c r="I104" s="264">
        <v>6430</v>
      </c>
      <c r="J104" s="264">
        <v>16600</v>
      </c>
      <c r="K104" s="264">
        <v>201708</v>
      </c>
      <c r="L104" s="264">
        <v>466200</v>
      </c>
      <c r="M104" s="264">
        <v>7730</v>
      </c>
      <c r="N104" s="264">
        <v>80100</v>
      </c>
      <c r="O104" s="264">
        <v>0</v>
      </c>
      <c r="P104" s="264">
        <v>279763</v>
      </c>
      <c r="Q104" s="264">
        <v>1922682</v>
      </c>
      <c r="R104" s="264">
        <v>200062</v>
      </c>
      <c r="S104" s="264">
        <v>247362</v>
      </c>
      <c r="T104" s="264">
        <v>5435</v>
      </c>
      <c r="U104" s="264">
        <v>191293</v>
      </c>
      <c r="V104" s="264">
        <v>103723</v>
      </c>
      <c r="W104" s="264">
        <v>161725</v>
      </c>
      <c r="X104" s="264">
        <v>283923</v>
      </c>
      <c r="Y104" s="264">
        <v>5000</v>
      </c>
      <c r="Z104" s="264">
        <v>1198523</v>
      </c>
      <c r="AA104" s="264">
        <v>490127</v>
      </c>
      <c r="AB104" s="264">
        <v>1688650</v>
      </c>
      <c r="AC104" s="264">
        <v>279763</v>
      </c>
      <c r="AD104" s="264">
        <v>1968413</v>
      </c>
      <c r="AE104" s="264">
        <v>-45731</v>
      </c>
      <c r="AF104" s="264">
        <v>1824881</v>
      </c>
      <c r="AG104" s="264">
        <v>1779150</v>
      </c>
      <c r="AI104" t="s">
        <v>80</v>
      </c>
      <c r="AK104" t="s">
        <v>81</v>
      </c>
      <c r="AL104" s="241" t="str">
        <f t="shared" si="1"/>
        <v>002</v>
      </c>
    </row>
    <row r="105" spans="1:38" x14ac:dyDescent="0.2">
      <c r="A105" s="272" t="s">
        <v>2311</v>
      </c>
      <c r="B105" t="s">
        <v>297</v>
      </c>
      <c r="C105" s="264">
        <v>149335</v>
      </c>
      <c r="D105" s="264">
        <v>0</v>
      </c>
      <c r="E105" s="264">
        <v>149335</v>
      </c>
      <c r="F105" s="264">
        <v>0</v>
      </c>
      <c r="G105" s="264">
        <v>0</v>
      </c>
      <c r="H105" s="264">
        <v>33610</v>
      </c>
      <c r="I105" s="264">
        <v>200</v>
      </c>
      <c r="J105" s="264">
        <v>4000</v>
      </c>
      <c r="K105" s="264">
        <v>297312</v>
      </c>
      <c r="L105" s="264">
        <v>800034</v>
      </c>
      <c r="M105" s="264">
        <v>0</v>
      </c>
      <c r="N105" s="264">
        <v>5100</v>
      </c>
      <c r="O105" s="264">
        <v>0</v>
      </c>
      <c r="P105" s="264">
        <v>0</v>
      </c>
      <c r="Q105" s="264">
        <v>1289591</v>
      </c>
      <c r="R105" s="264">
        <v>42026</v>
      </c>
      <c r="S105" s="264">
        <v>104510</v>
      </c>
      <c r="T105" s="264">
        <v>2300</v>
      </c>
      <c r="U105" s="264">
        <v>54205</v>
      </c>
      <c r="V105" s="264">
        <v>232494</v>
      </c>
      <c r="W105" s="264">
        <v>82460</v>
      </c>
      <c r="X105" s="264">
        <v>0</v>
      </c>
      <c r="Y105" s="264">
        <v>0</v>
      </c>
      <c r="Z105" s="264">
        <v>517995</v>
      </c>
      <c r="AA105" s="264">
        <v>752114</v>
      </c>
      <c r="AB105" s="264">
        <v>1270109</v>
      </c>
      <c r="AC105" s="264">
        <v>0</v>
      </c>
      <c r="AD105" s="264">
        <v>1270109</v>
      </c>
      <c r="AE105" s="264">
        <v>19482</v>
      </c>
      <c r="AF105" s="264">
        <v>540934</v>
      </c>
      <c r="AG105" s="264">
        <v>560416</v>
      </c>
      <c r="AI105" t="s">
        <v>1927</v>
      </c>
      <c r="AK105" t="s">
        <v>1928</v>
      </c>
      <c r="AL105" s="241" t="str">
        <f t="shared" si="1"/>
        <v>883</v>
      </c>
    </row>
    <row r="106" spans="1:38" x14ac:dyDescent="0.2">
      <c r="A106" s="272" t="s">
        <v>2312</v>
      </c>
      <c r="B106" t="s">
        <v>300</v>
      </c>
      <c r="C106" s="264">
        <v>8570</v>
      </c>
      <c r="D106" s="264">
        <v>0</v>
      </c>
      <c r="E106" s="264">
        <v>8570</v>
      </c>
      <c r="F106" s="264">
        <v>0</v>
      </c>
      <c r="G106" s="264">
        <v>0</v>
      </c>
      <c r="H106" s="264">
        <v>4059</v>
      </c>
      <c r="I106" s="264">
        <v>0</v>
      </c>
      <c r="J106" s="264">
        <v>100</v>
      </c>
      <c r="K106" s="264">
        <v>3800</v>
      </c>
      <c r="L106" s="264">
        <v>13264</v>
      </c>
      <c r="M106" s="264">
        <v>1500</v>
      </c>
      <c r="N106" s="264">
        <v>0</v>
      </c>
      <c r="O106" s="264">
        <v>0</v>
      </c>
      <c r="P106" s="264">
        <v>0</v>
      </c>
      <c r="Q106" s="264">
        <v>31293</v>
      </c>
      <c r="R106" s="264">
        <v>800</v>
      </c>
      <c r="S106" s="264">
        <v>5530</v>
      </c>
      <c r="T106" s="264">
        <v>0</v>
      </c>
      <c r="U106" s="264">
        <v>1050</v>
      </c>
      <c r="V106" s="264">
        <v>800</v>
      </c>
      <c r="W106" s="264">
        <v>6400</v>
      </c>
      <c r="X106" s="264">
        <v>0</v>
      </c>
      <c r="Y106" s="264">
        <v>0</v>
      </c>
      <c r="Z106" s="264">
        <v>14580</v>
      </c>
      <c r="AA106" s="264">
        <v>11000</v>
      </c>
      <c r="AB106" s="264">
        <v>25580</v>
      </c>
      <c r="AC106" s="264">
        <v>0</v>
      </c>
      <c r="AD106" s="264">
        <v>25580</v>
      </c>
      <c r="AE106" s="264">
        <v>5713</v>
      </c>
      <c r="AF106" s="264">
        <v>32509</v>
      </c>
      <c r="AG106" s="264">
        <v>38222</v>
      </c>
      <c r="AI106" t="s">
        <v>282</v>
      </c>
      <c r="AK106" t="s">
        <v>283</v>
      </c>
      <c r="AL106" s="241" t="str">
        <f t="shared" si="1"/>
        <v>096</v>
      </c>
    </row>
    <row r="107" spans="1:38" x14ac:dyDescent="0.2">
      <c r="A107" s="272" t="s">
        <v>2313</v>
      </c>
      <c r="B107" t="s">
        <v>302</v>
      </c>
      <c r="C107" s="264">
        <v>43895</v>
      </c>
      <c r="D107" s="264">
        <v>0</v>
      </c>
      <c r="E107" s="264">
        <v>43895</v>
      </c>
      <c r="F107" s="264">
        <v>0</v>
      </c>
      <c r="G107" s="264">
        <v>0</v>
      </c>
      <c r="H107" s="264">
        <v>6710</v>
      </c>
      <c r="I107" s="264">
        <v>0</v>
      </c>
      <c r="J107" s="264">
        <v>374</v>
      </c>
      <c r="K107" s="264">
        <v>18610</v>
      </c>
      <c r="L107" s="264">
        <v>14500</v>
      </c>
      <c r="M107" s="264">
        <v>0</v>
      </c>
      <c r="N107" s="264">
        <v>8800</v>
      </c>
      <c r="O107" s="264">
        <v>0</v>
      </c>
      <c r="P107" s="264">
        <v>0</v>
      </c>
      <c r="Q107" s="264">
        <v>92889</v>
      </c>
      <c r="R107" s="264">
        <v>12029</v>
      </c>
      <c r="S107" s="264">
        <v>36300</v>
      </c>
      <c r="T107" s="264">
        <v>1000</v>
      </c>
      <c r="U107" s="264">
        <v>14850</v>
      </c>
      <c r="V107" s="264">
        <v>6100</v>
      </c>
      <c r="W107" s="264">
        <v>20550</v>
      </c>
      <c r="X107" s="264">
        <v>0</v>
      </c>
      <c r="Y107" s="264">
        <v>0</v>
      </c>
      <c r="Z107" s="264">
        <v>90829</v>
      </c>
      <c r="AA107" s="264">
        <v>32000</v>
      </c>
      <c r="AB107" s="264">
        <v>122829</v>
      </c>
      <c r="AC107" s="264">
        <v>0</v>
      </c>
      <c r="AD107" s="264">
        <v>122829</v>
      </c>
      <c r="AE107" s="264">
        <v>-29940</v>
      </c>
      <c r="AF107" s="264">
        <v>164002</v>
      </c>
      <c r="AG107" s="264">
        <v>134062</v>
      </c>
      <c r="AI107" t="s">
        <v>879</v>
      </c>
      <c r="AK107" t="s">
        <v>880</v>
      </c>
      <c r="AL107" s="241" t="str">
        <f t="shared" si="1"/>
        <v>380</v>
      </c>
    </row>
    <row r="108" spans="1:38" x14ac:dyDescent="0.2">
      <c r="A108" s="272" t="s">
        <v>2314</v>
      </c>
      <c r="B108" t="s">
        <v>304</v>
      </c>
      <c r="C108" s="264">
        <v>754550</v>
      </c>
      <c r="D108" s="264">
        <v>0</v>
      </c>
      <c r="E108" s="264">
        <v>754550</v>
      </c>
      <c r="F108" s="264">
        <v>0</v>
      </c>
      <c r="G108" s="264">
        <v>0</v>
      </c>
      <c r="H108" s="264">
        <v>201923</v>
      </c>
      <c r="I108" s="264">
        <v>4625</v>
      </c>
      <c r="J108" s="264">
        <v>4600</v>
      </c>
      <c r="K108" s="264">
        <v>227296</v>
      </c>
      <c r="L108" s="264">
        <v>637000</v>
      </c>
      <c r="M108" s="264">
        <v>150</v>
      </c>
      <c r="N108" s="264">
        <v>16700</v>
      </c>
      <c r="O108" s="264">
        <v>0</v>
      </c>
      <c r="P108" s="264">
        <v>159669</v>
      </c>
      <c r="Q108" s="264">
        <v>2006513</v>
      </c>
      <c r="R108" s="264">
        <v>387720</v>
      </c>
      <c r="S108" s="264">
        <v>206650</v>
      </c>
      <c r="T108" s="264">
        <v>0</v>
      </c>
      <c r="U108" s="264">
        <v>218515</v>
      </c>
      <c r="V108" s="264">
        <v>27000</v>
      </c>
      <c r="W108" s="264">
        <v>104080</v>
      </c>
      <c r="X108" s="264">
        <v>332250</v>
      </c>
      <c r="Y108" s="264">
        <v>5500</v>
      </c>
      <c r="Z108" s="264">
        <v>1281715</v>
      </c>
      <c r="AA108" s="264">
        <v>670961</v>
      </c>
      <c r="AB108" s="264">
        <v>1952676</v>
      </c>
      <c r="AC108" s="264">
        <v>159669</v>
      </c>
      <c r="AD108" s="264">
        <v>2112345</v>
      </c>
      <c r="AE108" s="264">
        <v>-105832</v>
      </c>
      <c r="AF108" s="264">
        <v>1411036</v>
      </c>
      <c r="AG108" s="264">
        <v>1305204</v>
      </c>
      <c r="AI108" t="s">
        <v>2019</v>
      </c>
      <c r="AK108" t="s">
        <v>2020</v>
      </c>
      <c r="AL108" s="241" t="str">
        <f t="shared" si="1"/>
        <v>927</v>
      </c>
    </row>
    <row r="109" spans="1:38" x14ac:dyDescent="0.2">
      <c r="A109" s="272" t="s">
        <v>2315</v>
      </c>
      <c r="B109" t="s">
        <v>306</v>
      </c>
      <c r="C109" s="264">
        <v>122048</v>
      </c>
      <c r="D109" s="264">
        <v>0</v>
      </c>
      <c r="E109" s="264">
        <v>122048</v>
      </c>
      <c r="F109" s="264">
        <v>0</v>
      </c>
      <c r="G109" s="264">
        <v>0</v>
      </c>
      <c r="H109" s="264">
        <v>35051</v>
      </c>
      <c r="I109" s="264">
        <v>11125</v>
      </c>
      <c r="J109" s="264">
        <v>20215</v>
      </c>
      <c r="K109" s="264">
        <v>131700</v>
      </c>
      <c r="L109" s="264">
        <v>406730</v>
      </c>
      <c r="M109" s="264">
        <v>0</v>
      </c>
      <c r="N109" s="264">
        <v>25375</v>
      </c>
      <c r="O109" s="264">
        <v>0</v>
      </c>
      <c r="P109" s="264">
        <v>149323</v>
      </c>
      <c r="Q109" s="264">
        <v>901567</v>
      </c>
      <c r="R109" s="264">
        <v>48890</v>
      </c>
      <c r="S109" s="264">
        <v>96300</v>
      </c>
      <c r="T109" s="264">
        <v>2300</v>
      </c>
      <c r="U109" s="264">
        <v>59421</v>
      </c>
      <c r="V109" s="264">
        <v>43500</v>
      </c>
      <c r="W109" s="264">
        <v>65165</v>
      </c>
      <c r="X109" s="264">
        <v>15250</v>
      </c>
      <c r="Y109" s="264">
        <v>0</v>
      </c>
      <c r="Z109" s="264">
        <v>330826</v>
      </c>
      <c r="AA109" s="264">
        <v>370640</v>
      </c>
      <c r="AB109" s="264">
        <v>701466</v>
      </c>
      <c r="AC109" s="264">
        <v>149323</v>
      </c>
      <c r="AD109" s="264">
        <v>850789</v>
      </c>
      <c r="AE109" s="264">
        <v>50778</v>
      </c>
      <c r="AF109" s="264">
        <v>348194</v>
      </c>
      <c r="AG109" s="264">
        <v>398972</v>
      </c>
      <c r="AI109" t="s">
        <v>1634</v>
      </c>
      <c r="AK109" t="s">
        <v>1635</v>
      </c>
      <c r="AL109" s="241" t="str">
        <f t="shared" si="1"/>
        <v>743</v>
      </c>
    </row>
    <row r="110" spans="1:38" x14ac:dyDescent="0.2">
      <c r="A110" s="272" t="s">
        <v>2316</v>
      </c>
      <c r="B110" t="s">
        <v>308</v>
      </c>
      <c r="C110" s="264">
        <v>751339</v>
      </c>
      <c r="D110" s="264">
        <v>0</v>
      </c>
      <c r="E110" s="264">
        <v>751339</v>
      </c>
      <c r="F110" s="264">
        <v>0</v>
      </c>
      <c r="G110" s="264">
        <v>0</v>
      </c>
      <c r="H110" s="264">
        <v>166593</v>
      </c>
      <c r="I110" s="264">
        <v>3250</v>
      </c>
      <c r="J110" s="264">
        <v>42210</v>
      </c>
      <c r="K110" s="264">
        <v>255881</v>
      </c>
      <c r="L110" s="264">
        <v>679540</v>
      </c>
      <c r="M110" s="264">
        <v>0</v>
      </c>
      <c r="N110" s="264">
        <v>12400</v>
      </c>
      <c r="O110" s="264">
        <v>0</v>
      </c>
      <c r="P110" s="264">
        <v>31581</v>
      </c>
      <c r="Q110" s="264">
        <v>1942794</v>
      </c>
      <c r="R110" s="264">
        <v>232857</v>
      </c>
      <c r="S110" s="264">
        <v>324990</v>
      </c>
      <c r="T110" s="264">
        <v>8033</v>
      </c>
      <c r="U110" s="264">
        <v>202781</v>
      </c>
      <c r="V110" s="264">
        <v>23797</v>
      </c>
      <c r="W110" s="264">
        <v>423275</v>
      </c>
      <c r="X110" s="264">
        <v>90095</v>
      </c>
      <c r="Y110" s="264">
        <v>0</v>
      </c>
      <c r="Z110" s="264">
        <v>1305828</v>
      </c>
      <c r="AA110" s="264">
        <v>530000</v>
      </c>
      <c r="AB110" s="264">
        <v>1835828</v>
      </c>
      <c r="AC110" s="264">
        <v>31581</v>
      </c>
      <c r="AD110" s="264">
        <v>1867409</v>
      </c>
      <c r="AE110" s="264">
        <v>75385.000000000073</v>
      </c>
      <c r="AF110" s="264">
        <v>1978995</v>
      </c>
      <c r="AG110" s="264">
        <v>2054380</v>
      </c>
      <c r="AI110" t="s">
        <v>1533</v>
      </c>
      <c r="AK110" t="s">
        <v>1534</v>
      </c>
      <c r="AL110" s="241" t="str">
        <f t="shared" si="1"/>
        <v>693</v>
      </c>
    </row>
    <row r="111" spans="1:38" x14ac:dyDescent="0.2">
      <c r="A111" s="272" t="s">
        <v>2317</v>
      </c>
      <c r="B111" t="s">
        <v>310</v>
      </c>
      <c r="C111" s="264">
        <v>260068</v>
      </c>
      <c r="D111" s="264">
        <v>0</v>
      </c>
      <c r="E111" s="264">
        <v>260068</v>
      </c>
      <c r="F111" s="264">
        <v>0</v>
      </c>
      <c r="G111" s="264">
        <v>0</v>
      </c>
      <c r="H111" s="264">
        <v>58263</v>
      </c>
      <c r="I111" s="264">
        <v>1130</v>
      </c>
      <c r="J111" s="264">
        <v>1220</v>
      </c>
      <c r="K111" s="264">
        <v>114628</v>
      </c>
      <c r="L111" s="264">
        <v>274825</v>
      </c>
      <c r="M111" s="264">
        <v>0</v>
      </c>
      <c r="N111" s="264">
        <v>5275</v>
      </c>
      <c r="O111" s="264">
        <v>0</v>
      </c>
      <c r="P111" s="264">
        <v>3614</v>
      </c>
      <c r="Q111" s="264">
        <v>719023</v>
      </c>
      <c r="R111" s="264">
        <v>88105</v>
      </c>
      <c r="S111" s="264">
        <v>131300</v>
      </c>
      <c r="T111" s="264">
        <v>3200</v>
      </c>
      <c r="U111" s="264">
        <v>70720</v>
      </c>
      <c r="V111" s="264">
        <v>1500</v>
      </c>
      <c r="W111" s="264">
        <v>63000</v>
      </c>
      <c r="X111" s="264">
        <v>91155</v>
      </c>
      <c r="Y111" s="264">
        <v>0</v>
      </c>
      <c r="Z111" s="264">
        <v>448980</v>
      </c>
      <c r="AA111" s="264">
        <v>228023</v>
      </c>
      <c r="AB111" s="264">
        <v>677003</v>
      </c>
      <c r="AC111" s="264">
        <v>3614</v>
      </c>
      <c r="AD111" s="264">
        <v>680617</v>
      </c>
      <c r="AE111" s="264">
        <v>38406</v>
      </c>
      <c r="AF111" s="264">
        <v>667346</v>
      </c>
      <c r="AG111" s="264">
        <v>705752</v>
      </c>
      <c r="AI111" t="s">
        <v>536</v>
      </c>
      <c r="AK111" t="s">
        <v>537</v>
      </c>
      <c r="AL111" s="241" t="str">
        <f t="shared" si="1"/>
        <v>217</v>
      </c>
    </row>
    <row r="112" spans="1:38" x14ac:dyDescent="0.2">
      <c r="A112" s="272" t="s">
        <v>2318</v>
      </c>
      <c r="B112" t="s">
        <v>312</v>
      </c>
      <c r="C112" s="264">
        <v>6929</v>
      </c>
      <c r="D112" s="264">
        <v>0</v>
      </c>
      <c r="E112" s="264">
        <v>6929</v>
      </c>
      <c r="F112" s="264">
        <v>0</v>
      </c>
      <c r="G112" s="264">
        <v>0</v>
      </c>
      <c r="H112" s="264">
        <v>435</v>
      </c>
      <c r="I112" s="264">
        <v>0</v>
      </c>
      <c r="J112" s="264">
        <v>3</v>
      </c>
      <c r="K112" s="264">
        <v>8217</v>
      </c>
      <c r="L112" s="264">
        <v>23400</v>
      </c>
      <c r="M112" s="264">
        <v>0</v>
      </c>
      <c r="N112" s="264">
        <v>404</v>
      </c>
      <c r="O112" s="264">
        <v>0</v>
      </c>
      <c r="P112" s="264">
        <v>0</v>
      </c>
      <c r="Q112" s="264">
        <v>39388</v>
      </c>
      <c r="R112" s="264">
        <v>300</v>
      </c>
      <c r="S112" s="264">
        <v>7340</v>
      </c>
      <c r="T112" s="264">
        <v>0</v>
      </c>
      <c r="U112" s="264">
        <v>37</v>
      </c>
      <c r="V112" s="264">
        <v>0</v>
      </c>
      <c r="W112" s="264">
        <v>9724</v>
      </c>
      <c r="X112" s="264">
        <v>5690</v>
      </c>
      <c r="Y112" s="264">
        <v>0</v>
      </c>
      <c r="Z112" s="264">
        <v>23091</v>
      </c>
      <c r="AA112" s="264">
        <v>22000</v>
      </c>
      <c r="AB112" s="264">
        <v>45091</v>
      </c>
      <c r="AC112" s="264">
        <v>0</v>
      </c>
      <c r="AD112" s="264">
        <v>45091</v>
      </c>
      <c r="AE112" s="264">
        <v>-5703</v>
      </c>
      <c r="AF112" s="264">
        <v>14402</v>
      </c>
      <c r="AG112" s="264">
        <v>8699</v>
      </c>
      <c r="AI112" t="s">
        <v>901</v>
      </c>
      <c r="AK112" t="s">
        <v>902</v>
      </c>
      <c r="AL112" s="241" t="str">
        <f t="shared" si="1"/>
        <v>390</v>
      </c>
    </row>
    <row r="113" spans="1:38" x14ac:dyDescent="0.2">
      <c r="A113" s="272" t="s">
        <v>2319</v>
      </c>
      <c r="B113" t="s">
        <v>314</v>
      </c>
      <c r="C113" s="264">
        <v>772654</v>
      </c>
      <c r="D113" s="264">
        <v>0</v>
      </c>
      <c r="E113" s="264">
        <v>772654</v>
      </c>
      <c r="F113" s="264">
        <v>0</v>
      </c>
      <c r="G113" s="264">
        <v>0</v>
      </c>
      <c r="H113" s="264">
        <v>163855</v>
      </c>
      <c r="I113" s="264">
        <v>4680</v>
      </c>
      <c r="J113" s="264">
        <v>18825</v>
      </c>
      <c r="K113" s="264">
        <v>289740</v>
      </c>
      <c r="L113" s="264">
        <v>1133800</v>
      </c>
      <c r="M113" s="264">
        <v>0</v>
      </c>
      <c r="N113" s="264">
        <v>25000</v>
      </c>
      <c r="O113" s="264">
        <v>0</v>
      </c>
      <c r="P113" s="264">
        <v>128374</v>
      </c>
      <c r="Q113" s="264">
        <v>2536928</v>
      </c>
      <c r="R113" s="264">
        <v>426013</v>
      </c>
      <c r="S113" s="264">
        <v>451717</v>
      </c>
      <c r="T113" s="264">
        <v>10597</v>
      </c>
      <c r="U113" s="264">
        <v>216211</v>
      </c>
      <c r="V113" s="264">
        <v>52500</v>
      </c>
      <c r="W113" s="264">
        <v>127961</v>
      </c>
      <c r="X113" s="264">
        <v>149625</v>
      </c>
      <c r="Y113" s="264">
        <v>0</v>
      </c>
      <c r="Z113" s="264">
        <v>1434624</v>
      </c>
      <c r="AA113" s="264">
        <v>923413</v>
      </c>
      <c r="AB113" s="264">
        <v>2358037</v>
      </c>
      <c r="AC113" s="264">
        <v>128374</v>
      </c>
      <c r="AD113" s="264">
        <v>2486411</v>
      </c>
      <c r="AE113" s="264">
        <v>50517</v>
      </c>
      <c r="AF113" s="264">
        <v>5232481</v>
      </c>
      <c r="AG113" s="264">
        <v>5282998</v>
      </c>
      <c r="AI113" t="s">
        <v>1695</v>
      </c>
      <c r="AK113" t="s">
        <v>1696</v>
      </c>
      <c r="AL113" s="241" t="str">
        <f t="shared" si="1"/>
        <v>772</v>
      </c>
    </row>
    <row r="114" spans="1:38" x14ac:dyDescent="0.2">
      <c r="A114" s="272" t="s">
        <v>2320</v>
      </c>
      <c r="B114" t="s">
        <v>316</v>
      </c>
      <c r="C114" s="264">
        <v>23717</v>
      </c>
      <c r="D114" s="264">
        <v>0</v>
      </c>
      <c r="E114" s="264">
        <v>23717</v>
      </c>
      <c r="F114" s="264">
        <v>0</v>
      </c>
      <c r="G114" s="264">
        <v>0</v>
      </c>
      <c r="H114" s="264">
        <v>9991</v>
      </c>
      <c r="I114" s="264">
        <v>0</v>
      </c>
      <c r="J114" s="264">
        <v>1500</v>
      </c>
      <c r="K114" s="264">
        <v>35000</v>
      </c>
      <c r="L114" s="264">
        <v>38000</v>
      </c>
      <c r="M114" s="264">
        <v>0</v>
      </c>
      <c r="N114" s="264">
        <v>4500</v>
      </c>
      <c r="O114" s="264">
        <v>0</v>
      </c>
      <c r="P114" s="264">
        <v>0</v>
      </c>
      <c r="Q114" s="264">
        <v>112708</v>
      </c>
      <c r="R114" s="264">
        <v>2700</v>
      </c>
      <c r="S114" s="264">
        <v>23200</v>
      </c>
      <c r="T114" s="264">
        <v>1250</v>
      </c>
      <c r="U114" s="264">
        <v>31000</v>
      </c>
      <c r="V114" s="264">
        <v>1700</v>
      </c>
      <c r="W114" s="264">
        <v>23400</v>
      </c>
      <c r="X114" s="264">
        <v>0</v>
      </c>
      <c r="Y114" s="264">
        <v>0</v>
      </c>
      <c r="Z114" s="264">
        <v>83250</v>
      </c>
      <c r="AA114" s="264">
        <v>32000</v>
      </c>
      <c r="AB114" s="264">
        <v>115250</v>
      </c>
      <c r="AC114" s="264">
        <v>0</v>
      </c>
      <c r="AD114" s="264">
        <v>115250</v>
      </c>
      <c r="AE114" s="264">
        <v>-2542</v>
      </c>
      <c r="AF114" s="264">
        <v>26500</v>
      </c>
      <c r="AG114" s="264">
        <v>23958</v>
      </c>
      <c r="AI114" t="s">
        <v>1984</v>
      </c>
      <c r="AK114" t="s">
        <v>1985</v>
      </c>
      <c r="AL114" s="241" t="str">
        <f t="shared" si="1"/>
        <v>911</v>
      </c>
    </row>
    <row r="115" spans="1:38" x14ac:dyDescent="0.2">
      <c r="A115" s="272" t="s">
        <v>2321</v>
      </c>
      <c r="B115" t="s">
        <v>318</v>
      </c>
      <c r="C115" s="264">
        <v>36518</v>
      </c>
      <c r="D115" s="264">
        <v>0</v>
      </c>
      <c r="E115" s="264">
        <v>36518</v>
      </c>
      <c r="F115" s="264">
        <v>0</v>
      </c>
      <c r="G115" s="264">
        <v>0</v>
      </c>
      <c r="H115" s="264">
        <v>3005</v>
      </c>
      <c r="I115" s="264">
        <v>0</v>
      </c>
      <c r="J115" s="264">
        <v>3558</v>
      </c>
      <c r="K115" s="264">
        <v>2924</v>
      </c>
      <c r="L115" s="264">
        <v>5941</v>
      </c>
      <c r="M115" s="264">
        <v>0</v>
      </c>
      <c r="N115" s="264">
        <v>0</v>
      </c>
      <c r="O115" s="264">
        <v>0</v>
      </c>
      <c r="P115" s="264">
        <v>0</v>
      </c>
      <c r="Q115" s="264">
        <v>51946</v>
      </c>
      <c r="R115" s="264">
        <v>1250</v>
      </c>
      <c r="S115" s="264">
        <v>7900</v>
      </c>
      <c r="T115" s="264">
        <v>600</v>
      </c>
      <c r="U115" s="264">
        <v>4322</v>
      </c>
      <c r="V115" s="264">
        <v>0</v>
      </c>
      <c r="W115" s="264">
        <v>24100</v>
      </c>
      <c r="X115" s="264">
        <v>0</v>
      </c>
      <c r="Y115" s="264">
        <v>0</v>
      </c>
      <c r="Z115" s="264">
        <v>38172</v>
      </c>
      <c r="AA115" s="264">
        <v>12000</v>
      </c>
      <c r="AB115" s="264">
        <v>50172</v>
      </c>
      <c r="AC115" s="264">
        <v>0</v>
      </c>
      <c r="AD115" s="264">
        <v>50172</v>
      </c>
      <c r="AE115" s="264">
        <v>1774</v>
      </c>
      <c r="AF115" s="264">
        <v>59233</v>
      </c>
      <c r="AG115" s="264">
        <v>61007</v>
      </c>
      <c r="AI115" t="s">
        <v>640</v>
      </c>
      <c r="AK115" t="s">
        <v>641</v>
      </c>
      <c r="AL115" s="241" t="str">
        <f t="shared" si="1"/>
        <v>267</v>
      </c>
    </row>
    <row r="116" spans="1:38" x14ac:dyDescent="0.2">
      <c r="A116" s="272" t="s">
        <v>2322</v>
      </c>
      <c r="B116" t="s">
        <v>321</v>
      </c>
      <c r="C116" s="264">
        <v>144007</v>
      </c>
      <c r="D116" s="264">
        <v>0</v>
      </c>
      <c r="E116" s="264">
        <v>144007</v>
      </c>
      <c r="F116" s="264">
        <v>0</v>
      </c>
      <c r="G116" s="264">
        <v>0</v>
      </c>
      <c r="H116" s="264">
        <v>64915</v>
      </c>
      <c r="I116" s="264">
        <v>800</v>
      </c>
      <c r="J116" s="264">
        <v>2510</v>
      </c>
      <c r="K116" s="264">
        <v>76363.05</v>
      </c>
      <c r="L116" s="264">
        <v>150000</v>
      </c>
      <c r="M116" s="264">
        <v>0</v>
      </c>
      <c r="N116" s="264">
        <v>0</v>
      </c>
      <c r="O116" s="264">
        <v>0</v>
      </c>
      <c r="P116" s="264">
        <v>0</v>
      </c>
      <c r="Q116" s="264">
        <v>438595.05</v>
      </c>
      <c r="R116" s="264">
        <v>47000</v>
      </c>
      <c r="S116" s="264">
        <v>180130</v>
      </c>
      <c r="T116" s="264">
        <v>0</v>
      </c>
      <c r="U116" s="264">
        <v>10320</v>
      </c>
      <c r="V116" s="264">
        <v>0</v>
      </c>
      <c r="W116" s="264">
        <v>54425</v>
      </c>
      <c r="X116" s="264">
        <v>38048</v>
      </c>
      <c r="Y116" s="264">
        <v>0</v>
      </c>
      <c r="Z116" s="264">
        <v>329923</v>
      </c>
      <c r="AA116" s="264">
        <v>131837</v>
      </c>
      <c r="AB116" s="264">
        <v>461760</v>
      </c>
      <c r="AC116" s="264">
        <v>0</v>
      </c>
      <c r="AD116" s="264">
        <v>461760</v>
      </c>
      <c r="AE116" s="264">
        <v>-23164.950000000012</v>
      </c>
      <c r="AF116" s="264">
        <v>1049734</v>
      </c>
      <c r="AG116" s="264">
        <v>1026569.05</v>
      </c>
      <c r="AI116" t="s">
        <v>1174</v>
      </c>
      <c r="AK116" t="s">
        <v>1175</v>
      </c>
      <c r="AL116" s="241" t="str">
        <f t="shared" si="1"/>
        <v>519</v>
      </c>
    </row>
    <row r="117" spans="1:38" x14ac:dyDescent="0.2">
      <c r="A117" s="272" t="s">
        <v>2323</v>
      </c>
      <c r="B117" t="s">
        <v>323</v>
      </c>
      <c r="C117" s="264">
        <v>179999</v>
      </c>
      <c r="D117" s="264">
        <v>0</v>
      </c>
      <c r="E117" s="264">
        <v>179999</v>
      </c>
      <c r="F117" s="264">
        <v>0</v>
      </c>
      <c r="G117" s="264">
        <v>28000</v>
      </c>
      <c r="H117" s="264">
        <v>60948</v>
      </c>
      <c r="I117" s="264">
        <v>1225</v>
      </c>
      <c r="J117" s="264">
        <v>1600</v>
      </c>
      <c r="K117" s="264">
        <v>108519</v>
      </c>
      <c r="L117" s="264">
        <v>884163</v>
      </c>
      <c r="M117" s="264">
        <v>0</v>
      </c>
      <c r="N117" s="264">
        <v>0</v>
      </c>
      <c r="O117" s="264">
        <v>0</v>
      </c>
      <c r="P117" s="264">
        <v>102853</v>
      </c>
      <c r="Q117" s="264">
        <v>1367307</v>
      </c>
      <c r="R117" s="264">
        <v>82920</v>
      </c>
      <c r="S117" s="264">
        <v>86475</v>
      </c>
      <c r="T117" s="264">
        <v>1800</v>
      </c>
      <c r="U117" s="264">
        <v>91732</v>
      </c>
      <c r="V117" s="264">
        <v>12500</v>
      </c>
      <c r="W117" s="264">
        <v>67810</v>
      </c>
      <c r="X117" s="264">
        <v>58175</v>
      </c>
      <c r="Y117" s="264">
        <v>0</v>
      </c>
      <c r="Z117" s="264">
        <v>401412</v>
      </c>
      <c r="AA117" s="264">
        <v>836150</v>
      </c>
      <c r="AB117" s="264">
        <v>1237562</v>
      </c>
      <c r="AC117" s="264">
        <v>102853</v>
      </c>
      <c r="AD117" s="264">
        <v>1340415</v>
      </c>
      <c r="AE117" s="264">
        <v>26892</v>
      </c>
      <c r="AF117" s="264">
        <v>1174252</v>
      </c>
      <c r="AG117" s="264">
        <v>1201144</v>
      </c>
      <c r="AI117" t="s">
        <v>1328</v>
      </c>
      <c r="AK117" t="s">
        <v>1329</v>
      </c>
      <c r="AL117" s="241" t="str">
        <f t="shared" si="1"/>
        <v>593</v>
      </c>
    </row>
    <row r="118" spans="1:38" x14ac:dyDescent="0.2">
      <c r="A118" s="272" t="s">
        <v>2324</v>
      </c>
      <c r="B118" t="s">
        <v>320</v>
      </c>
      <c r="C118" s="264">
        <v>5515274</v>
      </c>
      <c r="D118" s="264">
        <v>0</v>
      </c>
      <c r="E118" s="264">
        <v>5515274</v>
      </c>
      <c r="F118" s="264">
        <v>0</v>
      </c>
      <c r="G118" s="264">
        <v>813552</v>
      </c>
      <c r="H118" s="264">
        <v>1886553</v>
      </c>
      <c r="I118" s="264">
        <v>65375</v>
      </c>
      <c r="J118" s="264">
        <v>161550</v>
      </c>
      <c r="K118" s="264">
        <v>3195831.05</v>
      </c>
      <c r="L118" s="264">
        <v>5584760</v>
      </c>
      <c r="M118" s="264">
        <v>0</v>
      </c>
      <c r="N118" s="264">
        <v>267625</v>
      </c>
      <c r="O118" s="264">
        <v>2333500</v>
      </c>
      <c r="P118" s="264">
        <v>4018713</v>
      </c>
      <c r="Q118" s="264">
        <v>23842733.049999997</v>
      </c>
      <c r="R118" s="264">
        <v>2112971</v>
      </c>
      <c r="S118" s="264">
        <v>2462828</v>
      </c>
      <c r="T118" s="264">
        <v>121445</v>
      </c>
      <c r="U118" s="264">
        <v>3114523</v>
      </c>
      <c r="V118" s="264">
        <v>133900</v>
      </c>
      <c r="W118" s="264">
        <v>1058142</v>
      </c>
      <c r="X118" s="264">
        <v>1098374</v>
      </c>
      <c r="Y118" s="264">
        <v>4805482</v>
      </c>
      <c r="Z118" s="264">
        <v>14907665</v>
      </c>
      <c r="AA118" s="264">
        <v>3979279</v>
      </c>
      <c r="AB118" s="264">
        <v>18886944</v>
      </c>
      <c r="AC118" s="264">
        <v>4018713</v>
      </c>
      <c r="AD118" s="264">
        <v>22905657</v>
      </c>
      <c r="AE118" s="264">
        <v>937076.04999999958</v>
      </c>
      <c r="AF118" s="264">
        <v>15778128</v>
      </c>
      <c r="AG118" s="264">
        <v>16715204.049999999</v>
      </c>
      <c r="AI118" t="s">
        <v>506</v>
      </c>
      <c r="AK118" t="s">
        <v>507</v>
      </c>
      <c r="AL118" s="241" t="str">
        <f t="shared" si="1"/>
        <v>202</v>
      </c>
    </row>
    <row r="119" spans="1:38" x14ac:dyDescent="0.2">
      <c r="A119" s="272" t="s">
        <v>2325</v>
      </c>
      <c r="B119" t="s">
        <v>327</v>
      </c>
      <c r="C119" s="264">
        <v>533495</v>
      </c>
      <c r="D119" s="264">
        <v>0</v>
      </c>
      <c r="E119" s="264">
        <v>533495</v>
      </c>
      <c r="F119" s="264">
        <v>0</v>
      </c>
      <c r="G119" s="264">
        <v>71434</v>
      </c>
      <c r="H119" s="264">
        <v>195610</v>
      </c>
      <c r="I119" s="264">
        <v>3300</v>
      </c>
      <c r="J119" s="264">
        <v>60155</v>
      </c>
      <c r="K119" s="264">
        <v>318930</v>
      </c>
      <c r="L119" s="264">
        <v>8590851</v>
      </c>
      <c r="M119" s="264">
        <v>0</v>
      </c>
      <c r="N119" s="264">
        <v>86426</v>
      </c>
      <c r="O119" s="264">
        <v>0</v>
      </c>
      <c r="P119" s="264">
        <v>98000</v>
      </c>
      <c r="Q119" s="264">
        <v>9958201</v>
      </c>
      <c r="R119" s="264">
        <v>268197</v>
      </c>
      <c r="S119" s="264">
        <v>366913</v>
      </c>
      <c r="T119" s="264">
        <v>0</v>
      </c>
      <c r="U119" s="264">
        <v>231945</v>
      </c>
      <c r="V119" s="264">
        <v>104000</v>
      </c>
      <c r="W119" s="264">
        <v>206867</v>
      </c>
      <c r="X119" s="264">
        <v>160680</v>
      </c>
      <c r="Y119" s="264">
        <v>0</v>
      </c>
      <c r="Z119" s="264">
        <v>1338602</v>
      </c>
      <c r="AA119" s="264">
        <v>8773781</v>
      </c>
      <c r="AB119" s="264">
        <v>10112383</v>
      </c>
      <c r="AC119" s="264">
        <v>98000</v>
      </c>
      <c r="AD119" s="264">
        <v>10210383</v>
      </c>
      <c r="AE119" s="264">
        <v>-252182</v>
      </c>
      <c r="AF119" s="264">
        <v>10083469</v>
      </c>
      <c r="AG119" s="264">
        <v>9831287</v>
      </c>
      <c r="AI119" t="s">
        <v>1961</v>
      </c>
      <c r="AK119" t="s">
        <v>1962</v>
      </c>
      <c r="AL119" s="241" t="str">
        <f t="shared" si="1"/>
        <v>900</v>
      </c>
    </row>
    <row r="120" spans="1:38" x14ac:dyDescent="0.2">
      <c r="A120" s="272" t="s">
        <v>2326</v>
      </c>
      <c r="B120" t="s">
        <v>329</v>
      </c>
      <c r="C120" s="264">
        <v>54926</v>
      </c>
      <c r="D120" s="264">
        <v>0</v>
      </c>
      <c r="E120" s="264">
        <v>54926</v>
      </c>
      <c r="F120" s="264">
        <v>0</v>
      </c>
      <c r="G120" s="264">
        <v>0</v>
      </c>
      <c r="H120" s="264">
        <v>732</v>
      </c>
      <c r="I120" s="264">
        <v>0</v>
      </c>
      <c r="J120" s="264">
        <v>0</v>
      </c>
      <c r="K120" s="264">
        <v>0</v>
      </c>
      <c r="L120" s="264">
        <v>0</v>
      </c>
      <c r="M120" s="264">
        <v>0</v>
      </c>
      <c r="N120" s="264">
        <v>0</v>
      </c>
      <c r="O120" s="264">
        <v>0</v>
      </c>
      <c r="P120" s="264">
        <v>0</v>
      </c>
      <c r="Q120" s="264">
        <v>55658</v>
      </c>
      <c r="R120" s="264">
        <v>25230</v>
      </c>
      <c r="S120" s="264">
        <v>53108</v>
      </c>
      <c r="T120" s="264">
        <v>510</v>
      </c>
      <c r="U120" s="264">
        <v>11331</v>
      </c>
      <c r="V120" s="264">
        <v>5876</v>
      </c>
      <c r="W120" s="264">
        <v>27679</v>
      </c>
      <c r="X120" s="264">
        <v>0</v>
      </c>
      <c r="Y120" s="264">
        <v>0</v>
      </c>
      <c r="Z120" s="264">
        <v>123734</v>
      </c>
      <c r="AA120" s="264">
        <v>0</v>
      </c>
      <c r="AB120" s="264">
        <v>123734</v>
      </c>
      <c r="AC120" s="264">
        <v>0</v>
      </c>
      <c r="AD120" s="264">
        <v>123734</v>
      </c>
      <c r="AE120" s="264">
        <v>-68076</v>
      </c>
      <c r="AF120" s="264">
        <v>247040</v>
      </c>
      <c r="AG120" s="264">
        <v>178964</v>
      </c>
      <c r="AI120" t="s">
        <v>2000</v>
      </c>
      <c r="AK120" t="s">
        <v>2001</v>
      </c>
      <c r="AL120" s="241" t="str">
        <f t="shared" si="1"/>
        <v>918</v>
      </c>
    </row>
    <row r="121" spans="1:38" x14ac:dyDescent="0.2">
      <c r="A121" s="272" t="s">
        <v>2327</v>
      </c>
      <c r="B121" t="s">
        <v>331</v>
      </c>
      <c r="C121" s="264">
        <v>416702</v>
      </c>
      <c r="D121" s="264">
        <v>0</v>
      </c>
      <c r="E121" s="264">
        <v>416702</v>
      </c>
      <c r="F121" s="264">
        <v>0</v>
      </c>
      <c r="G121" s="264">
        <v>55500</v>
      </c>
      <c r="H121" s="264">
        <v>155532</v>
      </c>
      <c r="I121" s="264">
        <v>2625</v>
      </c>
      <c r="J121" s="264">
        <v>19462</v>
      </c>
      <c r="K121" s="264">
        <v>170195</v>
      </c>
      <c r="L121" s="264">
        <v>1720524</v>
      </c>
      <c r="M121" s="264">
        <v>0</v>
      </c>
      <c r="N121" s="264">
        <v>46186</v>
      </c>
      <c r="O121" s="264">
        <v>0</v>
      </c>
      <c r="P121" s="264">
        <v>275854</v>
      </c>
      <c r="Q121" s="264">
        <v>2862580</v>
      </c>
      <c r="R121" s="264">
        <v>85000</v>
      </c>
      <c r="S121" s="264">
        <v>207400</v>
      </c>
      <c r="T121" s="264">
        <v>3250</v>
      </c>
      <c r="U121" s="264">
        <v>248375</v>
      </c>
      <c r="V121" s="264">
        <v>0</v>
      </c>
      <c r="W121" s="264">
        <v>108960</v>
      </c>
      <c r="X121" s="264">
        <v>128678</v>
      </c>
      <c r="Y121" s="264">
        <v>60000</v>
      </c>
      <c r="Z121" s="264">
        <v>841663</v>
      </c>
      <c r="AA121" s="264">
        <v>1605941</v>
      </c>
      <c r="AB121" s="264">
        <v>2447604</v>
      </c>
      <c r="AC121" s="264">
        <v>275854</v>
      </c>
      <c r="AD121" s="264">
        <v>2723458</v>
      </c>
      <c r="AE121" s="264">
        <v>139122</v>
      </c>
      <c r="AF121" s="264">
        <v>3052130</v>
      </c>
      <c r="AG121" s="264">
        <v>3191252</v>
      </c>
      <c r="AI121" t="s">
        <v>1464</v>
      </c>
      <c r="AK121" t="s">
        <v>1465</v>
      </c>
      <c r="AL121" s="241" t="str">
        <f t="shared" si="1"/>
        <v>659</v>
      </c>
    </row>
    <row r="122" spans="1:38" x14ac:dyDescent="0.2">
      <c r="A122" s="272" t="s">
        <v>2328</v>
      </c>
      <c r="B122" t="s">
        <v>333</v>
      </c>
      <c r="C122" s="264">
        <v>57407</v>
      </c>
      <c r="D122" s="264">
        <v>0</v>
      </c>
      <c r="E122" s="264">
        <v>57407</v>
      </c>
      <c r="F122" s="264">
        <v>0</v>
      </c>
      <c r="G122" s="264">
        <v>14666</v>
      </c>
      <c r="H122" s="264">
        <v>39760</v>
      </c>
      <c r="I122" s="264">
        <v>1000</v>
      </c>
      <c r="J122" s="264">
        <v>11000</v>
      </c>
      <c r="K122" s="264">
        <v>58530</v>
      </c>
      <c r="L122" s="264">
        <v>100000</v>
      </c>
      <c r="M122" s="264">
        <v>0</v>
      </c>
      <c r="N122" s="264">
        <v>4000</v>
      </c>
      <c r="O122" s="264">
        <v>0</v>
      </c>
      <c r="P122" s="264">
        <v>0</v>
      </c>
      <c r="Q122" s="264">
        <v>286363</v>
      </c>
      <c r="R122" s="264">
        <v>32500</v>
      </c>
      <c r="S122" s="264">
        <v>178000</v>
      </c>
      <c r="T122" s="264">
        <v>3000</v>
      </c>
      <c r="U122" s="264">
        <v>28000</v>
      </c>
      <c r="V122" s="264">
        <v>21421</v>
      </c>
      <c r="W122" s="264">
        <v>57000</v>
      </c>
      <c r="X122" s="264">
        <v>8300</v>
      </c>
      <c r="Y122" s="264">
        <v>0</v>
      </c>
      <c r="Z122" s="264">
        <v>328221</v>
      </c>
      <c r="AA122" s="264">
        <v>96980</v>
      </c>
      <c r="AB122" s="264">
        <v>425201</v>
      </c>
      <c r="AC122" s="264">
        <v>0</v>
      </c>
      <c r="AD122" s="264">
        <v>425201</v>
      </c>
      <c r="AE122" s="264">
        <v>-138838</v>
      </c>
      <c r="AF122" s="264">
        <v>303340</v>
      </c>
      <c r="AG122" s="264">
        <v>164502</v>
      </c>
      <c r="AI122" t="s">
        <v>508</v>
      </c>
      <c r="AK122" t="s">
        <v>509</v>
      </c>
      <c r="AL122" s="241" t="str">
        <f t="shared" si="1"/>
        <v>203</v>
      </c>
    </row>
    <row r="123" spans="1:38" x14ac:dyDescent="0.2">
      <c r="A123" s="272" t="s">
        <v>2329</v>
      </c>
      <c r="B123" t="s">
        <v>335</v>
      </c>
      <c r="C123" s="264">
        <v>36913</v>
      </c>
      <c r="D123" s="264">
        <v>0</v>
      </c>
      <c r="E123" s="264">
        <v>36913</v>
      </c>
      <c r="F123" s="264">
        <v>0</v>
      </c>
      <c r="G123" s="264">
        <v>0</v>
      </c>
      <c r="H123" s="264">
        <v>12777</v>
      </c>
      <c r="I123" s="264">
        <v>0</v>
      </c>
      <c r="J123" s="264">
        <v>150</v>
      </c>
      <c r="K123" s="264">
        <v>10000</v>
      </c>
      <c r="L123" s="264">
        <v>31500</v>
      </c>
      <c r="M123" s="264">
        <v>0</v>
      </c>
      <c r="N123" s="264">
        <v>0</v>
      </c>
      <c r="O123" s="264">
        <v>0</v>
      </c>
      <c r="P123" s="264">
        <v>11000</v>
      </c>
      <c r="Q123" s="264">
        <v>102340</v>
      </c>
      <c r="R123" s="264">
        <v>28000</v>
      </c>
      <c r="S123" s="264">
        <v>28900</v>
      </c>
      <c r="T123" s="264">
        <v>2700</v>
      </c>
      <c r="U123" s="264">
        <v>4000</v>
      </c>
      <c r="V123" s="264">
        <v>0</v>
      </c>
      <c r="W123" s="264">
        <v>18000</v>
      </c>
      <c r="X123" s="264">
        <v>0</v>
      </c>
      <c r="Y123" s="264">
        <v>0</v>
      </c>
      <c r="Z123" s="264">
        <v>81600</v>
      </c>
      <c r="AA123" s="264">
        <v>63000</v>
      </c>
      <c r="AB123" s="264">
        <v>144600</v>
      </c>
      <c r="AC123" s="264">
        <v>11000</v>
      </c>
      <c r="AD123" s="264">
        <v>155600</v>
      </c>
      <c r="AE123" s="264">
        <v>-53260</v>
      </c>
      <c r="AF123" s="264">
        <v>161714</v>
      </c>
      <c r="AG123" s="264">
        <v>108454</v>
      </c>
      <c r="AI123" t="s">
        <v>1777</v>
      </c>
      <c r="AK123" t="s">
        <v>1778</v>
      </c>
      <c r="AL123" s="241" t="str">
        <f t="shared" si="1"/>
        <v>812</v>
      </c>
    </row>
    <row r="124" spans="1:38" x14ac:dyDescent="0.2">
      <c r="A124" s="272" t="s">
        <v>2330</v>
      </c>
      <c r="B124" t="s">
        <v>337</v>
      </c>
      <c r="C124" s="264">
        <v>60497</v>
      </c>
      <c r="D124" s="264">
        <v>0</v>
      </c>
      <c r="E124" s="264">
        <v>60497</v>
      </c>
      <c r="F124" s="264">
        <v>0</v>
      </c>
      <c r="G124" s="264">
        <v>33714</v>
      </c>
      <c r="H124" s="264">
        <v>24793</v>
      </c>
      <c r="I124" s="264">
        <v>0</v>
      </c>
      <c r="J124" s="264">
        <v>2000</v>
      </c>
      <c r="K124" s="264">
        <v>25225</v>
      </c>
      <c r="L124" s="264">
        <v>87400</v>
      </c>
      <c r="M124" s="264">
        <v>0</v>
      </c>
      <c r="N124" s="264">
        <v>4500</v>
      </c>
      <c r="O124" s="264">
        <v>0</v>
      </c>
      <c r="P124" s="264">
        <v>33714</v>
      </c>
      <c r="Q124" s="264">
        <v>271843</v>
      </c>
      <c r="R124" s="264">
        <v>12130</v>
      </c>
      <c r="S124" s="264">
        <v>29150</v>
      </c>
      <c r="T124" s="264">
        <v>1500</v>
      </c>
      <c r="U124" s="264">
        <v>33450</v>
      </c>
      <c r="V124" s="264">
        <v>500</v>
      </c>
      <c r="W124" s="264">
        <v>26938</v>
      </c>
      <c r="X124" s="264">
        <v>7473</v>
      </c>
      <c r="Y124" s="264">
        <v>0</v>
      </c>
      <c r="Z124" s="264">
        <v>111141</v>
      </c>
      <c r="AA124" s="264">
        <v>91705</v>
      </c>
      <c r="AB124" s="264">
        <v>202846</v>
      </c>
      <c r="AC124" s="264">
        <v>33714</v>
      </c>
      <c r="AD124" s="264">
        <v>236560</v>
      </c>
      <c r="AE124" s="264">
        <v>35283</v>
      </c>
      <c r="AF124" s="264">
        <v>380467</v>
      </c>
      <c r="AG124" s="264">
        <v>415750</v>
      </c>
      <c r="AI124" t="s">
        <v>1869</v>
      </c>
      <c r="AK124" t="s">
        <v>1870</v>
      </c>
      <c r="AL124" s="241" t="str">
        <f t="shared" si="1"/>
        <v>856</v>
      </c>
    </row>
    <row r="125" spans="1:38" x14ac:dyDescent="0.2">
      <c r="A125" s="272" t="s">
        <v>2331</v>
      </c>
      <c r="B125" t="s">
        <v>339</v>
      </c>
      <c r="C125" s="264">
        <v>568532</v>
      </c>
      <c r="D125" s="264">
        <v>0</v>
      </c>
      <c r="E125" s="264">
        <v>568532</v>
      </c>
      <c r="F125" s="264">
        <v>0</v>
      </c>
      <c r="G125" s="264">
        <v>194693</v>
      </c>
      <c r="H125" s="264">
        <v>230000</v>
      </c>
      <c r="I125" s="264">
        <v>7875</v>
      </c>
      <c r="J125" s="264">
        <v>99500</v>
      </c>
      <c r="K125" s="264">
        <v>2114089.7999999998</v>
      </c>
      <c r="L125" s="264">
        <v>6707536</v>
      </c>
      <c r="M125" s="264">
        <v>0</v>
      </c>
      <c r="N125" s="264">
        <v>1000</v>
      </c>
      <c r="O125" s="264">
        <v>650000</v>
      </c>
      <c r="P125" s="264">
        <v>413370</v>
      </c>
      <c r="Q125" s="264">
        <v>10986595.800000001</v>
      </c>
      <c r="R125" s="264">
        <v>273425</v>
      </c>
      <c r="S125" s="264">
        <v>227905</v>
      </c>
      <c r="T125" s="264">
        <v>0</v>
      </c>
      <c r="U125" s="264">
        <v>268020</v>
      </c>
      <c r="V125" s="264">
        <v>348500</v>
      </c>
      <c r="W125" s="264">
        <v>395600</v>
      </c>
      <c r="X125" s="264">
        <v>227216</v>
      </c>
      <c r="Y125" s="264">
        <v>1663000</v>
      </c>
      <c r="Z125" s="264">
        <v>3403666</v>
      </c>
      <c r="AA125" s="264">
        <v>7317962</v>
      </c>
      <c r="AB125" s="264">
        <v>10721628</v>
      </c>
      <c r="AC125" s="264">
        <v>413370</v>
      </c>
      <c r="AD125" s="264">
        <v>11134998</v>
      </c>
      <c r="AE125" s="264">
        <v>-148402.19999999992</v>
      </c>
      <c r="AF125" s="264">
        <v>7127204</v>
      </c>
      <c r="AG125" s="264">
        <v>6978801.7999999998</v>
      </c>
      <c r="AI125" t="s">
        <v>89</v>
      </c>
      <c r="AK125" t="s">
        <v>90</v>
      </c>
      <c r="AL125" s="241" t="str">
        <f t="shared" si="1"/>
        <v>006</v>
      </c>
    </row>
    <row r="126" spans="1:38" x14ac:dyDescent="0.2">
      <c r="A126" s="272" t="s">
        <v>2332</v>
      </c>
      <c r="B126" t="s">
        <v>342</v>
      </c>
      <c r="C126" s="264">
        <v>133412</v>
      </c>
      <c r="D126" s="264">
        <v>0</v>
      </c>
      <c r="E126" s="264">
        <v>133412</v>
      </c>
      <c r="F126" s="264">
        <v>0</v>
      </c>
      <c r="G126" s="264">
        <v>0</v>
      </c>
      <c r="H126" s="264">
        <v>1242</v>
      </c>
      <c r="I126" s="264">
        <v>0</v>
      </c>
      <c r="J126" s="264">
        <v>950</v>
      </c>
      <c r="K126" s="264">
        <v>14008.899999999998</v>
      </c>
      <c r="L126" s="264">
        <v>68000</v>
      </c>
      <c r="M126" s="264">
        <v>0</v>
      </c>
      <c r="N126" s="264">
        <v>0</v>
      </c>
      <c r="O126" s="264">
        <v>100000</v>
      </c>
      <c r="P126" s="264">
        <v>0</v>
      </c>
      <c r="Q126" s="264">
        <v>317612.90000000002</v>
      </c>
      <c r="R126" s="264">
        <v>37055</v>
      </c>
      <c r="S126" s="264">
        <v>108300</v>
      </c>
      <c r="T126" s="264">
        <v>950</v>
      </c>
      <c r="U126" s="264">
        <v>6000</v>
      </c>
      <c r="V126" s="264">
        <v>2500</v>
      </c>
      <c r="W126" s="264">
        <v>41400</v>
      </c>
      <c r="X126" s="264">
        <v>25000</v>
      </c>
      <c r="Y126" s="264">
        <v>100000</v>
      </c>
      <c r="Z126" s="264">
        <v>321205</v>
      </c>
      <c r="AA126" s="264">
        <v>63000</v>
      </c>
      <c r="AB126" s="264">
        <v>384205</v>
      </c>
      <c r="AC126" s="264">
        <v>0</v>
      </c>
      <c r="AD126" s="264">
        <v>384205</v>
      </c>
      <c r="AE126" s="264">
        <v>-66592.099999999991</v>
      </c>
      <c r="AF126" s="264">
        <v>492297</v>
      </c>
      <c r="AG126" s="264">
        <v>425704.9</v>
      </c>
      <c r="AI126" t="s">
        <v>1900</v>
      </c>
      <c r="AK126" t="s">
        <v>1901</v>
      </c>
      <c r="AL126" s="241" t="str">
        <f t="shared" si="1"/>
        <v>870</v>
      </c>
    </row>
    <row r="127" spans="1:38" x14ac:dyDescent="0.2">
      <c r="A127" s="272" t="s">
        <v>2333</v>
      </c>
      <c r="B127" t="s">
        <v>344</v>
      </c>
      <c r="C127" s="264">
        <v>153239</v>
      </c>
      <c r="D127" s="264">
        <v>0</v>
      </c>
      <c r="E127" s="264">
        <v>153239</v>
      </c>
      <c r="F127" s="264">
        <v>0</v>
      </c>
      <c r="G127" s="264">
        <v>61661</v>
      </c>
      <c r="H127" s="264">
        <v>49337</v>
      </c>
      <c r="I127" s="264">
        <v>2119</v>
      </c>
      <c r="J127" s="264">
        <v>25450</v>
      </c>
      <c r="K127" s="264">
        <v>70215</v>
      </c>
      <c r="L127" s="264">
        <v>129925</v>
      </c>
      <c r="M127" s="264">
        <v>0</v>
      </c>
      <c r="N127" s="264">
        <v>129679</v>
      </c>
      <c r="O127" s="264">
        <v>160000</v>
      </c>
      <c r="P127" s="264">
        <v>108394</v>
      </c>
      <c r="Q127" s="264">
        <v>890019</v>
      </c>
      <c r="R127" s="264">
        <v>27397</v>
      </c>
      <c r="S127" s="264">
        <v>188550</v>
      </c>
      <c r="T127" s="264">
        <v>2350</v>
      </c>
      <c r="U127" s="264">
        <v>154658</v>
      </c>
      <c r="V127" s="264">
        <v>4900</v>
      </c>
      <c r="W127" s="264">
        <v>102091</v>
      </c>
      <c r="X127" s="264">
        <v>80303</v>
      </c>
      <c r="Y127" s="264">
        <v>0</v>
      </c>
      <c r="Z127" s="264">
        <v>560249</v>
      </c>
      <c r="AA127" s="264">
        <v>221376</v>
      </c>
      <c r="AB127" s="264">
        <v>781625</v>
      </c>
      <c r="AC127" s="264">
        <v>108394</v>
      </c>
      <c r="AD127" s="264">
        <v>890019</v>
      </c>
      <c r="AE127" s="264">
        <v>0</v>
      </c>
      <c r="AF127" s="264">
        <v>588658</v>
      </c>
      <c r="AG127" s="264">
        <v>588658</v>
      </c>
      <c r="AI127" t="s">
        <v>1389</v>
      </c>
      <c r="AK127" t="s">
        <v>1390</v>
      </c>
      <c r="AL127" s="241" t="str">
        <f t="shared" si="1"/>
        <v>623</v>
      </c>
    </row>
    <row r="128" spans="1:38" x14ac:dyDescent="0.2">
      <c r="A128" s="272" t="s">
        <v>2334</v>
      </c>
      <c r="B128" t="s">
        <v>346</v>
      </c>
      <c r="C128" s="264">
        <v>18502</v>
      </c>
      <c r="D128" s="264">
        <v>0</v>
      </c>
      <c r="E128" s="264">
        <v>18502</v>
      </c>
      <c r="F128" s="264">
        <v>0</v>
      </c>
      <c r="G128" s="264">
        <v>0</v>
      </c>
      <c r="H128" s="264">
        <v>11219</v>
      </c>
      <c r="I128" s="264">
        <v>0</v>
      </c>
      <c r="J128" s="264">
        <v>30</v>
      </c>
      <c r="K128" s="264">
        <v>10500</v>
      </c>
      <c r="L128" s="264">
        <v>0</v>
      </c>
      <c r="M128" s="264">
        <v>0</v>
      </c>
      <c r="N128" s="264">
        <v>0</v>
      </c>
      <c r="O128" s="264">
        <v>0</v>
      </c>
      <c r="P128" s="264">
        <v>30000</v>
      </c>
      <c r="Q128" s="264">
        <v>70251</v>
      </c>
      <c r="R128" s="264">
        <v>2550</v>
      </c>
      <c r="S128" s="264">
        <v>9200</v>
      </c>
      <c r="T128" s="264">
        <v>0</v>
      </c>
      <c r="U128" s="264">
        <v>750</v>
      </c>
      <c r="V128" s="264">
        <v>2000</v>
      </c>
      <c r="W128" s="264">
        <v>12000</v>
      </c>
      <c r="X128" s="264">
        <v>6000</v>
      </c>
      <c r="Y128" s="264">
        <v>0</v>
      </c>
      <c r="Z128" s="264">
        <v>32500</v>
      </c>
      <c r="AA128" s="264">
        <v>0</v>
      </c>
      <c r="AB128" s="264">
        <v>32500</v>
      </c>
      <c r="AC128" s="264">
        <v>30000</v>
      </c>
      <c r="AD128" s="264">
        <v>62500</v>
      </c>
      <c r="AE128" s="264">
        <v>7751</v>
      </c>
      <c r="AF128" s="264">
        <v>59939</v>
      </c>
      <c r="AG128" s="264">
        <v>67690</v>
      </c>
      <c r="AI128" t="s">
        <v>320</v>
      </c>
      <c r="AK128" t="s">
        <v>325</v>
      </c>
      <c r="AL128" s="241" t="str">
        <f t="shared" si="1"/>
        <v>116</v>
      </c>
    </row>
    <row r="129" spans="1:38" x14ac:dyDescent="0.2">
      <c r="A129" s="272" t="s">
        <v>2335</v>
      </c>
      <c r="B129" t="s">
        <v>349</v>
      </c>
      <c r="C129" s="264">
        <v>290018</v>
      </c>
      <c r="D129" s="264">
        <v>0</v>
      </c>
      <c r="E129" s="264">
        <v>290018</v>
      </c>
      <c r="F129" s="264">
        <v>0</v>
      </c>
      <c r="G129" s="264">
        <v>105021</v>
      </c>
      <c r="H129" s="264">
        <v>116165</v>
      </c>
      <c r="I129" s="264">
        <v>495</v>
      </c>
      <c r="J129" s="264">
        <v>2220</v>
      </c>
      <c r="K129" s="264">
        <v>161172</v>
      </c>
      <c r="L129" s="264">
        <v>3396500</v>
      </c>
      <c r="M129" s="264">
        <v>0</v>
      </c>
      <c r="N129" s="264">
        <v>47100</v>
      </c>
      <c r="O129" s="264">
        <v>0</v>
      </c>
      <c r="P129" s="264">
        <v>312385</v>
      </c>
      <c r="Q129" s="264">
        <v>4431076</v>
      </c>
      <c r="R129" s="264">
        <v>111856</v>
      </c>
      <c r="S129" s="264">
        <v>217036</v>
      </c>
      <c r="T129" s="264">
        <v>0</v>
      </c>
      <c r="U129" s="264">
        <v>103027</v>
      </c>
      <c r="V129" s="264">
        <v>65544</v>
      </c>
      <c r="W129" s="264">
        <v>72810</v>
      </c>
      <c r="X129" s="264">
        <v>29618</v>
      </c>
      <c r="Y129" s="264">
        <v>165000</v>
      </c>
      <c r="Z129" s="264">
        <v>764891</v>
      </c>
      <c r="AA129" s="264">
        <v>3381758</v>
      </c>
      <c r="AB129" s="264">
        <v>4146649</v>
      </c>
      <c r="AC129" s="264">
        <v>312385</v>
      </c>
      <c r="AD129" s="264">
        <v>4459034</v>
      </c>
      <c r="AE129" s="264">
        <v>-27958</v>
      </c>
      <c r="AF129" s="264">
        <v>2604558</v>
      </c>
      <c r="AG129" s="264">
        <v>2576600</v>
      </c>
      <c r="AI129" t="s">
        <v>1608</v>
      </c>
      <c r="AK129" t="s">
        <v>1609</v>
      </c>
      <c r="AL129" s="241" t="str">
        <f t="shared" si="1"/>
        <v>730</v>
      </c>
    </row>
    <row r="130" spans="1:38" x14ac:dyDescent="0.2">
      <c r="A130" s="272" t="s">
        <v>2336</v>
      </c>
      <c r="B130" t="s">
        <v>351</v>
      </c>
      <c r="C130" s="264">
        <v>3578914</v>
      </c>
      <c r="D130" s="264">
        <v>0</v>
      </c>
      <c r="E130" s="264">
        <v>3578914</v>
      </c>
      <c r="F130" s="264">
        <v>0</v>
      </c>
      <c r="G130" s="264">
        <v>140200</v>
      </c>
      <c r="H130" s="264">
        <v>1045961</v>
      </c>
      <c r="I130" s="264">
        <v>103350</v>
      </c>
      <c r="J130" s="264">
        <v>94043</v>
      </c>
      <c r="K130" s="264">
        <v>1848800</v>
      </c>
      <c r="L130" s="264">
        <v>2146621</v>
      </c>
      <c r="M130" s="264">
        <v>0</v>
      </c>
      <c r="N130" s="264">
        <v>134638</v>
      </c>
      <c r="O130" s="264">
        <v>359108</v>
      </c>
      <c r="P130" s="264">
        <v>1991981</v>
      </c>
      <c r="Q130" s="264">
        <v>11443616</v>
      </c>
      <c r="R130" s="264">
        <v>2111412</v>
      </c>
      <c r="S130" s="264">
        <v>1777880</v>
      </c>
      <c r="T130" s="264">
        <v>13500</v>
      </c>
      <c r="U130" s="264">
        <v>924996</v>
      </c>
      <c r="V130" s="264">
        <v>299401</v>
      </c>
      <c r="W130" s="264">
        <v>627333</v>
      </c>
      <c r="X130" s="264">
        <v>1409678</v>
      </c>
      <c r="Y130" s="264">
        <v>1783127</v>
      </c>
      <c r="Z130" s="264">
        <v>8947327</v>
      </c>
      <c r="AA130" s="264">
        <v>1554318</v>
      </c>
      <c r="AB130" s="264">
        <v>10501645</v>
      </c>
      <c r="AC130" s="264">
        <v>1991981</v>
      </c>
      <c r="AD130" s="264">
        <v>12493626</v>
      </c>
      <c r="AE130" s="264">
        <v>-1050010</v>
      </c>
      <c r="AF130" s="264">
        <v>6661055</v>
      </c>
      <c r="AG130" s="264">
        <v>5611045</v>
      </c>
      <c r="AI130" t="s">
        <v>1610</v>
      </c>
      <c r="AK130" t="s">
        <v>1611</v>
      </c>
      <c r="AL130" s="241" t="str">
        <f t="shared" si="1"/>
        <v>731</v>
      </c>
    </row>
    <row r="131" spans="1:38" x14ac:dyDescent="0.2">
      <c r="A131" s="272" t="s">
        <v>2337</v>
      </c>
      <c r="B131" t="s">
        <v>353</v>
      </c>
      <c r="C131" s="264">
        <v>68541</v>
      </c>
      <c r="D131" s="264">
        <v>0</v>
      </c>
      <c r="E131" s="264">
        <v>68541</v>
      </c>
      <c r="F131" s="264">
        <v>0</v>
      </c>
      <c r="G131" s="264">
        <v>0</v>
      </c>
      <c r="H131" s="264">
        <v>38815</v>
      </c>
      <c r="I131" s="264">
        <v>750</v>
      </c>
      <c r="J131" s="264">
        <v>7000</v>
      </c>
      <c r="K131" s="264">
        <v>50004</v>
      </c>
      <c r="L131" s="264">
        <v>115000</v>
      </c>
      <c r="M131" s="264">
        <v>0</v>
      </c>
      <c r="N131" s="264">
        <v>2000</v>
      </c>
      <c r="O131" s="264">
        <v>0</v>
      </c>
      <c r="P131" s="264">
        <v>0</v>
      </c>
      <c r="Q131" s="264">
        <v>282110</v>
      </c>
      <c r="R131" s="264">
        <v>32130</v>
      </c>
      <c r="S131" s="264">
        <v>70900</v>
      </c>
      <c r="T131" s="264">
        <v>0</v>
      </c>
      <c r="U131" s="264">
        <v>36900</v>
      </c>
      <c r="V131" s="264">
        <v>10000</v>
      </c>
      <c r="W131" s="264">
        <v>54300</v>
      </c>
      <c r="X131" s="264">
        <v>0</v>
      </c>
      <c r="Y131" s="264">
        <v>0</v>
      </c>
      <c r="Z131" s="264">
        <v>204230</v>
      </c>
      <c r="AA131" s="264">
        <v>75000</v>
      </c>
      <c r="AB131" s="264">
        <v>279230</v>
      </c>
      <c r="AC131" s="264">
        <v>0</v>
      </c>
      <c r="AD131" s="264">
        <v>279230</v>
      </c>
      <c r="AE131" s="264">
        <v>2880</v>
      </c>
      <c r="AF131" s="264">
        <v>45550</v>
      </c>
      <c r="AG131" s="264">
        <v>48430</v>
      </c>
      <c r="AI131" t="s">
        <v>681</v>
      </c>
      <c r="AK131" t="s">
        <v>682</v>
      </c>
      <c r="AL131" s="241" t="str">
        <f t="shared" ref="AL131:AL194" si="2">RIGHT(AK131,3)</f>
        <v>286</v>
      </c>
    </row>
    <row r="132" spans="1:38" x14ac:dyDescent="0.2">
      <c r="A132" s="272" t="s">
        <v>2338</v>
      </c>
      <c r="B132" t="s">
        <v>355</v>
      </c>
      <c r="C132" s="264">
        <v>276374</v>
      </c>
      <c r="D132" s="264">
        <v>0</v>
      </c>
      <c r="E132" s="264">
        <v>276374</v>
      </c>
      <c r="F132" s="264">
        <v>0</v>
      </c>
      <c r="G132" s="264">
        <v>0</v>
      </c>
      <c r="H132" s="264">
        <v>108118</v>
      </c>
      <c r="I132" s="264">
        <v>8900</v>
      </c>
      <c r="J132" s="264">
        <v>24850</v>
      </c>
      <c r="K132" s="264">
        <v>166757</v>
      </c>
      <c r="L132" s="264">
        <v>569400</v>
      </c>
      <c r="M132" s="264">
        <v>0</v>
      </c>
      <c r="N132" s="264">
        <v>2500</v>
      </c>
      <c r="O132" s="264">
        <v>0</v>
      </c>
      <c r="P132" s="264">
        <v>194918</v>
      </c>
      <c r="Q132" s="264">
        <v>1351817</v>
      </c>
      <c r="R132" s="264">
        <v>139730</v>
      </c>
      <c r="S132" s="264">
        <v>174915</v>
      </c>
      <c r="T132" s="264">
        <v>0</v>
      </c>
      <c r="U132" s="264">
        <v>161273</v>
      </c>
      <c r="V132" s="264">
        <v>6000</v>
      </c>
      <c r="W132" s="264">
        <v>100915</v>
      </c>
      <c r="X132" s="264">
        <v>0</v>
      </c>
      <c r="Y132" s="264">
        <v>62010</v>
      </c>
      <c r="Z132" s="264">
        <v>644843</v>
      </c>
      <c r="AA132" s="264">
        <v>511971</v>
      </c>
      <c r="AB132" s="264">
        <v>1156814</v>
      </c>
      <c r="AC132" s="264">
        <v>194918</v>
      </c>
      <c r="AD132" s="264">
        <v>1351732</v>
      </c>
      <c r="AE132" s="264">
        <v>85</v>
      </c>
      <c r="AF132" s="264">
        <v>1672636</v>
      </c>
      <c r="AG132" s="264">
        <v>1672721</v>
      </c>
      <c r="AI132" t="s">
        <v>844</v>
      </c>
      <c r="AK132" t="s">
        <v>845</v>
      </c>
      <c r="AL132" s="241" t="str">
        <f t="shared" si="2"/>
        <v>364</v>
      </c>
    </row>
    <row r="133" spans="1:38" x14ac:dyDescent="0.2">
      <c r="A133" s="272" t="s">
        <v>2339</v>
      </c>
      <c r="B133" t="s">
        <v>357</v>
      </c>
      <c r="C133" s="264">
        <v>95882</v>
      </c>
      <c r="D133" s="264">
        <v>0</v>
      </c>
      <c r="E133" s="264">
        <v>95882</v>
      </c>
      <c r="F133" s="264">
        <v>0</v>
      </c>
      <c r="G133" s="264">
        <v>0</v>
      </c>
      <c r="H133" s="264">
        <v>54847</v>
      </c>
      <c r="I133" s="264">
        <v>540</v>
      </c>
      <c r="J133" s="264">
        <v>8880</v>
      </c>
      <c r="K133" s="264">
        <v>77327</v>
      </c>
      <c r="L133" s="264">
        <v>223100</v>
      </c>
      <c r="M133" s="264">
        <v>0</v>
      </c>
      <c r="N133" s="264">
        <v>10000</v>
      </c>
      <c r="O133" s="264">
        <v>0</v>
      </c>
      <c r="P133" s="264">
        <v>58737</v>
      </c>
      <c r="Q133" s="264">
        <v>529313</v>
      </c>
      <c r="R133" s="264">
        <v>45395</v>
      </c>
      <c r="S133" s="264">
        <v>78885</v>
      </c>
      <c r="T133" s="264">
        <v>0</v>
      </c>
      <c r="U133" s="264">
        <v>56000</v>
      </c>
      <c r="V133" s="264">
        <v>0</v>
      </c>
      <c r="W133" s="264">
        <v>62500</v>
      </c>
      <c r="X133" s="264">
        <v>0</v>
      </c>
      <c r="Y133" s="264">
        <v>0</v>
      </c>
      <c r="Z133" s="264">
        <v>242780</v>
      </c>
      <c r="AA133" s="264">
        <v>212576</v>
      </c>
      <c r="AB133" s="264">
        <v>455356</v>
      </c>
      <c r="AC133" s="264">
        <v>58737</v>
      </c>
      <c r="AD133" s="264">
        <v>514093</v>
      </c>
      <c r="AE133" s="264">
        <v>15220</v>
      </c>
      <c r="AF133" s="264">
        <v>227920</v>
      </c>
      <c r="AG133" s="264">
        <v>243140</v>
      </c>
      <c r="AI133" t="s">
        <v>2002</v>
      </c>
      <c r="AK133" t="s">
        <v>2003</v>
      </c>
      <c r="AL133" s="241" t="str">
        <f t="shared" si="2"/>
        <v>919</v>
      </c>
    </row>
    <row r="134" spans="1:38" x14ac:dyDescent="0.2">
      <c r="A134" s="272" t="s">
        <v>2340</v>
      </c>
      <c r="B134" t="s">
        <v>359</v>
      </c>
      <c r="C134" s="264">
        <v>38871</v>
      </c>
      <c r="D134" s="264">
        <v>0</v>
      </c>
      <c r="E134" s="264">
        <v>38871</v>
      </c>
      <c r="F134" s="264">
        <v>0</v>
      </c>
      <c r="G134" s="264">
        <v>0</v>
      </c>
      <c r="H134" s="264">
        <v>15947</v>
      </c>
      <c r="I134" s="264">
        <v>400</v>
      </c>
      <c r="J134" s="264">
        <v>404</v>
      </c>
      <c r="K134" s="264">
        <v>9000</v>
      </c>
      <c r="L134" s="264">
        <v>7000</v>
      </c>
      <c r="M134" s="264">
        <v>0</v>
      </c>
      <c r="N134" s="264">
        <v>7000</v>
      </c>
      <c r="O134" s="264">
        <v>0</v>
      </c>
      <c r="P134" s="264">
        <v>20000</v>
      </c>
      <c r="Q134" s="264">
        <v>98622</v>
      </c>
      <c r="R134" s="264">
        <v>20000</v>
      </c>
      <c r="S134" s="264">
        <v>20000</v>
      </c>
      <c r="T134" s="264">
        <v>0</v>
      </c>
      <c r="U134" s="264">
        <v>7000</v>
      </c>
      <c r="V134" s="264">
        <v>4000</v>
      </c>
      <c r="W134" s="264">
        <v>25000</v>
      </c>
      <c r="X134" s="264">
        <v>0</v>
      </c>
      <c r="Y134" s="264">
        <v>0</v>
      </c>
      <c r="Z134" s="264">
        <v>76000</v>
      </c>
      <c r="AA134" s="264">
        <v>7000</v>
      </c>
      <c r="AB134" s="264">
        <v>83000</v>
      </c>
      <c r="AC134" s="264">
        <v>20000</v>
      </c>
      <c r="AD134" s="264">
        <v>103000</v>
      </c>
      <c r="AE134" s="264">
        <v>-4378</v>
      </c>
      <c r="AF134" s="264">
        <v>53104</v>
      </c>
      <c r="AG134" s="264">
        <v>48726</v>
      </c>
      <c r="AI134" t="s">
        <v>1407</v>
      </c>
      <c r="AK134" t="s">
        <v>1408</v>
      </c>
      <c r="AL134" s="241" t="str">
        <f t="shared" si="2"/>
        <v>632</v>
      </c>
    </row>
    <row r="135" spans="1:38" x14ac:dyDescent="0.2">
      <c r="A135" s="272" t="s">
        <v>2341</v>
      </c>
      <c r="B135" t="s">
        <v>361</v>
      </c>
      <c r="C135" s="264">
        <v>102329</v>
      </c>
      <c r="D135" s="264">
        <v>0</v>
      </c>
      <c r="E135" s="264">
        <v>102329</v>
      </c>
      <c r="F135" s="264">
        <v>0</v>
      </c>
      <c r="G135" s="264">
        <v>576048</v>
      </c>
      <c r="H135" s="264">
        <v>46086</v>
      </c>
      <c r="I135" s="264">
        <v>0</v>
      </c>
      <c r="J135" s="264">
        <v>0</v>
      </c>
      <c r="K135" s="264">
        <v>122500</v>
      </c>
      <c r="L135" s="264">
        <v>183000</v>
      </c>
      <c r="M135" s="264">
        <v>0</v>
      </c>
      <c r="N135" s="264">
        <v>0</v>
      </c>
      <c r="O135" s="264">
        <v>0</v>
      </c>
      <c r="P135" s="264">
        <v>170800</v>
      </c>
      <c r="Q135" s="264">
        <v>1200763</v>
      </c>
      <c r="R135" s="264">
        <v>61575</v>
      </c>
      <c r="S135" s="264">
        <v>94000</v>
      </c>
      <c r="T135" s="264">
        <v>1000</v>
      </c>
      <c r="U135" s="264">
        <v>34000</v>
      </c>
      <c r="V135" s="264">
        <v>5000</v>
      </c>
      <c r="W135" s="264">
        <v>105700</v>
      </c>
      <c r="X135" s="264">
        <v>0</v>
      </c>
      <c r="Y135" s="264">
        <v>402548</v>
      </c>
      <c r="Z135" s="264">
        <v>703823</v>
      </c>
      <c r="AA135" s="264">
        <v>120000</v>
      </c>
      <c r="AB135" s="264">
        <v>823823</v>
      </c>
      <c r="AC135" s="264">
        <v>170800</v>
      </c>
      <c r="AD135" s="264">
        <v>994623</v>
      </c>
      <c r="AE135" s="264">
        <v>206140</v>
      </c>
      <c r="AF135" s="264">
        <v>753438</v>
      </c>
      <c r="AG135" s="264">
        <v>959578</v>
      </c>
      <c r="AI135" t="s">
        <v>175</v>
      </c>
      <c r="AK135" t="s">
        <v>176</v>
      </c>
      <c r="AL135" s="241" t="str">
        <f t="shared" si="2"/>
        <v>046</v>
      </c>
    </row>
    <row r="136" spans="1:38" x14ac:dyDescent="0.2">
      <c r="A136" s="272" t="s">
        <v>2342</v>
      </c>
      <c r="B136" t="s">
        <v>363</v>
      </c>
      <c r="C136" s="264">
        <v>30001</v>
      </c>
      <c r="D136" s="264">
        <v>0</v>
      </c>
      <c r="E136" s="264">
        <v>30001</v>
      </c>
      <c r="F136" s="264">
        <v>0</v>
      </c>
      <c r="G136" s="264">
        <v>0</v>
      </c>
      <c r="H136" s="264">
        <v>16773</v>
      </c>
      <c r="I136" s="264">
        <v>200</v>
      </c>
      <c r="J136" s="264">
        <v>100</v>
      </c>
      <c r="K136" s="264">
        <v>16000</v>
      </c>
      <c r="L136" s="264">
        <v>32000</v>
      </c>
      <c r="M136" s="264">
        <v>0</v>
      </c>
      <c r="N136" s="264">
        <v>0</v>
      </c>
      <c r="O136" s="264">
        <v>0</v>
      </c>
      <c r="P136" s="264">
        <v>0</v>
      </c>
      <c r="Q136" s="264">
        <v>95074</v>
      </c>
      <c r="R136" s="264">
        <v>24850</v>
      </c>
      <c r="S136" s="264">
        <v>13200</v>
      </c>
      <c r="T136" s="264">
        <v>0</v>
      </c>
      <c r="U136" s="264">
        <v>5100</v>
      </c>
      <c r="V136" s="264">
        <v>0</v>
      </c>
      <c r="W136" s="264">
        <v>19500</v>
      </c>
      <c r="X136" s="264">
        <v>0</v>
      </c>
      <c r="Y136" s="264">
        <v>0</v>
      </c>
      <c r="Z136" s="264">
        <v>62650</v>
      </c>
      <c r="AA136" s="264">
        <v>30000</v>
      </c>
      <c r="AB136" s="264">
        <v>92650</v>
      </c>
      <c r="AC136" s="264">
        <v>0</v>
      </c>
      <c r="AD136" s="264">
        <v>92650</v>
      </c>
      <c r="AE136" s="264">
        <v>2424</v>
      </c>
      <c r="AF136" s="264">
        <v>207526</v>
      </c>
      <c r="AG136" s="264">
        <v>209950</v>
      </c>
      <c r="AI136" t="s">
        <v>1215</v>
      </c>
      <c r="AK136" t="s">
        <v>1216</v>
      </c>
      <c r="AL136" s="241" t="str">
        <f t="shared" si="2"/>
        <v>539</v>
      </c>
    </row>
    <row r="137" spans="1:38" x14ac:dyDescent="0.2">
      <c r="A137" s="272" t="s">
        <v>2343</v>
      </c>
      <c r="B137" t="s">
        <v>366</v>
      </c>
      <c r="C137" s="264">
        <v>107958</v>
      </c>
      <c r="D137" s="264">
        <v>0</v>
      </c>
      <c r="E137" s="264">
        <v>107958</v>
      </c>
      <c r="F137" s="264">
        <v>0</v>
      </c>
      <c r="G137" s="264">
        <v>0</v>
      </c>
      <c r="H137" s="264">
        <v>35069</v>
      </c>
      <c r="I137" s="264">
        <v>605</v>
      </c>
      <c r="J137" s="264">
        <v>157</v>
      </c>
      <c r="K137" s="264">
        <v>98795</v>
      </c>
      <c r="L137" s="264">
        <v>138710</v>
      </c>
      <c r="M137" s="264">
        <v>0</v>
      </c>
      <c r="N137" s="264">
        <v>0</v>
      </c>
      <c r="O137" s="264">
        <v>0</v>
      </c>
      <c r="P137" s="264">
        <v>43840</v>
      </c>
      <c r="Q137" s="264">
        <v>425134</v>
      </c>
      <c r="R137" s="264">
        <v>63810</v>
      </c>
      <c r="S137" s="264">
        <v>97055</v>
      </c>
      <c r="T137" s="264">
        <v>0</v>
      </c>
      <c r="U137" s="264">
        <v>26375</v>
      </c>
      <c r="V137" s="264">
        <v>1120</v>
      </c>
      <c r="W137" s="264">
        <v>67187</v>
      </c>
      <c r="X137" s="264">
        <v>14280</v>
      </c>
      <c r="Y137" s="264">
        <v>0</v>
      </c>
      <c r="Z137" s="264">
        <v>269827</v>
      </c>
      <c r="AA137" s="264">
        <v>98202</v>
      </c>
      <c r="AB137" s="264">
        <v>368029</v>
      </c>
      <c r="AC137" s="264">
        <v>43840</v>
      </c>
      <c r="AD137" s="264">
        <v>411869</v>
      </c>
      <c r="AE137" s="264">
        <v>13265</v>
      </c>
      <c r="AF137" s="264">
        <v>268318</v>
      </c>
      <c r="AG137" s="264">
        <v>281583</v>
      </c>
      <c r="AI137" t="s">
        <v>1120</v>
      </c>
      <c r="AK137" t="s">
        <v>1121</v>
      </c>
      <c r="AL137" s="241" t="str">
        <f t="shared" si="2"/>
        <v>493</v>
      </c>
    </row>
    <row r="138" spans="1:38" x14ac:dyDescent="0.2">
      <c r="A138" s="272" t="s">
        <v>2344</v>
      </c>
      <c r="B138" t="s">
        <v>368</v>
      </c>
      <c r="C138" s="264">
        <v>287106</v>
      </c>
      <c r="D138" s="264">
        <v>0</v>
      </c>
      <c r="E138" s="264">
        <v>287106</v>
      </c>
      <c r="F138" s="264">
        <v>0</v>
      </c>
      <c r="G138" s="264">
        <v>20403</v>
      </c>
      <c r="H138" s="264">
        <v>84769</v>
      </c>
      <c r="I138" s="264">
        <v>1330</v>
      </c>
      <c r="J138" s="264">
        <v>9532</v>
      </c>
      <c r="K138" s="264">
        <v>145171</v>
      </c>
      <c r="L138" s="264">
        <v>612076</v>
      </c>
      <c r="M138" s="264">
        <v>0</v>
      </c>
      <c r="N138" s="264">
        <v>30850</v>
      </c>
      <c r="O138" s="264">
        <v>601000</v>
      </c>
      <c r="P138" s="264">
        <v>195270</v>
      </c>
      <c r="Q138" s="264">
        <v>1987507</v>
      </c>
      <c r="R138" s="264">
        <v>251493</v>
      </c>
      <c r="S138" s="264">
        <v>166721</v>
      </c>
      <c r="T138" s="264">
        <v>0</v>
      </c>
      <c r="U138" s="264">
        <v>147163</v>
      </c>
      <c r="V138" s="264">
        <v>15625</v>
      </c>
      <c r="W138" s="264">
        <v>102721</v>
      </c>
      <c r="X138" s="264">
        <v>89174</v>
      </c>
      <c r="Y138" s="264">
        <v>0</v>
      </c>
      <c r="Z138" s="264">
        <v>772897</v>
      </c>
      <c r="AA138" s="264">
        <v>981365</v>
      </c>
      <c r="AB138" s="264">
        <v>1754262</v>
      </c>
      <c r="AC138" s="264">
        <v>195270</v>
      </c>
      <c r="AD138" s="264">
        <v>1949532</v>
      </c>
      <c r="AE138" s="264">
        <v>37975</v>
      </c>
      <c r="AF138" s="264">
        <v>1203410</v>
      </c>
      <c r="AG138" s="264">
        <v>1241385</v>
      </c>
      <c r="AI138" t="s">
        <v>1217</v>
      </c>
      <c r="AK138" t="s">
        <v>1218</v>
      </c>
      <c r="AL138" s="241" t="str">
        <f t="shared" si="2"/>
        <v>540</v>
      </c>
    </row>
    <row r="139" spans="1:38" x14ac:dyDescent="0.2">
      <c r="A139" s="272" t="s">
        <v>2345</v>
      </c>
      <c r="B139" t="s">
        <v>371</v>
      </c>
      <c r="C139" s="264">
        <v>1153788</v>
      </c>
      <c r="D139" s="264">
        <v>0</v>
      </c>
      <c r="E139" s="264">
        <v>1153788</v>
      </c>
      <c r="F139" s="264">
        <v>0</v>
      </c>
      <c r="G139" s="264">
        <v>90610</v>
      </c>
      <c r="H139" s="264">
        <v>223515</v>
      </c>
      <c r="I139" s="264">
        <v>14190</v>
      </c>
      <c r="J139" s="264">
        <v>38148</v>
      </c>
      <c r="K139" s="264">
        <v>363383</v>
      </c>
      <c r="L139" s="264">
        <v>1031700</v>
      </c>
      <c r="M139" s="264">
        <v>10000</v>
      </c>
      <c r="N139" s="264">
        <v>81760</v>
      </c>
      <c r="O139" s="264">
        <v>0</v>
      </c>
      <c r="P139" s="264">
        <v>229365</v>
      </c>
      <c r="Q139" s="264">
        <v>3236459</v>
      </c>
      <c r="R139" s="264">
        <v>569017</v>
      </c>
      <c r="S139" s="264">
        <v>567931</v>
      </c>
      <c r="T139" s="264">
        <v>0</v>
      </c>
      <c r="U139" s="264">
        <v>448047</v>
      </c>
      <c r="V139" s="264">
        <v>157164</v>
      </c>
      <c r="W139" s="264">
        <v>234877</v>
      </c>
      <c r="X139" s="264">
        <v>513855</v>
      </c>
      <c r="Y139" s="264">
        <v>0</v>
      </c>
      <c r="Z139" s="264">
        <v>2490891</v>
      </c>
      <c r="AA139" s="264">
        <v>2092752</v>
      </c>
      <c r="AB139" s="264">
        <v>4583643</v>
      </c>
      <c r="AC139" s="264">
        <v>229365</v>
      </c>
      <c r="AD139" s="264">
        <v>4813008</v>
      </c>
      <c r="AE139" s="264">
        <v>-1576549</v>
      </c>
      <c r="AF139" s="264">
        <v>3375044</v>
      </c>
      <c r="AG139" s="264">
        <v>1798495</v>
      </c>
      <c r="AI139" t="s">
        <v>112</v>
      </c>
      <c r="AK139" t="s">
        <v>113</v>
      </c>
      <c r="AL139" s="241" t="str">
        <f t="shared" si="2"/>
        <v>016</v>
      </c>
    </row>
    <row r="140" spans="1:38" x14ac:dyDescent="0.2">
      <c r="A140" s="272" t="s">
        <v>2346</v>
      </c>
      <c r="B140" t="s">
        <v>373</v>
      </c>
      <c r="C140" s="264">
        <v>255558</v>
      </c>
      <c r="D140" s="264">
        <v>0</v>
      </c>
      <c r="E140" s="264">
        <v>255558</v>
      </c>
      <c r="F140" s="264">
        <v>0</v>
      </c>
      <c r="G140" s="264">
        <v>0</v>
      </c>
      <c r="H140" s="264">
        <v>65116</v>
      </c>
      <c r="I140" s="264">
        <v>2245</v>
      </c>
      <c r="J140" s="264">
        <v>7266</v>
      </c>
      <c r="K140" s="264">
        <v>119724.69</v>
      </c>
      <c r="L140" s="264">
        <v>364000</v>
      </c>
      <c r="M140" s="264">
        <v>2000</v>
      </c>
      <c r="N140" s="264">
        <v>5880</v>
      </c>
      <c r="O140" s="264">
        <v>1</v>
      </c>
      <c r="P140" s="264">
        <v>100165</v>
      </c>
      <c r="Q140" s="264">
        <v>921955.69</v>
      </c>
      <c r="R140" s="264">
        <v>103217</v>
      </c>
      <c r="S140" s="264">
        <v>102220</v>
      </c>
      <c r="T140" s="264">
        <v>0</v>
      </c>
      <c r="U140" s="264">
        <v>77824</v>
      </c>
      <c r="V140" s="264">
        <v>24500</v>
      </c>
      <c r="W140" s="264">
        <v>144069</v>
      </c>
      <c r="X140" s="264">
        <v>94713</v>
      </c>
      <c r="Y140" s="264">
        <v>0</v>
      </c>
      <c r="Z140" s="264">
        <v>546543</v>
      </c>
      <c r="AA140" s="264">
        <v>256061</v>
      </c>
      <c r="AB140" s="264">
        <v>802604</v>
      </c>
      <c r="AC140" s="264">
        <v>100165</v>
      </c>
      <c r="AD140" s="264">
        <v>902769</v>
      </c>
      <c r="AE140" s="264">
        <v>19186.690000000002</v>
      </c>
      <c r="AF140" s="264">
        <v>874277</v>
      </c>
      <c r="AG140" s="264">
        <v>893463.69</v>
      </c>
      <c r="AI140" t="s">
        <v>1219</v>
      </c>
      <c r="AK140" t="s">
        <v>1220</v>
      </c>
      <c r="AL140" s="241" t="str">
        <f t="shared" si="2"/>
        <v>541</v>
      </c>
    </row>
    <row r="141" spans="1:38" x14ac:dyDescent="0.2">
      <c r="A141" s="272" t="s">
        <v>2347</v>
      </c>
      <c r="B141" t="s">
        <v>375</v>
      </c>
      <c r="C141" s="264">
        <v>404733</v>
      </c>
      <c r="D141" s="264">
        <v>0</v>
      </c>
      <c r="E141" s="264">
        <v>404733</v>
      </c>
      <c r="F141" s="264">
        <v>0</v>
      </c>
      <c r="G141" s="264">
        <v>0</v>
      </c>
      <c r="H141" s="264">
        <v>100207</v>
      </c>
      <c r="I141" s="264">
        <v>475</v>
      </c>
      <c r="J141" s="264">
        <v>18393</v>
      </c>
      <c r="K141" s="264">
        <v>212267</v>
      </c>
      <c r="L141" s="264">
        <v>344000</v>
      </c>
      <c r="M141" s="264">
        <v>0</v>
      </c>
      <c r="N141" s="264">
        <v>5400</v>
      </c>
      <c r="O141" s="264">
        <v>0</v>
      </c>
      <c r="P141" s="264">
        <v>44856</v>
      </c>
      <c r="Q141" s="264">
        <v>1130331</v>
      </c>
      <c r="R141" s="264">
        <v>204183</v>
      </c>
      <c r="S141" s="264">
        <v>138851</v>
      </c>
      <c r="T141" s="264">
        <v>0</v>
      </c>
      <c r="U141" s="264">
        <v>134876</v>
      </c>
      <c r="V141" s="264">
        <v>29794</v>
      </c>
      <c r="W141" s="264">
        <v>126422</v>
      </c>
      <c r="X141" s="264">
        <v>65908</v>
      </c>
      <c r="Y141" s="264">
        <v>0</v>
      </c>
      <c r="Z141" s="264">
        <v>700034</v>
      </c>
      <c r="AA141" s="264">
        <v>275385</v>
      </c>
      <c r="AB141" s="264">
        <v>975419</v>
      </c>
      <c r="AC141" s="264">
        <v>44856</v>
      </c>
      <c r="AD141" s="264">
        <v>1020275</v>
      </c>
      <c r="AE141" s="264">
        <v>110056</v>
      </c>
      <c r="AF141" s="264">
        <v>1224838</v>
      </c>
      <c r="AG141" s="264">
        <v>1334894</v>
      </c>
      <c r="AI141" t="s">
        <v>683</v>
      </c>
      <c r="AK141" t="s">
        <v>684</v>
      </c>
      <c r="AL141" s="241" t="str">
        <f t="shared" si="2"/>
        <v>287</v>
      </c>
    </row>
    <row r="142" spans="1:38" x14ac:dyDescent="0.2">
      <c r="A142" s="272" t="s">
        <v>2348</v>
      </c>
      <c r="B142" t="s">
        <v>377</v>
      </c>
      <c r="C142" s="264">
        <v>182637</v>
      </c>
      <c r="D142" s="264">
        <v>0</v>
      </c>
      <c r="E142" s="264">
        <v>182637</v>
      </c>
      <c r="F142" s="264">
        <v>0</v>
      </c>
      <c r="G142" s="264">
        <v>20000</v>
      </c>
      <c r="H142" s="264">
        <v>58177</v>
      </c>
      <c r="I142" s="264">
        <v>955</v>
      </c>
      <c r="J142" s="264">
        <v>5556</v>
      </c>
      <c r="K142" s="264">
        <v>403716.3</v>
      </c>
      <c r="L142" s="264">
        <v>282659</v>
      </c>
      <c r="M142" s="264">
        <v>250</v>
      </c>
      <c r="N142" s="264">
        <v>42969</v>
      </c>
      <c r="O142" s="264">
        <v>0</v>
      </c>
      <c r="P142" s="264">
        <v>215000</v>
      </c>
      <c r="Q142" s="264">
        <v>1211919.3</v>
      </c>
      <c r="R142" s="264">
        <v>100075</v>
      </c>
      <c r="S142" s="264">
        <v>180253</v>
      </c>
      <c r="T142" s="264">
        <v>0</v>
      </c>
      <c r="U142" s="264">
        <v>59302</v>
      </c>
      <c r="V142" s="264">
        <v>3681</v>
      </c>
      <c r="W142" s="264">
        <v>60640</v>
      </c>
      <c r="X142" s="264">
        <v>24930</v>
      </c>
      <c r="Y142" s="264">
        <v>250000</v>
      </c>
      <c r="Z142" s="264">
        <v>678881</v>
      </c>
      <c r="AA142" s="264">
        <v>304701</v>
      </c>
      <c r="AB142" s="264">
        <v>983582</v>
      </c>
      <c r="AC142" s="264">
        <v>215000</v>
      </c>
      <c r="AD142" s="264">
        <v>1198582</v>
      </c>
      <c r="AE142" s="264">
        <v>13337.300000000017</v>
      </c>
      <c r="AF142" s="264">
        <v>1022038</v>
      </c>
      <c r="AG142" s="264">
        <v>1035375.3</v>
      </c>
      <c r="AI142" t="s">
        <v>1265</v>
      </c>
      <c r="AK142" t="s">
        <v>1266</v>
      </c>
      <c r="AL142" s="241" t="str">
        <f t="shared" si="2"/>
        <v>563</v>
      </c>
    </row>
    <row r="143" spans="1:38" x14ac:dyDescent="0.2">
      <c r="A143" s="272" t="s">
        <v>2349</v>
      </c>
      <c r="B143" t="s">
        <v>379</v>
      </c>
      <c r="C143" s="264">
        <v>1491432</v>
      </c>
      <c r="D143" s="264">
        <v>0</v>
      </c>
      <c r="E143" s="264">
        <v>1491432</v>
      </c>
      <c r="F143" s="264">
        <v>0</v>
      </c>
      <c r="G143" s="264">
        <v>176573</v>
      </c>
      <c r="H143" s="264">
        <v>269776</v>
      </c>
      <c r="I143" s="264">
        <v>28925</v>
      </c>
      <c r="J143" s="264">
        <v>845454</v>
      </c>
      <c r="K143" s="264">
        <v>596389</v>
      </c>
      <c r="L143" s="264">
        <v>8197648</v>
      </c>
      <c r="M143" s="264">
        <v>10000</v>
      </c>
      <c r="N143" s="264">
        <v>1697511</v>
      </c>
      <c r="O143" s="264">
        <v>176355</v>
      </c>
      <c r="P143" s="264">
        <v>2656321</v>
      </c>
      <c r="Q143" s="264">
        <v>16146384</v>
      </c>
      <c r="R143" s="264">
        <v>1149166</v>
      </c>
      <c r="S143" s="264">
        <v>851646</v>
      </c>
      <c r="T143" s="264">
        <v>0</v>
      </c>
      <c r="U143" s="264">
        <v>820879</v>
      </c>
      <c r="V143" s="264">
        <v>191293</v>
      </c>
      <c r="W143" s="264">
        <v>209884</v>
      </c>
      <c r="X143" s="264">
        <v>871192</v>
      </c>
      <c r="Y143" s="264">
        <v>760755</v>
      </c>
      <c r="Z143" s="264">
        <v>4854815</v>
      </c>
      <c r="AA143" s="264">
        <v>8635248</v>
      </c>
      <c r="AB143" s="264">
        <v>13490063</v>
      </c>
      <c r="AC143" s="264">
        <v>2656321</v>
      </c>
      <c r="AD143" s="264">
        <v>16146384</v>
      </c>
      <c r="AE143" s="264">
        <v>0</v>
      </c>
      <c r="AF143" s="264">
        <v>8639919</v>
      </c>
      <c r="AG143" s="264">
        <v>8639919</v>
      </c>
      <c r="AI143" t="s">
        <v>756</v>
      </c>
      <c r="AK143" t="s">
        <v>757</v>
      </c>
      <c r="AL143" s="241" t="str">
        <f t="shared" si="2"/>
        <v>323</v>
      </c>
    </row>
    <row r="144" spans="1:38" x14ac:dyDescent="0.2">
      <c r="A144" s="272" t="s">
        <v>2350</v>
      </c>
      <c r="B144" t="s">
        <v>382</v>
      </c>
      <c r="C144" s="264">
        <v>1635553</v>
      </c>
      <c r="D144" s="264">
        <v>0</v>
      </c>
      <c r="E144" s="264">
        <v>1635553</v>
      </c>
      <c r="F144" s="264">
        <v>0</v>
      </c>
      <c r="G144" s="264">
        <v>250000</v>
      </c>
      <c r="H144" s="264">
        <v>196308</v>
      </c>
      <c r="I144" s="264">
        <v>41897</v>
      </c>
      <c r="J144" s="264">
        <v>4150</v>
      </c>
      <c r="K144" s="264">
        <v>1070407</v>
      </c>
      <c r="L144" s="264">
        <v>1082074</v>
      </c>
      <c r="M144" s="264">
        <v>0</v>
      </c>
      <c r="N144" s="264">
        <v>40910</v>
      </c>
      <c r="O144" s="264">
        <v>3517568</v>
      </c>
      <c r="P144" s="264">
        <v>614146</v>
      </c>
      <c r="Q144" s="264">
        <v>8453013</v>
      </c>
      <c r="R144" s="264">
        <v>782284</v>
      </c>
      <c r="S144" s="264">
        <v>479776</v>
      </c>
      <c r="T144" s="264">
        <v>0</v>
      </c>
      <c r="U144" s="264">
        <v>676552</v>
      </c>
      <c r="V144" s="264">
        <v>132770</v>
      </c>
      <c r="W144" s="264">
        <v>188457</v>
      </c>
      <c r="X144" s="264">
        <v>513908</v>
      </c>
      <c r="Y144" s="264">
        <v>4541269</v>
      </c>
      <c r="Z144" s="264">
        <v>7315016</v>
      </c>
      <c r="AA144" s="264">
        <v>968447</v>
      </c>
      <c r="AB144" s="264">
        <v>8283463</v>
      </c>
      <c r="AC144" s="264">
        <v>614146</v>
      </c>
      <c r="AD144" s="264">
        <v>8897609</v>
      </c>
      <c r="AE144" s="264">
        <v>-444596</v>
      </c>
      <c r="AF144" s="264">
        <v>2074943</v>
      </c>
      <c r="AG144" s="264">
        <v>1630347</v>
      </c>
      <c r="AI144" t="s">
        <v>510</v>
      </c>
      <c r="AK144" t="s">
        <v>511</v>
      </c>
      <c r="AL144" s="241" t="str">
        <f t="shared" si="2"/>
        <v>204</v>
      </c>
    </row>
    <row r="145" spans="1:38" x14ac:dyDescent="0.2">
      <c r="A145" s="272" t="s">
        <v>2351</v>
      </c>
      <c r="B145" t="s">
        <v>385</v>
      </c>
      <c r="C145" s="264">
        <v>5076152</v>
      </c>
      <c r="D145" s="264">
        <v>0</v>
      </c>
      <c r="E145" s="264">
        <v>5076152</v>
      </c>
      <c r="F145" s="264">
        <v>0</v>
      </c>
      <c r="G145" s="264">
        <v>1645300</v>
      </c>
      <c r="H145" s="264">
        <v>1759553</v>
      </c>
      <c r="I145" s="264">
        <v>99850</v>
      </c>
      <c r="J145" s="264">
        <v>54805</v>
      </c>
      <c r="K145" s="264">
        <v>1454662</v>
      </c>
      <c r="L145" s="264">
        <v>2218600</v>
      </c>
      <c r="M145" s="264">
        <v>202000</v>
      </c>
      <c r="N145" s="264">
        <v>106500</v>
      </c>
      <c r="O145" s="264">
        <v>20000</v>
      </c>
      <c r="P145" s="264">
        <v>2520246</v>
      </c>
      <c r="Q145" s="264">
        <v>15157668</v>
      </c>
      <c r="R145" s="264">
        <v>3758717</v>
      </c>
      <c r="S145" s="264">
        <v>3204938</v>
      </c>
      <c r="T145" s="264">
        <v>8836</v>
      </c>
      <c r="U145" s="264">
        <v>1206056</v>
      </c>
      <c r="V145" s="264">
        <v>907888</v>
      </c>
      <c r="W145" s="264">
        <v>890014</v>
      </c>
      <c r="X145" s="264">
        <v>488055</v>
      </c>
      <c r="Y145" s="264">
        <v>450000</v>
      </c>
      <c r="Z145" s="264">
        <v>10914504</v>
      </c>
      <c r="AA145" s="264">
        <v>3162607</v>
      </c>
      <c r="AB145" s="264">
        <v>14077111</v>
      </c>
      <c r="AC145" s="264">
        <v>2520246</v>
      </c>
      <c r="AD145" s="264">
        <v>16597357</v>
      </c>
      <c r="AE145" s="264">
        <v>-1439689</v>
      </c>
      <c r="AF145" s="264">
        <v>31860100</v>
      </c>
      <c r="AG145" s="264">
        <v>30420411</v>
      </c>
      <c r="AI145" t="s">
        <v>538</v>
      </c>
      <c r="AK145" t="s">
        <v>539</v>
      </c>
      <c r="AL145" s="241" t="str">
        <f t="shared" si="2"/>
        <v>218</v>
      </c>
    </row>
    <row r="146" spans="1:38" x14ac:dyDescent="0.2">
      <c r="A146" s="272" t="s">
        <v>2352</v>
      </c>
      <c r="B146" t="s">
        <v>387</v>
      </c>
      <c r="C146" s="264">
        <v>18379</v>
      </c>
      <c r="D146" s="264">
        <v>0</v>
      </c>
      <c r="E146" s="264">
        <v>18379</v>
      </c>
      <c r="F146" s="264">
        <v>0</v>
      </c>
      <c r="G146" s="264">
        <v>0</v>
      </c>
      <c r="H146" s="264">
        <v>11000</v>
      </c>
      <c r="I146" s="264">
        <v>0</v>
      </c>
      <c r="J146" s="264">
        <v>2000</v>
      </c>
      <c r="K146" s="264">
        <v>17500</v>
      </c>
      <c r="L146" s="264">
        <v>0</v>
      </c>
      <c r="M146" s="264">
        <v>0</v>
      </c>
      <c r="N146" s="264">
        <v>0</v>
      </c>
      <c r="O146" s="264">
        <v>0</v>
      </c>
      <c r="P146" s="264">
        <v>0</v>
      </c>
      <c r="Q146" s="264">
        <v>48879</v>
      </c>
      <c r="R146" s="264">
        <v>15000</v>
      </c>
      <c r="S146" s="264">
        <v>8400</v>
      </c>
      <c r="T146" s="264">
        <v>0</v>
      </c>
      <c r="U146" s="264">
        <v>5000</v>
      </c>
      <c r="V146" s="264">
        <v>0</v>
      </c>
      <c r="W146" s="264">
        <v>34500</v>
      </c>
      <c r="X146" s="264">
        <v>0</v>
      </c>
      <c r="Y146" s="264">
        <v>0</v>
      </c>
      <c r="Z146" s="264">
        <v>62900</v>
      </c>
      <c r="AA146" s="264">
        <v>0</v>
      </c>
      <c r="AB146" s="264">
        <v>62900</v>
      </c>
      <c r="AC146" s="264">
        <v>0</v>
      </c>
      <c r="AD146" s="264">
        <v>62900</v>
      </c>
      <c r="AE146" s="264">
        <v>-14021</v>
      </c>
      <c r="AF146" s="264">
        <v>48817</v>
      </c>
      <c r="AG146" s="264">
        <v>34796</v>
      </c>
      <c r="AI146" t="s">
        <v>1752</v>
      </c>
      <c r="AK146" t="s">
        <v>1753</v>
      </c>
      <c r="AL146" s="241" t="str">
        <f t="shared" si="2"/>
        <v>800</v>
      </c>
    </row>
    <row r="147" spans="1:38" x14ac:dyDescent="0.2">
      <c r="A147" s="272" t="s">
        <v>2353</v>
      </c>
      <c r="B147" t="s">
        <v>389</v>
      </c>
      <c r="C147" s="264">
        <v>14741388</v>
      </c>
      <c r="D147" s="264">
        <v>0</v>
      </c>
      <c r="E147" s="264">
        <v>14741388</v>
      </c>
      <c r="F147" s="264">
        <v>0</v>
      </c>
      <c r="G147" s="264">
        <v>1333792</v>
      </c>
      <c r="H147" s="264">
        <v>5615395</v>
      </c>
      <c r="I147" s="264">
        <v>587010</v>
      </c>
      <c r="J147" s="264">
        <v>517002</v>
      </c>
      <c r="K147" s="264">
        <v>7880691</v>
      </c>
      <c r="L147" s="264">
        <v>15375051</v>
      </c>
      <c r="M147" s="264">
        <v>0</v>
      </c>
      <c r="N147" s="264">
        <v>4902267</v>
      </c>
      <c r="O147" s="264">
        <v>10929657</v>
      </c>
      <c r="P147" s="264">
        <v>5974689</v>
      </c>
      <c r="Q147" s="264">
        <v>67856942</v>
      </c>
      <c r="R147" s="264">
        <v>10639305</v>
      </c>
      <c r="S147" s="264">
        <v>3888712</v>
      </c>
      <c r="T147" s="264">
        <v>411297</v>
      </c>
      <c r="U147" s="264">
        <v>3813969</v>
      </c>
      <c r="V147" s="264">
        <v>3422977</v>
      </c>
      <c r="W147" s="264">
        <v>6810180</v>
      </c>
      <c r="X147" s="264">
        <v>4796162</v>
      </c>
      <c r="Y147" s="264">
        <v>16348517</v>
      </c>
      <c r="Z147" s="264">
        <v>50131119</v>
      </c>
      <c r="AA147" s="264">
        <v>14890784</v>
      </c>
      <c r="AB147" s="264">
        <v>65021903</v>
      </c>
      <c r="AC147" s="264">
        <v>5974689</v>
      </c>
      <c r="AD147" s="264">
        <v>70996592</v>
      </c>
      <c r="AE147" s="264">
        <v>-3139650</v>
      </c>
      <c r="AF147" s="264">
        <v>25802779</v>
      </c>
      <c r="AG147" s="264">
        <v>22663129</v>
      </c>
      <c r="AI147" t="s">
        <v>1804</v>
      </c>
      <c r="AK147" t="s">
        <v>1805</v>
      </c>
      <c r="AL147" s="241" t="str">
        <f t="shared" si="2"/>
        <v>825</v>
      </c>
    </row>
    <row r="148" spans="1:38" x14ac:dyDescent="0.2">
      <c r="A148" s="272" t="s">
        <v>2354</v>
      </c>
      <c r="B148" t="s">
        <v>391</v>
      </c>
      <c r="C148" s="264">
        <v>39253</v>
      </c>
      <c r="D148" s="264">
        <v>0</v>
      </c>
      <c r="E148" s="264">
        <v>39253</v>
      </c>
      <c r="F148" s="264">
        <v>0</v>
      </c>
      <c r="G148" s="264">
        <v>0</v>
      </c>
      <c r="H148" s="264">
        <v>44990</v>
      </c>
      <c r="I148" s="264">
        <v>197</v>
      </c>
      <c r="J148" s="264">
        <v>160</v>
      </c>
      <c r="K148" s="264">
        <v>36750</v>
      </c>
      <c r="L148" s="264">
        <v>95000</v>
      </c>
      <c r="M148" s="264">
        <v>0</v>
      </c>
      <c r="N148" s="264">
        <v>0</v>
      </c>
      <c r="O148" s="264">
        <v>0</v>
      </c>
      <c r="P148" s="264">
        <v>879</v>
      </c>
      <c r="Q148" s="264">
        <v>217229</v>
      </c>
      <c r="R148" s="264">
        <v>20000</v>
      </c>
      <c r="S148" s="264">
        <v>53500</v>
      </c>
      <c r="T148" s="264">
        <v>1550</v>
      </c>
      <c r="U148" s="264">
        <v>27600</v>
      </c>
      <c r="V148" s="264">
        <v>0</v>
      </c>
      <c r="W148" s="264">
        <v>34700</v>
      </c>
      <c r="X148" s="264">
        <v>0</v>
      </c>
      <c r="Y148" s="264">
        <v>0</v>
      </c>
      <c r="Z148" s="264">
        <v>137350</v>
      </c>
      <c r="AA148" s="264">
        <v>0</v>
      </c>
      <c r="AB148" s="264">
        <v>137350</v>
      </c>
      <c r="AC148" s="264">
        <v>879</v>
      </c>
      <c r="AD148" s="264">
        <v>138229</v>
      </c>
      <c r="AE148" s="264">
        <v>79000</v>
      </c>
      <c r="AF148" s="264">
        <v>119950</v>
      </c>
      <c r="AG148" s="264">
        <v>198950</v>
      </c>
      <c r="AI148" t="s">
        <v>405</v>
      </c>
      <c r="AK148" t="s">
        <v>408</v>
      </c>
      <c r="AL148" s="241" t="str">
        <f t="shared" si="2"/>
        <v>154</v>
      </c>
    </row>
    <row r="149" spans="1:38" x14ac:dyDescent="0.2">
      <c r="A149" s="272" t="s">
        <v>2355</v>
      </c>
      <c r="B149" t="s">
        <v>393</v>
      </c>
      <c r="C149" s="264">
        <v>115691</v>
      </c>
      <c r="D149" s="264">
        <v>0</v>
      </c>
      <c r="E149" s="264">
        <v>115691</v>
      </c>
      <c r="F149" s="264">
        <v>0</v>
      </c>
      <c r="G149" s="264">
        <v>0</v>
      </c>
      <c r="H149" s="264">
        <v>67227</v>
      </c>
      <c r="I149" s="264">
        <v>1775</v>
      </c>
      <c r="J149" s="264">
        <v>1020</v>
      </c>
      <c r="K149" s="264">
        <v>76016</v>
      </c>
      <c r="L149" s="264">
        <v>141600</v>
      </c>
      <c r="M149" s="264">
        <v>500</v>
      </c>
      <c r="N149" s="264">
        <v>1700</v>
      </c>
      <c r="O149" s="264">
        <v>0</v>
      </c>
      <c r="P149" s="264">
        <v>25000</v>
      </c>
      <c r="Q149" s="264">
        <v>430529</v>
      </c>
      <c r="R149" s="264">
        <v>34000</v>
      </c>
      <c r="S149" s="264">
        <v>92680</v>
      </c>
      <c r="T149" s="264">
        <v>2100</v>
      </c>
      <c r="U149" s="264">
        <v>6650</v>
      </c>
      <c r="V149" s="264">
        <v>0</v>
      </c>
      <c r="W149" s="264">
        <v>61630</v>
      </c>
      <c r="X149" s="264">
        <v>49927</v>
      </c>
      <c r="Y149" s="264">
        <v>0</v>
      </c>
      <c r="Z149" s="264">
        <v>246987</v>
      </c>
      <c r="AA149" s="264">
        <v>121655</v>
      </c>
      <c r="AB149" s="264">
        <v>368642</v>
      </c>
      <c r="AC149" s="264">
        <v>25000</v>
      </c>
      <c r="AD149" s="264">
        <v>393642</v>
      </c>
      <c r="AE149" s="264">
        <v>36887</v>
      </c>
      <c r="AF149" s="264">
        <v>372768</v>
      </c>
      <c r="AG149" s="264">
        <v>409655</v>
      </c>
      <c r="AI149" t="s">
        <v>967</v>
      </c>
      <c r="AK149" t="s">
        <v>968</v>
      </c>
      <c r="AL149" s="241" t="str">
        <f t="shared" si="2"/>
        <v>420</v>
      </c>
    </row>
    <row r="150" spans="1:38" x14ac:dyDescent="0.2">
      <c r="A150" s="272" t="s">
        <v>2356</v>
      </c>
      <c r="B150" t="s">
        <v>395</v>
      </c>
      <c r="C150" s="264">
        <v>30476</v>
      </c>
      <c r="D150" s="264">
        <v>0</v>
      </c>
      <c r="E150" s="264">
        <v>30476</v>
      </c>
      <c r="F150" s="264">
        <v>0</v>
      </c>
      <c r="G150" s="264">
        <v>0</v>
      </c>
      <c r="H150" s="264">
        <v>50458</v>
      </c>
      <c r="I150" s="264">
        <v>100</v>
      </c>
      <c r="J150" s="264">
        <v>350</v>
      </c>
      <c r="K150" s="264">
        <v>69000</v>
      </c>
      <c r="L150" s="264">
        <v>37300</v>
      </c>
      <c r="M150" s="264">
        <v>0</v>
      </c>
      <c r="N150" s="264">
        <v>0</v>
      </c>
      <c r="O150" s="264">
        <v>0</v>
      </c>
      <c r="P150" s="264">
        <v>45000</v>
      </c>
      <c r="Q150" s="264">
        <v>232684</v>
      </c>
      <c r="R150" s="264">
        <v>3860</v>
      </c>
      <c r="S150" s="264">
        <v>16200</v>
      </c>
      <c r="T150" s="264">
        <v>1900</v>
      </c>
      <c r="U150" s="264">
        <v>6400</v>
      </c>
      <c r="V150" s="264">
        <v>80</v>
      </c>
      <c r="W150" s="264">
        <v>16500</v>
      </c>
      <c r="X150" s="264">
        <v>0</v>
      </c>
      <c r="Y150" s="264">
        <v>0</v>
      </c>
      <c r="Z150" s="264">
        <v>44940</v>
      </c>
      <c r="AA150" s="264">
        <v>70000</v>
      </c>
      <c r="AB150" s="264">
        <v>114940</v>
      </c>
      <c r="AC150" s="264">
        <v>45000</v>
      </c>
      <c r="AD150" s="264">
        <v>159940</v>
      </c>
      <c r="AE150" s="264">
        <v>72744</v>
      </c>
      <c r="AF150" s="264">
        <v>190218</v>
      </c>
      <c r="AG150" s="264">
        <v>262962</v>
      </c>
      <c r="AI150" t="s">
        <v>1885</v>
      </c>
      <c r="AK150" t="s">
        <v>1886</v>
      </c>
      <c r="AL150" s="241" t="str">
        <f t="shared" si="2"/>
        <v>864</v>
      </c>
    </row>
    <row r="151" spans="1:38" x14ac:dyDescent="0.2">
      <c r="A151" s="272" t="s">
        <v>2357</v>
      </c>
      <c r="B151" t="s">
        <v>397</v>
      </c>
      <c r="C151" s="264">
        <v>322567</v>
      </c>
      <c r="D151" s="264">
        <v>0</v>
      </c>
      <c r="E151" s="264">
        <v>322567</v>
      </c>
      <c r="F151" s="264">
        <v>0</v>
      </c>
      <c r="G151" s="264">
        <v>3000</v>
      </c>
      <c r="H151" s="264">
        <v>183309</v>
      </c>
      <c r="I151" s="264">
        <v>2550</v>
      </c>
      <c r="J151" s="264">
        <v>3000</v>
      </c>
      <c r="K151" s="264">
        <v>125660</v>
      </c>
      <c r="L151" s="264">
        <v>249500</v>
      </c>
      <c r="M151" s="264">
        <v>0</v>
      </c>
      <c r="N151" s="264">
        <v>20000</v>
      </c>
      <c r="O151" s="264">
        <v>0</v>
      </c>
      <c r="P151" s="264">
        <v>0</v>
      </c>
      <c r="Q151" s="264">
        <v>909586</v>
      </c>
      <c r="R151" s="264">
        <v>88880</v>
      </c>
      <c r="S151" s="264">
        <v>260470</v>
      </c>
      <c r="T151" s="264">
        <v>0</v>
      </c>
      <c r="U151" s="264">
        <v>87000</v>
      </c>
      <c r="V151" s="264">
        <v>83500</v>
      </c>
      <c r="W151" s="264">
        <v>102795</v>
      </c>
      <c r="X151" s="264">
        <v>76590</v>
      </c>
      <c r="Y151" s="264">
        <v>11000</v>
      </c>
      <c r="Z151" s="264">
        <v>710235</v>
      </c>
      <c r="AA151" s="264">
        <v>189255</v>
      </c>
      <c r="AB151" s="264">
        <v>899490</v>
      </c>
      <c r="AC151" s="264">
        <v>0</v>
      </c>
      <c r="AD151" s="264">
        <v>899490</v>
      </c>
      <c r="AE151" s="264">
        <v>10096</v>
      </c>
      <c r="AF151" s="264">
        <v>977482</v>
      </c>
      <c r="AG151" s="264">
        <v>987578</v>
      </c>
      <c r="AI151" t="s">
        <v>805</v>
      </c>
      <c r="AK151" t="s">
        <v>806</v>
      </c>
      <c r="AL151" s="241" t="str">
        <f t="shared" si="2"/>
        <v>346</v>
      </c>
    </row>
    <row r="152" spans="1:38" x14ac:dyDescent="0.2">
      <c r="A152" s="272" t="s">
        <v>2358</v>
      </c>
      <c r="B152" t="s">
        <v>399</v>
      </c>
      <c r="C152" s="264">
        <v>40052</v>
      </c>
      <c r="D152" s="264">
        <v>0</v>
      </c>
      <c r="E152" s="264">
        <v>40052</v>
      </c>
      <c r="F152" s="264">
        <v>0</v>
      </c>
      <c r="G152" s="264">
        <v>0</v>
      </c>
      <c r="H152" s="264">
        <v>31339</v>
      </c>
      <c r="I152" s="264">
        <v>50</v>
      </c>
      <c r="J152" s="264">
        <v>4050</v>
      </c>
      <c r="K152" s="264">
        <v>72628.47</v>
      </c>
      <c r="L152" s="264">
        <v>78720</v>
      </c>
      <c r="M152" s="264">
        <v>0</v>
      </c>
      <c r="N152" s="264">
        <v>7000</v>
      </c>
      <c r="O152" s="264">
        <v>0</v>
      </c>
      <c r="P152" s="264">
        <v>0</v>
      </c>
      <c r="Q152" s="264">
        <v>233839.47</v>
      </c>
      <c r="R152" s="264">
        <v>25685</v>
      </c>
      <c r="S152" s="264">
        <v>47494</v>
      </c>
      <c r="T152" s="264">
        <v>0</v>
      </c>
      <c r="U152" s="264">
        <v>39018</v>
      </c>
      <c r="V152" s="264">
        <v>5700</v>
      </c>
      <c r="W152" s="264">
        <v>34913</v>
      </c>
      <c r="X152" s="264">
        <v>4300</v>
      </c>
      <c r="Y152" s="264">
        <v>0</v>
      </c>
      <c r="Z152" s="264">
        <v>157110</v>
      </c>
      <c r="AA152" s="264">
        <v>64894</v>
      </c>
      <c r="AB152" s="264">
        <v>222004</v>
      </c>
      <c r="AC152" s="264">
        <v>0</v>
      </c>
      <c r="AD152" s="264">
        <v>222004</v>
      </c>
      <c r="AE152" s="264">
        <v>11835.470000000008</v>
      </c>
      <c r="AF152" s="264">
        <v>67547</v>
      </c>
      <c r="AG152" s="264">
        <v>79382.47</v>
      </c>
      <c r="AI152" t="s">
        <v>114</v>
      </c>
      <c r="AK152" t="s">
        <v>115</v>
      </c>
      <c r="AL152" s="241" t="str">
        <f t="shared" si="2"/>
        <v>017</v>
      </c>
    </row>
    <row r="153" spans="1:38" x14ac:dyDescent="0.2">
      <c r="A153" s="272" t="s">
        <v>2359</v>
      </c>
      <c r="B153" t="s">
        <v>401</v>
      </c>
      <c r="C153" s="264">
        <v>100976</v>
      </c>
      <c r="D153" s="264">
        <v>0</v>
      </c>
      <c r="E153" s="264">
        <v>100976</v>
      </c>
      <c r="F153" s="264">
        <v>0</v>
      </c>
      <c r="G153" s="264">
        <v>0</v>
      </c>
      <c r="H153" s="264">
        <v>74431</v>
      </c>
      <c r="I153" s="264">
        <v>1440</v>
      </c>
      <c r="J153" s="264">
        <v>4677</v>
      </c>
      <c r="K153" s="264">
        <v>57008</v>
      </c>
      <c r="L153" s="264">
        <v>254306</v>
      </c>
      <c r="M153" s="264">
        <v>0</v>
      </c>
      <c r="N153" s="264">
        <v>65424</v>
      </c>
      <c r="O153" s="264">
        <v>0</v>
      </c>
      <c r="P153" s="264">
        <v>72000</v>
      </c>
      <c r="Q153" s="264">
        <v>630262</v>
      </c>
      <c r="R153" s="264">
        <v>113773</v>
      </c>
      <c r="S153" s="264">
        <v>80092</v>
      </c>
      <c r="T153" s="264">
        <v>0</v>
      </c>
      <c r="U153" s="264">
        <v>54898</v>
      </c>
      <c r="V153" s="264">
        <v>0</v>
      </c>
      <c r="W153" s="264">
        <v>37823</v>
      </c>
      <c r="X153" s="264">
        <v>0</v>
      </c>
      <c r="Y153" s="264">
        <v>8456</v>
      </c>
      <c r="Z153" s="264">
        <v>295042</v>
      </c>
      <c r="AA153" s="264">
        <v>172999</v>
      </c>
      <c r="AB153" s="264">
        <v>468041</v>
      </c>
      <c r="AC153" s="264">
        <v>72000</v>
      </c>
      <c r="AD153" s="264">
        <v>540041</v>
      </c>
      <c r="AE153" s="264">
        <v>90221</v>
      </c>
      <c r="AF153" s="264">
        <v>736092</v>
      </c>
      <c r="AG153" s="264">
        <v>826313</v>
      </c>
      <c r="AI153" t="s">
        <v>1963</v>
      </c>
      <c r="AK153" t="s">
        <v>1964</v>
      </c>
      <c r="AL153" s="241" t="str">
        <f t="shared" si="2"/>
        <v>901</v>
      </c>
    </row>
    <row r="154" spans="1:38" x14ac:dyDescent="0.2">
      <c r="A154" s="272" t="s">
        <v>2360</v>
      </c>
      <c r="B154" t="s">
        <v>403</v>
      </c>
      <c r="C154" s="264">
        <v>571725</v>
      </c>
      <c r="D154" s="264">
        <v>0</v>
      </c>
      <c r="E154" s="264">
        <v>571725</v>
      </c>
      <c r="F154" s="264">
        <v>0</v>
      </c>
      <c r="G154" s="264">
        <v>0</v>
      </c>
      <c r="H154" s="264">
        <v>124122</v>
      </c>
      <c r="I154" s="264">
        <v>5080</v>
      </c>
      <c r="J154" s="264">
        <v>30476</v>
      </c>
      <c r="K154" s="264">
        <v>157054</v>
      </c>
      <c r="L154" s="264">
        <v>253300</v>
      </c>
      <c r="M154" s="264">
        <v>80000</v>
      </c>
      <c r="N154" s="264">
        <v>25275</v>
      </c>
      <c r="O154" s="264">
        <v>0</v>
      </c>
      <c r="P154" s="264">
        <v>0</v>
      </c>
      <c r="Q154" s="264">
        <v>1247032</v>
      </c>
      <c r="R154" s="264">
        <v>214216</v>
      </c>
      <c r="S154" s="264">
        <v>265374</v>
      </c>
      <c r="T154" s="264">
        <v>3200</v>
      </c>
      <c r="U154" s="264">
        <v>119083</v>
      </c>
      <c r="V154" s="264">
        <v>14335</v>
      </c>
      <c r="W154" s="264">
        <v>152350</v>
      </c>
      <c r="X154" s="264">
        <v>299963</v>
      </c>
      <c r="Y154" s="264">
        <v>0</v>
      </c>
      <c r="Z154" s="264">
        <v>1068521</v>
      </c>
      <c r="AA154" s="264">
        <v>172605</v>
      </c>
      <c r="AB154" s="264">
        <v>1241126</v>
      </c>
      <c r="AC154" s="264">
        <v>0</v>
      </c>
      <c r="AD154" s="264">
        <v>1241126</v>
      </c>
      <c r="AE154" s="264">
        <v>5906</v>
      </c>
      <c r="AF154" s="264">
        <v>1310797</v>
      </c>
      <c r="AG154" s="264">
        <v>1316703</v>
      </c>
      <c r="AI154" t="s">
        <v>368</v>
      </c>
      <c r="AK154" t="s">
        <v>369</v>
      </c>
      <c r="AL154" s="241" t="str">
        <f t="shared" si="2"/>
        <v>136</v>
      </c>
    </row>
    <row r="155" spans="1:38" x14ac:dyDescent="0.2">
      <c r="A155" s="272" t="s">
        <v>2361</v>
      </c>
      <c r="B155" t="s">
        <v>406</v>
      </c>
      <c r="C155" s="264">
        <v>301000</v>
      </c>
      <c r="D155" s="264">
        <v>0</v>
      </c>
      <c r="E155" s="264">
        <v>301000</v>
      </c>
      <c r="F155" s="264">
        <v>0</v>
      </c>
      <c r="G155" s="264">
        <v>0</v>
      </c>
      <c r="H155" s="264">
        <v>100940</v>
      </c>
      <c r="I155" s="264">
        <v>3350</v>
      </c>
      <c r="J155" s="264">
        <v>31946</v>
      </c>
      <c r="K155" s="264">
        <v>150522.25</v>
      </c>
      <c r="L155" s="264">
        <v>400700</v>
      </c>
      <c r="M155" s="264">
        <v>0</v>
      </c>
      <c r="N155" s="264">
        <v>29950</v>
      </c>
      <c r="O155" s="264">
        <v>0</v>
      </c>
      <c r="P155" s="264">
        <v>49980</v>
      </c>
      <c r="Q155" s="264">
        <v>1068388.25</v>
      </c>
      <c r="R155" s="264">
        <v>115200</v>
      </c>
      <c r="S155" s="264">
        <v>163100</v>
      </c>
      <c r="T155" s="264">
        <v>0</v>
      </c>
      <c r="U155" s="264">
        <v>183697</v>
      </c>
      <c r="V155" s="264">
        <v>54500</v>
      </c>
      <c r="W155" s="264">
        <v>76898</v>
      </c>
      <c r="X155" s="264">
        <v>0</v>
      </c>
      <c r="Y155" s="264">
        <v>0</v>
      </c>
      <c r="Z155" s="264">
        <v>593395</v>
      </c>
      <c r="AA155" s="264">
        <v>447480</v>
      </c>
      <c r="AB155" s="264">
        <v>1040875</v>
      </c>
      <c r="AC155" s="264">
        <v>49980</v>
      </c>
      <c r="AD155" s="264">
        <v>1090855</v>
      </c>
      <c r="AE155" s="264">
        <v>-22466.75</v>
      </c>
      <c r="AF155" s="264">
        <v>823310</v>
      </c>
      <c r="AG155" s="264">
        <v>800843.25</v>
      </c>
      <c r="AI155" t="s">
        <v>1493</v>
      </c>
      <c r="AK155" t="s">
        <v>1494</v>
      </c>
      <c r="AL155" s="241" t="str">
        <f t="shared" si="2"/>
        <v>674</v>
      </c>
    </row>
    <row r="156" spans="1:38" x14ac:dyDescent="0.2">
      <c r="A156" s="272" t="s">
        <v>2362</v>
      </c>
      <c r="B156" t="s">
        <v>405</v>
      </c>
      <c r="C156" s="264">
        <v>2242091</v>
      </c>
      <c r="D156" s="264">
        <v>0</v>
      </c>
      <c r="E156" s="264">
        <v>2242091</v>
      </c>
      <c r="F156" s="264">
        <v>0</v>
      </c>
      <c r="G156" s="264">
        <v>0</v>
      </c>
      <c r="H156" s="264">
        <v>1066317</v>
      </c>
      <c r="I156" s="264">
        <v>20675</v>
      </c>
      <c r="J156" s="264">
        <v>77125</v>
      </c>
      <c r="K156" s="264">
        <v>1389646.6</v>
      </c>
      <c r="L156" s="264">
        <v>3041307</v>
      </c>
      <c r="M156" s="264">
        <v>15000</v>
      </c>
      <c r="N156" s="264">
        <v>224206</v>
      </c>
      <c r="O156" s="264">
        <v>0</v>
      </c>
      <c r="P156" s="264">
        <v>1159728</v>
      </c>
      <c r="Q156" s="264">
        <v>9236095.5999999996</v>
      </c>
      <c r="R156" s="264">
        <v>1076221</v>
      </c>
      <c r="S156" s="264">
        <v>1114667</v>
      </c>
      <c r="T156" s="264">
        <v>0</v>
      </c>
      <c r="U156" s="264">
        <v>1065898</v>
      </c>
      <c r="V156" s="264">
        <v>2900</v>
      </c>
      <c r="W156" s="264">
        <v>687384</v>
      </c>
      <c r="X156" s="264">
        <v>811473</v>
      </c>
      <c r="Y156" s="264">
        <v>2057485</v>
      </c>
      <c r="Z156" s="264">
        <v>6816028</v>
      </c>
      <c r="AA156" s="264">
        <v>3395678</v>
      </c>
      <c r="AB156" s="264">
        <v>10211706</v>
      </c>
      <c r="AC156" s="264">
        <v>1159728</v>
      </c>
      <c r="AD156" s="264">
        <v>11371434</v>
      </c>
      <c r="AE156" s="264">
        <v>-2135338.4000000004</v>
      </c>
      <c r="AF156" s="264">
        <v>5521946</v>
      </c>
      <c r="AG156" s="264">
        <v>3386607.5999999996</v>
      </c>
      <c r="AI156" t="s">
        <v>2065</v>
      </c>
      <c r="AK156" t="s">
        <v>2066</v>
      </c>
      <c r="AL156" s="241" t="str">
        <f t="shared" si="2"/>
        <v>949</v>
      </c>
    </row>
    <row r="157" spans="1:38" x14ac:dyDescent="0.2">
      <c r="A157" s="272" t="s">
        <v>2363</v>
      </c>
      <c r="B157" t="s">
        <v>409</v>
      </c>
      <c r="C157" s="264">
        <v>87992</v>
      </c>
      <c r="D157" s="264">
        <v>0</v>
      </c>
      <c r="E157" s="264">
        <v>87992</v>
      </c>
      <c r="F157" s="264">
        <v>0</v>
      </c>
      <c r="G157" s="264">
        <v>43384</v>
      </c>
      <c r="H157" s="264">
        <v>26471</v>
      </c>
      <c r="I157" s="264">
        <v>0</v>
      </c>
      <c r="J157" s="264">
        <v>0</v>
      </c>
      <c r="K157" s="264">
        <v>29660</v>
      </c>
      <c r="L157" s="264">
        <v>103500</v>
      </c>
      <c r="M157" s="264">
        <v>0</v>
      </c>
      <c r="N157" s="264">
        <v>3000</v>
      </c>
      <c r="O157" s="264">
        <v>0</v>
      </c>
      <c r="P157" s="264">
        <v>0</v>
      </c>
      <c r="Q157" s="264">
        <v>294007</v>
      </c>
      <c r="R157" s="264">
        <v>6000</v>
      </c>
      <c r="S157" s="264">
        <v>60300</v>
      </c>
      <c r="T157" s="264">
        <v>0</v>
      </c>
      <c r="U157" s="264">
        <v>30195</v>
      </c>
      <c r="V157" s="264">
        <v>65004</v>
      </c>
      <c r="W157" s="264">
        <v>35680</v>
      </c>
      <c r="X157" s="264">
        <v>17500</v>
      </c>
      <c r="Y157" s="264">
        <v>0</v>
      </c>
      <c r="Z157" s="264">
        <v>214679</v>
      </c>
      <c r="AA157" s="264">
        <v>70620</v>
      </c>
      <c r="AB157" s="264">
        <v>285299</v>
      </c>
      <c r="AC157" s="264">
        <v>0</v>
      </c>
      <c r="AD157" s="264">
        <v>285299</v>
      </c>
      <c r="AE157" s="264">
        <v>8708</v>
      </c>
      <c r="AF157" s="264">
        <v>352496</v>
      </c>
      <c r="AG157" s="264">
        <v>361204</v>
      </c>
      <c r="AI157" t="s">
        <v>284</v>
      </c>
      <c r="AK157" t="s">
        <v>285</v>
      </c>
      <c r="AL157" s="241" t="str">
        <f t="shared" si="2"/>
        <v>097</v>
      </c>
    </row>
    <row r="158" spans="1:38" x14ac:dyDescent="0.2">
      <c r="A158" s="272" t="s">
        <v>2364</v>
      </c>
      <c r="B158" t="s">
        <v>411</v>
      </c>
      <c r="C158" s="264">
        <v>36936</v>
      </c>
      <c r="D158" s="264">
        <v>0</v>
      </c>
      <c r="E158" s="264">
        <v>36936</v>
      </c>
      <c r="F158" s="264">
        <v>0</v>
      </c>
      <c r="G158" s="264">
        <v>65000</v>
      </c>
      <c r="H158" s="264">
        <v>10608</v>
      </c>
      <c r="I158" s="264">
        <v>0</v>
      </c>
      <c r="J158" s="264">
        <v>1000</v>
      </c>
      <c r="K158" s="264">
        <v>15700</v>
      </c>
      <c r="L158" s="264">
        <v>60000</v>
      </c>
      <c r="M158" s="264">
        <v>0</v>
      </c>
      <c r="N158" s="264">
        <v>300</v>
      </c>
      <c r="O158" s="264">
        <v>0</v>
      </c>
      <c r="P158" s="264">
        <v>13600</v>
      </c>
      <c r="Q158" s="264">
        <v>203144</v>
      </c>
      <c r="R158" s="264">
        <v>10000</v>
      </c>
      <c r="S158" s="264">
        <v>31000</v>
      </c>
      <c r="T158" s="264">
        <v>1450</v>
      </c>
      <c r="U158" s="264">
        <v>10900</v>
      </c>
      <c r="V158" s="264">
        <v>57400</v>
      </c>
      <c r="W158" s="264">
        <v>26600</v>
      </c>
      <c r="X158" s="264">
        <v>9240</v>
      </c>
      <c r="Y158" s="264">
        <v>0</v>
      </c>
      <c r="Z158" s="264">
        <v>146590</v>
      </c>
      <c r="AA158" s="264">
        <v>55000</v>
      </c>
      <c r="AB158" s="264">
        <v>201590</v>
      </c>
      <c r="AC158" s="264">
        <v>13600</v>
      </c>
      <c r="AD158" s="264">
        <v>215190</v>
      </c>
      <c r="AE158" s="264">
        <v>-12046</v>
      </c>
      <c r="AF158" s="264">
        <v>237294</v>
      </c>
      <c r="AG158" s="264">
        <v>225248</v>
      </c>
      <c r="AI158" t="s">
        <v>467</v>
      </c>
      <c r="AK158" t="s">
        <v>468</v>
      </c>
      <c r="AL158" s="241" t="str">
        <f t="shared" si="2"/>
        <v>182</v>
      </c>
    </row>
    <row r="159" spans="1:38" x14ac:dyDescent="0.2">
      <c r="A159" s="272" t="s">
        <v>2365</v>
      </c>
      <c r="B159" t="s">
        <v>413</v>
      </c>
      <c r="C159" s="264">
        <v>519300</v>
      </c>
      <c r="D159" s="264">
        <v>0</v>
      </c>
      <c r="E159" s="264">
        <v>519300</v>
      </c>
      <c r="F159" s="264">
        <v>0</v>
      </c>
      <c r="G159" s="264">
        <v>0</v>
      </c>
      <c r="H159" s="264">
        <v>129205</v>
      </c>
      <c r="I159" s="264">
        <v>8450</v>
      </c>
      <c r="J159" s="264">
        <v>8650</v>
      </c>
      <c r="K159" s="264">
        <v>156777</v>
      </c>
      <c r="L159" s="264">
        <v>458704</v>
      </c>
      <c r="M159" s="264">
        <v>0</v>
      </c>
      <c r="N159" s="264">
        <v>9835</v>
      </c>
      <c r="O159" s="264">
        <v>0</v>
      </c>
      <c r="P159" s="264">
        <v>31000</v>
      </c>
      <c r="Q159" s="264">
        <v>1321921</v>
      </c>
      <c r="R159" s="264">
        <v>109328</v>
      </c>
      <c r="S159" s="264">
        <v>199588</v>
      </c>
      <c r="T159" s="264">
        <v>0</v>
      </c>
      <c r="U159" s="264">
        <v>175928</v>
      </c>
      <c r="V159" s="264">
        <v>29138</v>
      </c>
      <c r="W159" s="264">
        <v>137515</v>
      </c>
      <c r="X159" s="264">
        <v>127440</v>
      </c>
      <c r="Y159" s="264">
        <v>0</v>
      </c>
      <c r="Z159" s="264">
        <v>778937</v>
      </c>
      <c r="AA159" s="264">
        <v>530153</v>
      </c>
      <c r="AB159" s="264">
        <v>1309090</v>
      </c>
      <c r="AC159" s="264">
        <v>31000</v>
      </c>
      <c r="AD159" s="264">
        <v>1340090</v>
      </c>
      <c r="AE159" s="264">
        <v>-18169</v>
      </c>
      <c r="AF159" s="264">
        <v>1716830</v>
      </c>
      <c r="AG159" s="264">
        <v>1698661</v>
      </c>
      <c r="AI159" t="s">
        <v>385</v>
      </c>
      <c r="AK159" t="s">
        <v>386</v>
      </c>
      <c r="AL159" s="241" t="str">
        <f t="shared" si="2"/>
        <v>143</v>
      </c>
    </row>
    <row r="160" spans="1:38" x14ac:dyDescent="0.2">
      <c r="A160" s="272" t="s">
        <v>2366</v>
      </c>
      <c r="B160" t="s">
        <v>415</v>
      </c>
      <c r="C160" s="264">
        <v>37713</v>
      </c>
      <c r="D160" s="264">
        <v>0</v>
      </c>
      <c r="E160" s="264">
        <v>37713</v>
      </c>
      <c r="F160" s="264">
        <v>0</v>
      </c>
      <c r="G160" s="264">
        <v>0</v>
      </c>
      <c r="H160" s="264">
        <v>15052</v>
      </c>
      <c r="I160" s="264">
        <v>375</v>
      </c>
      <c r="J160" s="264">
        <v>500</v>
      </c>
      <c r="K160" s="264">
        <v>20048</v>
      </c>
      <c r="L160" s="264">
        <v>72500</v>
      </c>
      <c r="M160" s="264">
        <v>0</v>
      </c>
      <c r="N160" s="264">
        <v>700</v>
      </c>
      <c r="O160" s="264">
        <v>0</v>
      </c>
      <c r="P160" s="264">
        <v>0</v>
      </c>
      <c r="Q160" s="264">
        <v>146888</v>
      </c>
      <c r="R160" s="264">
        <v>3500</v>
      </c>
      <c r="S160" s="264">
        <v>53900</v>
      </c>
      <c r="T160" s="264">
        <v>500</v>
      </c>
      <c r="U160" s="264">
        <v>21200</v>
      </c>
      <c r="V160" s="264">
        <v>1000</v>
      </c>
      <c r="W160" s="264">
        <v>28100</v>
      </c>
      <c r="X160" s="264">
        <v>0</v>
      </c>
      <c r="Y160" s="264">
        <v>0</v>
      </c>
      <c r="Z160" s="264">
        <v>108200</v>
      </c>
      <c r="AA160" s="264">
        <v>63500</v>
      </c>
      <c r="AB160" s="264">
        <v>171700</v>
      </c>
      <c r="AC160" s="264">
        <v>0</v>
      </c>
      <c r="AD160" s="264">
        <v>171700</v>
      </c>
      <c r="AE160" s="264">
        <v>-24812</v>
      </c>
      <c r="AF160" s="264">
        <v>158659</v>
      </c>
      <c r="AG160" s="264">
        <v>133847</v>
      </c>
      <c r="AI160" t="s">
        <v>1835</v>
      </c>
      <c r="AK160" t="s">
        <v>1836</v>
      </c>
      <c r="AL160" s="241" t="str">
        <f t="shared" si="2"/>
        <v>840</v>
      </c>
    </row>
    <row r="161" spans="1:38" x14ac:dyDescent="0.2">
      <c r="A161" s="272" t="s">
        <v>2367</v>
      </c>
      <c r="B161" t="s">
        <v>417</v>
      </c>
      <c r="C161" s="264">
        <v>66009</v>
      </c>
      <c r="D161" s="264">
        <v>0</v>
      </c>
      <c r="E161" s="264">
        <v>66009</v>
      </c>
      <c r="F161" s="264">
        <v>0</v>
      </c>
      <c r="G161" s="264">
        <v>0</v>
      </c>
      <c r="H161" s="264">
        <v>33571</v>
      </c>
      <c r="I161" s="264">
        <v>1500</v>
      </c>
      <c r="J161" s="264">
        <v>3400</v>
      </c>
      <c r="K161" s="264">
        <v>40178</v>
      </c>
      <c r="L161" s="264">
        <v>121000</v>
      </c>
      <c r="M161" s="264">
        <v>0</v>
      </c>
      <c r="N161" s="264">
        <v>5000</v>
      </c>
      <c r="O161" s="264">
        <v>0</v>
      </c>
      <c r="P161" s="264">
        <v>0</v>
      </c>
      <c r="Q161" s="264">
        <v>270658</v>
      </c>
      <c r="R161" s="264">
        <v>9000</v>
      </c>
      <c r="S161" s="264">
        <v>52500</v>
      </c>
      <c r="T161" s="264">
        <v>2150</v>
      </c>
      <c r="U161" s="264">
        <v>24860</v>
      </c>
      <c r="V161" s="264">
        <v>1500</v>
      </c>
      <c r="W161" s="264">
        <v>52550</v>
      </c>
      <c r="X161" s="264">
        <v>3000</v>
      </c>
      <c r="Y161" s="264">
        <v>0</v>
      </c>
      <c r="Z161" s="264">
        <v>145560</v>
      </c>
      <c r="AA161" s="264">
        <v>105000</v>
      </c>
      <c r="AB161" s="264">
        <v>250560</v>
      </c>
      <c r="AC161" s="264">
        <v>0</v>
      </c>
      <c r="AD161" s="264">
        <v>250560</v>
      </c>
      <c r="AE161" s="264">
        <v>20098</v>
      </c>
      <c r="AF161" s="264">
        <v>110218</v>
      </c>
      <c r="AG161" s="264">
        <v>130316</v>
      </c>
      <c r="AI161" t="s">
        <v>409</v>
      </c>
      <c r="AK161" t="s">
        <v>410</v>
      </c>
      <c r="AL161" s="241" t="str">
        <f t="shared" si="2"/>
        <v>155</v>
      </c>
    </row>
    <row r="162" spans="1:38" x14ac:dyDescent="0.2">
      <c r="A162" s="272" t="s">
        <v>2368</v>
      </c>
      <c r="B162" t="s">
        <v>419</v>
      </c>
      <c r="C162" s="264">
        <v>76090</v>
      </c>
      <c r="D162" s="264">
        <v>0</v>
      </c>
      <c r="E162" s="264">
        <v>76090</v>
      </c>
      <c r="F162" s="264">
        <v>0</v>
      </c>
      <c r="G162" s="264">
        <v>0</v>
      </c>
      <c r="H162" s="264">
        <v>24517</v>
      </c>
      <c r="I162" s="264">
        <v>400</v>
      </c>
      <c r="J162" s="264">
        <v>500</v>
      </c>
      <c r="K162" s="264">
        <v>33712</v>
      </c>
      <c r="L162" s="264">
        <v>69489</v>
      </c>
      <c r="M162" s="264">
        <v>0</v>
      </c>
      <c r="N162" s="264">
        <v>2500</v>
      </c>
      <c r="O162" s="264">
        <v>0</v>
      </c>
      <c r="P162" s="264">
        <v>0</v>
      </c>
      <c r="Q162" s="264">
        <v>207208</v>
      </c>
      <c r="R162" s="264">
        <v>7000</v>
      </c>
      <c r="S162" s="264">
        <v>64899</v>
      </c>
      <c r="T162" s="264">
        <v>0</v>
      </c>
      <c r="U162" s="264">
        <v>28885</v>
      </c>
      <c r="V162" s="264">
        <v>31000</v>
      </c>
      <c r="W162" s="264">
        <v>34444</v>
      </c>
      <c r="X162" s="264">
        <v>32335</v>
      </c>
      <c r="Y162" s="264">
        <v>0</v>
      </c>
      <c r="Z162" s="264">
        <v>198563</v>
      </c>
      <c r="AA162" s="264">
        <v>44450</v>
      </c>
      <c r="AB162" s="264">
        <v>243013</v>
      </c>
      <c r="AC162" s="264">
        <v>0</v>
      </c>
      <c r="AD162" s="264">
        <v>243013</v>
      </c>
      <c r="AE162" s="264">
        <v>-35805</v>
      </c>
      <c r="AF162" s="264">
        <v>114151</v>
      </c>
      <c r="AG162" s="264">
        <v>78346</v>
      </c>
      <c r="AI162" t="s">
        <v>1348</v>
      </c>
      <c r="AK162" t="s">
        <v>1349</v>
      </c>
      <c r="AL162" s="241" t="str">
        <f t="shared" si="2"/>
        <v>604</v>
      </c>
    </row>
    <row r="163" spans="1:38" x14ac:dyDescent="0.2">
      <c r="A163" s="272" t="s">
        <v>2369</v>
      </c>
      <c r="B163" t="s">
        <v>422</v>
      </c>
      <c r="C163" s="264">
        <v>55893</v>
      </c>
      <c r="D163" s="264">
        <v>0</v>
      </c>
      <c r="E163" s="264">
        <v>55893</v>
      </c>
      <c r="F163" s="264">
        <v>0</v>
      </c>
      <c r="G163" s="264">
        <v>0</v>
      </c>
      <c r="H163" s="264">
        <v>24116</v>
      </c>
      <c r="I163" s="264">
        <v>600</v>
      </c>
      <c r="J163" s="264">
        <v>2680</v>
      </c>
      <c r="K163" s="264">
        <v>62647</v>
      </c>
      <c r="L163" s="264">
        <v>269000</v>
      </c>
      <c r="M163" s="264">
        <v>0</v>
      </c>
      <c r="N163" s="264">
        <v>0</v>
      </c>
      <c r="O163" s="264">
        <v>0</v>
      </c>
      <c r="P163" s="264">
        <v>0</v>
      </c>
      <c r="Q163" s="264">
        <v>414936</v>
      </c>
      <c r="R163" s="264">
        <v>18135</v>
      </c>
      <c r="S163" s="264">
        <v>55500</v>
      </c>
      <c r="T163" s="264">
        <v>500</v>
      </c>
      <c r="U163" s="264">
        <v>45300</v>
      </c>
      <c r="V163" s="264">
        <v>0</v>
      </c>
      <c r="W163" s="264">
        <v>40650</v>
      </c>
      <c r="X163" s="264">
        <v>0</v>
      </c>
      <c r="Y163" s="264">
        <v>0</v>
      </c>
      <c r="Z163" s="264">
        <v>160085</v>
      </c>
      <c r="AA163" s="264">
        <v>283000</v>
      </c>
      <c r="AB163" s="264">
        <v>443085</v>
      </c>
      <c r="AC163" s="264">
        <v>0</v>
      </c>
      <c r="AD163" s="264">
        <v>443085</v>
      </c>
      <c r="AE163" s="264">
        <v>-28149</v>
      </c>
      <c r="AF163" s="264">
        <v>143531</v>
      </c>
      <c r="AG163" s="264">
        <v>115382</v>
      </c>
      <c r="AI163" t="s">
        <v>732</v>
      </c>
      <c r="AK163" t="s">
        <v>733</v>
      </c>
      <c r="AL163" s="241" t="str">
        <f t="shared" si="2"/>
        <v>310</v>
      </c>
    </row>
    <row r="164" spans="1:38" x14ac:dyDescent="0.2">
      <c r="A164" s="272" t="s">
        <v>2370</v>
      </c>
      <c r="B164" t="s">
        <v>424</v>
      </c>
      <c r="C164" s="264">
        <v>5502</v>
      </c>
      <c r="D164" s="264">
        <v>0</v>
      </c>
      <c r="E164" s="264">
        <v>5502</v>
      </c>
      <c r="F164" s="264">
        <v>0</v>
      </c>
      <c r="G164" s="264">
        <v>0</v>
      </c>
      <c r="H164" s="264">
        <v>7198</v>
      </c>
      <c r="I164" s="264">
        <v>390</v>
      </c>
      <c r="J164" s="264">
        <v>250</v>
      </c>
      <c r="K164" s="264">
        <v>9250</v>
      </c>
      <c r="L164" s="264">
        <v>0</v>
      </c>
      <c r="M164" s="264">
        <v>0</v>
      </c>
      <c r="N164" s="264">
        <v>1000</v>
      </c>
      <c r="O164" s="264">
        <v>0</v>
      </c>
      <c r="P164" s="264">
        <v>0</v>
      </c>
      <c r="Q164" s="264">
        <v>23590</v>
      </c>
      <c r="R164" s="264">
        <v>1435</v>
      </c>
      <c r="S164" s="264">
        <v>16825</v>
      </c>
      <c r="T164" s="264">
        <v>150</v>
      </c>
      <c r="U164" s="264">
        <v>1250</v>
      </c>
      <c r="V164" s="264">
        <v>0</v>
      </c>
      <c r="W164" s="264">
        <v>13800</v>
      </c>
      <c r="X164" s="264">
        <v>0</v>
      </c>
      <c r="Y164" s="264">
        <v>0</v>
      </c>
      <c r="Z164" s="264">
        <v>33460</v>
      </c>
      <c r="AA164" s="264">
        <v>0</v>
      </c>
      <c r="AB164" s="264">
        <v>33460</v>
      </c>
      <c r="AC164" s="264">
        <v>0</v>
      </c>
      <c r="AD164" s="264">
        <v>33460</v>
      </c>
      <c r="AE164" s="264">
        <v>-9870</v>
      </c>
      <c r="AF164" s="264">
        <v>56214</v>
      </c>
      <c r="AG164" s="264">
        <v>46344</v>
      </c>
      <c r="AI164" t="s">
        <v>503</v>
      </c>
      <c r="AK164" t="s">
        <v>512</v>
      </c>
      <c r="AL164" s="241" t="str">
        <f t="shared" si="2"/>
        <v>205</v>
      </c>
    </row>
    <row r="165" spans="1:38" x14ac:dyDescent="0.2">
      <c r="A165" s="272" t="s">
        <v>2371</v>
      </c>
      <c r="B165" t="s">
        <v>426</v>
      </c>
      <c r="C165" s="264">
        <v>272450</v>
      </c>
      <c r="D165" s="264">
        <v>0</v>
      </c>
      <c r="E165" s="264">
        <v>272450</v>
      </c>
      <c r="F165" s="264">
        <v>0</v>
      </c>
      <c r="G165" s="264">
        <v>0</v>
      </c>
      <c r="H165" s="264">
        <v>86884</v>
      </c>
      <c r="I165" s="264">
        <v>7960</v>
      </c>
      <c r="J165" s="264">
        <v>450</v>
      </c>
      <c r="K165" s="264">
        <v>381994</v>
      </c>
      <c r="L165" s="264">
        <v>2950055</v>
      </c>
      <c r="M165" s="264">
        <v>0</v>
      </c>
      <c r="N165" s="264">
        <v>66190</v>
      </c>
      <c r="O165" s="264">
        <v>0</v>
      </c>
      <c r="P165" s="264">
        <v>271480</v>
      </c>
      <c r="Q165" s="264">
        <v>4037463</v>
      </c>
      <c r="R165" s="264">
        <v>179505</v>
      </c>
      <c r="S165" s="264">
        <v>197924</v>
      </c>
      <c r="T165" s="264">
        <v>2093</v>
      </c>
      <c r="U165" s="264">
        <v>234857</v>
      </c>
      <c r="V165" s="264">
        <v>43200</v>
      </c>
      <c r="W165" s="264">
        <v>105844</v>
      </c>
      <c r="X165" s="264">
        <v>68063</v>
      </c>
      <c r="Y165" s="264">
        <v>250000</v>
      </c>
      <c r="Z165" s="264">
        <v>1081486</v>
      </c>
      <c r="AA165" s="264">
        <v>2574983</v>
      </c>
      <c r="AB165" s="264">
        <v>3656469</v>
      </c>
      <c r="AC165" s="264">
        <v>271480</v>
      </c>
      <c r="AD165" s="264">
        <v>3927949</v>
      </c>
      <c r="AE165" s="264">
        <v>109514</v>
      </c>
      <c r="AF165" s="264">
        <v>1054763</v>
      </c>
      <c r="AG165" s="264">
        <v>1164277</v>
      </c>
      <c r="AI165" t="s">
        <v>1943</v>
      </c>
      <c r="AK165" t="s">
        <v>1944</v>
      </c>
      <c r="AL165" s="241" t="str">
        <f t="shared" si="2"/>
        <v>891</v>
      </c>
    </row>
    <row r="166" spans="1:38" x14ac:dyDescent="0.2">
      <c r="A166" s="272" t="s">
        <v>2372</v>
      </c>
      <c r="B166" t="s">
        <v>428</v>
      </c>
      <c r="C166" s="264">
        <v>52703</v>
      </c>
      <c r="D166" s="264">
        <v>0</v>
      </c>
      <c r="E166" s="264">
        <v>52703</v>
      </c>
      <c r="F166" s="264">
        <v>0</v>
      </c>
      <c r="G166" s="264">
        <v>0</v>
      </c>
      <c r="H166" s="264">
        <v>27285</v>
      </c>
      <c r="I166" s="264">
        <v>465</v>
      </c>
      <c r="J166" s="264">
        <v>0</v>
      </c>
      <c r="K166" s="264">
        <v>58606</v>
      </c>
      <c r="L166" s="264">
        <v>86500</v>
      </c>
      <c r="M166" s="264">
        <v>0</v>
      </c>
      <c r="N166" s="264">
        <v>0</v>
      </c>
      <c r="O166" s="264">
        <v>0</v>
      </c>
      <c r="P166" s="264">
        <v>2883</v>
      </c>
      <c r="Q166" s="264">
        <v>228442</v>
      </c>
      <c r="R166" s="264">
        <v>6746</v>
      </c>
      <c r="S166" s="264">
        <v>72700</v>
      </c>
      <c r="T166" s="264">
        <v>300</v>
      </c>
      <c r="U166" s="264">
        <v>38550</v>
      </c>
      <c r="V166" s="264">
        <v>2300</v>
      </c>
      <c r="W166" s="264">
        <v>26963</v>
      </c>
      <c r="X166" s="264">
        <v>0</v>
      </c>
      <c r="Y166" s="264">
        <v>0</v>
      </c>
      <c r="Z166" s="264">
        <v>147559</v>
      </c>
      <c r="AA166" s="264">
        <v>78000</v>
      </c>
      <c r="AB166" s="264">
        <v>225559</v>
      </c>
      <c r="AC166" s="264">
        <v>2883</v>
      </c>
      <c r="AD166" s="264">
        <v>228442</v>
      </c>
      <c r="AE166" s="264">
        <v>0</v>
      </c>
      <c r="AF166" s="264">
        <v>305804</v>
      </c>
      <c r="AG166" s="264">
        <v>305804</v>
      </c>
      <c r="AI166" t="s">
        <v>1578</v>
      </c>
      <c r="AK166" t="s">
        <v>1579</v>
      </c>
      <c r="AL166" s="241" t="str">
        <f t="shared" si="2"/>
        <v>716</v>
      </c>
    </row>
    <row r="167" spans="1:38" x14ac:dyDescent="0.2">
      <c r="A167" s="272" t="s">
        <v>2373</v>
      </c>
      <c r="B167" t="s">
        <v>430</v>
      </c>
      <c r="C167" s="264">
        <v>79319</v>
      </c>
      <c r="D167" s="264">
        <v>0</v>
      </c>
      <c r="E167" s="264">
        <v>79319</v>
      </c>
      <c r="F167" s="264">
        <v>0</v>
      </c>
      <c r="G167" s="264">
        <v>0</v>
      </c>
      <c r="H167" s="264">
        <v>40687</v>
      </c>
      <c r="I167" s="264">
        <v>1790</v>
      </c>
      <c r="J167" s="264">
        <v>1000</v>
      </c>
      <c r="K167" s="264">
        <v>78913</v>
      </c>
      <c r="L167" s="264">
        <v>525000</v>
      </c>
      <c r="M167" s="264">
        <v>0</v>
      </c>
      <c r="N167" s="264">
        <v>6000</v>
      </c>
      <c r="O167" s="264">
        <v>0</v>
      </c>
      <c r="P167" s="264">
        <v>0</v>
      </c>
      <c r="Q167" s="264">
        <v>732709</v>
      </c>
      <c r="R167" s="264">
        <v>17632</v>
      </c>
      <c r="S167" s="264">
        <v>125040</v>
      </c>
      <c r="T167" s="264">
        <v>0</v>
      </c>
      <c r="U167" s="264">
        <v>48530</v>
      </c>
      <c r="V167" s="264">
        <v>0</v>
      </c>
      <c r="W167" s="264">
        <v>48100</v>
      </c>
      <c r="X167" s="264">
        <v>8458</v>
      </c>
      <c r="Y167" s="264">
        <v>0</v>
      </c>
      <c r="Z167" s="264">
        <v>247760</v>
      </c>
      <c r="AA167" s="264">
        <v>524889</v>
      </c>
      <c r="AB167" s="264">
        <v>772649</v>
      </c>
      <c r="AC167" s="264">
        <v>0</v>
      </c>
      <c r="AD167" s="264">
        <v>772649</v>
      </c>
      <c r="AE167" s="264">
        <v>-39940</v>
      </c>
      <c r="AF167" s="264">
        <v>302118</v>
      </c>
      <c r="AG167" s="264">
        <v>262178</v>
      </c>
      <c r="AI167" t="s">
        <v>1806</v>
      </c>
      <c r="AK167" t="s">
        <v>1807</v>
      </c>
      <c r="AL167" s="241" t="str">
        <f t="shared" si="2"/>
        <v>826</v>
      </c>
    </row>
    <row r="168" spans="1:38" x14ac:dyDescent="0.2">
      <c r="A168" s="272" t="s">
        <v>2374</v>
      </c>
      <c r="B168" t="s">
        <v>433</v>
      </c>
      <c r="C168" s="264">
        <v>647466</v>
      </c>
      <c r="D168" s="264">
        <v>0</v>
      </c>
      <c r="E168" s="264">
        <v>647466</v>
      </c>
      <c r="F168" s="264">
        <v>0</v>
      </c>
      <c r="G168" s="264">
        <v>47000</v>
      </c>
      <c r="H168" s="264">
        <v>166374</v>
      </c>
      <c r="I168" s="264">
        <v>2725</v>
      </c>
      <c r="J168" s="264">
        <v>12577</v>
      </c>
      <c r="K168" s="264">
        <v>228430</v>
      </c>
      <c r="L168" s="264">
        <v>784230</v>
      </c>
      <c r="M168" s="264">
        <v>0</v>
      </c>
      <c r="N168" s="264">
        <v>28100</v>
      </c>
      <c r="O168" s="264">
        <v>0</v>
      </c>
      <c r="P168" s="264">
        <v>1097942</v>
      </c>
      <c r="Q168" s="264">
        <v>3014844</v>
      </c>
      <c r="R168" s="264">
        <v>582857</v>
      </c>
      <c r="S168" s="264">
        <v>408333</v>
      </c>
      <c r="T168" s="264">
        <v>7800</v>
      </c>
      <c r="U168" s="264">
        <v>165556</v>
      </c>
      <c r="V168" s="264">
        <v>156950</v>
      </c>
      <c r="W168" s="264">
        <v>244976</v>
      </c>
      <c r="X168" s="264">
        <v>224630</v>
      </c>
      <c r="Y168" s="264">
        <v>0</v>
      </c>
      <c r="Z168" s="264">
        <v>1791102</v>
      </c>
      <c r="AA168" s="264">
        <v>650149</v>
      </c>
      <c r="AB168" s="264">
        <v>2441251</v>
      </c>
      <c r="AC168" s="264">
        <v>1097942</v>
      </c>
      <c r="AD168" s="264">
        <v>3539193</v>
      </c>
      <c r="AE168" s="264">
        <v>-524349</v>
      </c>
      <c r="AF168" s="264">
        <v>1785153</v>
      </c>
      <c r="AG168" s="264">
        <v>1260804</v>
      </c>
      <c r="AI168" t="s">
        <v>1432</v>
      </c>
      <c r="AK168" t="s">
        <v>1433</v>
      </c>
      <c r="AL168" s="241" t="str">
        <f t="shared" si="2"/>
        <v>644</v>
      </c>
    </row>
    <row r="169" spans="1:38" x14ac:dyDescent="0.2">
      <c r="A169" s="272" t="s">
        <v>2375</v>
      </c>
      <c r="B169" t="s">
        <v>435</v>
      </c>
      <c r="C169" s="264">
        <v>1642369</v>
      </c>
      <c r="D169" s="264">
        <v>0</v>
      </c>
      <c r="E169" s="264">
        <v>1642369</v>
      </c>
      <c r="F169" s="264">
        <v>0</v>
      </c>
      <c r="G169" s="264">
        <v>270875</v>
      </c>
      <c r="H169" s="264">
        <v>432852</v>
      </c>
      <c r="I169" s="264">
        <v>15375</v>
      </c>
      <c r="J169" s="264">
        <v>60400</v>
      </c>
      <c r="K169" s="264">
        <v>539278</v>
      </c>
      <c r="L169" s="264">
        <v>7203821</v>
      </c>
      <c r="M169" s="264">
        <v>0</v>
      </c>
      <c r="N169" s="264">
        <v>152600</v>
      </c>
      <c r="O169" s="264">
        <v>1700000</v>
      </c>
      <c r="P169" s="264">
        <v>816652</v>
      </c>
      <c r="Q169" s="264">
        <v>12834222</v>
      </c>
      <c r="R169" s="264">
        <v>643826</v>
      </c>
      <c r="S169" s="264">
        <v>535071</v>
      </c>
      <c r="T169" s="264">
        <v>1750</v>
      </c>
      <c r="U169" s="264">
        <v>708535</v>
      </c>
      <c r="V169" s="264">
        <v>443622</v>
      </c>
      <c r="W169" s="264">
        <v>406386</v>
      </c>
      <c r="X169" s="264">
        <v>749134</v>
      </c>
      <c r="Y169" s="264">
        <v>1950000</v>
      </c>
      <c r="Z169" s="264">
        <v>5438324</v>
      </c>
      <c r="AA169" s="264">
        <v>5753050</v>
      </c>
      <c r="AB169" s="264">
        <v>11191374</v>
      </c>
      <c r="AC169" s="264">
        <v>816652</v>
      </c>
      <c r="AD169" s="264">
        <v>12008026</v>
      </c>
      <c r="AE169" s="264">
        <v>826196</v>
      </c>
      <c r="AF169" s="264">
        <v>8434165</v>
      </c>
      <c r="AG169" s="264">
        <v>9260361</v>
      </c>
      <c r="AI169" t="s">
        <v>1221</v>
      </c>
      <c r="AK169" t="s">
        <v>1222</v>
      </c>
      <c r="AL169" s="241" t="str">
        <f t="shared" si="2"/>
        <v>542</v>
      </c>
    </row>
    <row r="170" spans="1:38" x14ac:dyDescent="0.2">
      <c r="A170" s="272" t="s">
        <v>2376</v>
      </c>
      <c r="B170" t="s">
        <v>437</v>
      </c>
      <c r="C170" s="264">
        <v>18482</v>
      </c>
      <c r="D170" s="264">
        <v>0</v>
      </c>
      <c r="E170" s="264">
        <v>18482</v>
      </c>
      <c r="F170" s="264">
        <v>0</v>
      </c>
      <c r="G170" s="264">
        <v>0</v>
      </c>
      <c r="H170" s="264">
        <v>9945</v>
      </c>
      <c r="I170" s="264">
        <v>390</v>
      </c>
      <c r="J170" s="264">
        <v>630</v>
      </c>
      <c r="K170" s="264">
        <v>10784</v>
      </c>
      <c r="L170" s="264">
        <v>0</v>
      </c>
      <c r="M170" s="264">
        <v>0</v>
      </c>
      <c r="N170" s="264">
        <v>0</v>
      </c>
      <c r="O170" s="264">
        <v>0</v>
      </c>
      <c r="P170" s="264">
        <v>0</v>
      </c>
      <c r="Q170" s="264">
        <v>40231</v>
      </c>
      <c r="R170" s="264">
        <v>4178</v>
      </c>
      <c r="S170" s="264">
        <v>8852</v>
      </c>
      <c r="T170" s="264">
        <v>170</v>
      </c>
      <c r="U170" s="264">
        <v>4200</v>
      </c>
      <c r="V170" s="264">
        <v>0</v>
      </c>
      <c r="W170" s="264">
        <v>19040</v>
      </c>
      <c r="X170" s="264">
        <v>0</v>
      </c>
      <c r="Y170" s="264">
        <v>0</v>
      </c>
      <c r="Z170" s="264">
        <v>36440</v>
      </c>
      <c r="AA170" s="264">
        <v>0</v>
      </c>
      <c r="AB170" s="264">
        <v>36440</v>
      </c>
      <c r="AC170" s="264">
        <v>0</v>
      </c>
      <c r="AD170" s="264">
        <v>36440</v>
      </c>
      <c r="AE170" s="264">
        <v>3791</v>
      </c>
      <c r="AF170" s="264">
        <v>110355</v>
      </c>
      <c r="AG170" s="264">
        <v>114146</v>
      </c>
      <c r="AI170" t="s">
        <v>1495</v>
      </c>
      <c r="AK170" t="s">
        <v>1496</v>
      </c>
      <c r="AL170" s="241" t="str">
        <f t="shared" si="2"/>
        <v>675</v>
      </c>
    </row>
    <row r="171" spans="1:38" x14ac:dyDescent="0.2">
      <c r="A171" s="272" t="s">
        <v>2377</v>
      </c>
      <c r="B171" t="s">
        <v>440</v>
      </c>
      <c r="C171" s="264">
        <v>165872</v>
      </c>
      <c r="D171" s="264">
        <v>0</v>
      </c>
      <c r="E171" s="264">
        <v>165872</v>
      </c>
      <c r="F171" s="264">
        <v>0</v>
      </c>
      <c r="G171" s="264">
        <v>0</v>
      </c>
      <c r="H171" s="264">
        <v>139238</v>
      </c>
      <c r="I171" s="264">
        <v>425</v>
      </c>
      <c r="J171" s="264">
        <v>4465</v>
      </c>
      <c r="K171" s="264">
        <v>3595985</v>
      </c>
      <c r="L171" s="264">
        <v>414615</v>
      </c>
      <c r="M171" s="264">
        <v>0</v>
      </c>
      <c r="N171" s="264">
        <v>211000</v>
      </c>
      <c r="O171" s="264">
        <v>0</v>
      </c>
      <c r="P171" s="264">
        <v>135000</v>
      </c>
      <c r="Q171" s="264">
        <v>4666600</v>
      </c>
      <c r="R171" s="264">
        <v>41500</v>
      </c>
      <c r="S171" s="264">
        <v>129869</v>
      </c>
      <c r="T171" s="264">
        <v>0</v>
      </c>
      <c r="U171" s="264">
        <v>50442</v>
      </c>
      <c r="V171" s="264">
        <v>0</v>
      </c>
      <c r="W171" s="264">
        <v>210455</v>
      </c>
      <c r="X171" s="264">
        <v>0</v>
      </c>
      <c r="Y171" s="264">
        <v>400000</v>
      </c>
      <c r="Z171" s="264">
        <v>832266</v>
      </c>
      <c r="AA171" s="264">
        <v>3636731</v>
      </c>
      <c r="AB171" s="264">
        <v>4468997</v>
      </c>
      <c r="AC171" s="264">
        <v>135000</v>
      </c>
      <c r="AD171" s="264">
        <v>4603997</v>
      </c>
      <c r="AE171" s="264">
        <v>62603</v>
      </c>
      <c r="AF171" s="264">
        <v>994177</v>
      </c>
      <c r="AG171" s="264">
        <v>1056780</v>
      </c>
      <c r="AI171" t="s">
        <v>620</v>
      </c>
      <c r="AK171" t="s">
        <v>621</v>
      </c>
      <c r="AL171" s="241" t="str">
        <f t="shared" si="2"/>
        <v>256</v>
      </c>
    </row>
    <row r="172" spans="1:38" x14ac:dyDescent="0.2">
      <c r="A172" s="272" t="s">
        <v>2378</v>
      </c>
      <c r="B172" t="s">
        <v>442</v>
      </c>
      <c r="C172" s="264">
        <v>2496143</v>
      </c>
      <c r="D172" s="264">
        <v>0</v>
      </c>
      <c r="E172" s="264">
        <v>2496143</v>
      </c>
      <c r="F172" s="264">
        <v>0</v>
      </c>
      <c r="G172" s="264">
        <v>493680</v>
      </c>
      <c r="H172" s="264">
        <v>2486329</v>
      </c>
      <c r="I172" s="264">
        <v>59000</v>
      </c>
      <c r="J172" s="264">
        <v>6000</v>
      </c>
      <c r="K172" s="264">
        <v>1415004</v>
      </c>
      <c r="L172" s="264">
        <v>4478885</v>
      </c>
      <c r="M172" s="264">
        <v>0</v>
      </c>
      <c r="N172" s="264">
        <v>148000</v>
      </c>
      <c r="O172" s="264">
        <v>4000000</v>
      </c>
      <c r="P172" s="264">
        <v>1446169</v>
      </c>
      <c r="Q172" s="264">
        <v>17029210</v>
      </c>
      <c r="R172" s="264">
        <v>1350187</v>
      </c>
      <c r="S172" s="264">
        <v>1369602</v>
      </c>
      <c r="T172" s="264">
        <v>0</v>
      </c>
      <c r="U172" s="264">
        <v>893471</v>
      </c>
      <c r="V172" s="264">
        <v>1020000</v>
      </c>
      <c r="W172" s="264">
        <v>718204</v>
      </c>
      <c r="X172" s="264">
        <v>3195819</v>
      </c>
      <c r="Y172" s="264">
        <v>4600000</v>
      </c>
      <c r="Z172" s="264">
        <v>13147283</v>
      </c>
      <c r="AA172" s="264">
        <v>3680428</v>
      </c>
      <c r="AB172" s="264">
        <v>16827711</v>
      </c>
      <c r="AC172" s="264">
        <v>1446169</v>
      </c>
      <c r="AD172" s="264">
        <v>18273880</v>
      </c>
      <c r="AE172" s="264">
        <v>-1244670</v>
      </c>
      <c r="AF172" s="264">
        <v>4368653</v>
      </c>
      <c r="AG172" s="264">
        <v>3123983</v>
      </c>
      <c r="AI172" t="s">
        <v>1058</v>
      </c>
      <c r="AK172" t="s">
        <v>1059</v>
      </c>
      <c r="AL172" s="241" t="str">
        <f t="shared" si="2"/>
        <v>463</v>
      </c>
    </row>
    <row r="173" spans="1:38" x14ac:dyDescent="0.2">
      <c r="A173" s="272" t="s">
        <v>2379</v>
      </c>
      <c r="B173" t="s">
        <v>444</v>
      </c>
      <c r="C173" s="264">
        <v>29204</v>
      </c>
      <c r="D173" s="264">
        <v>0</v>
      </c>
      <c r="E173" s="264">
        <v>29204</v>
      </c>
      <c r="F173" s="264">
        <v>0</v>
      </c>
      <c r="G173" s="264">
        <v>0</v>
      </c>
      <c r="H173" s="264">
        <v>51136</v>
      </c>
      <c r="I173" s="264">
        <v>390</v>
      </c>
      <c r="J173" s="264">
        <v>1800</v>
      </c>
      <c r="K173" s="264">
        <v>44290</v>
      </c>
      <c r="L173" s="264">
        <v>0</v>
      </c>
      <c r="M173" s="264">
        <v>0</v>
      </c>
      <c r="N173" s="264">
        <v>0</v>
      </c>
      <c r="O173" s="264">
        <v>0</v>
      </c>
      <c r="P173" s="264">
        <v>0</v>
      </c>
      <c r="Q173" s="264">
        <v>126820</v>
      </c>
      <c r="R173" s="264">
        <v>20090</v>
      </c>
      <c r="S173" s="264">
        <v>27115</v>
      </c>
      <c r="T173" s="264">
        <v>0</v>
      </c>
      <c r="U173" s="264">
        <v>7800</v>
      </c>
      <c r="V173" s="264">
        <v>0</v>
      </c>
      <c r="W173" s="264">
        <v>67400</v>
      </c>
      <c r="X173" s="264">
        <v>0</v>
      </c>
      <c r="Y173" s="264">
        <v>0</v>
      </c>
      <c r="Z173" s="264">
        <v>122405</v>
      </c>
      <c r="AA173" s="264">
        <v>0</v>
      </c>
      <c r="AB173" s="264">
        <v>122405</v>
      </c>
      <c r="AC173" s="264">
        <v>0</v>
      </c>
      <c r="AD173" s="264">
        <v>122405</v>
      </c>
      <c r="AE173" s="264">
        <v>4415</v>
      </c>
      <c r="AF173" s="264">
        <v>226508</v>
      </c>
      <c r="AG173" s="264">
        <v>230923</v>
      </c>
      <c r="AI173" t="s">
        <v>1497</v>
      </c>
      <c r="AK173" t="s">
        <v>1498</v>
      </c>
      <c r="AL173" s="241" t="str">
        <f t="shared" si="2"/>
        <v>676</v>
      </c>
    </row>
    <row r="174" spans="1:38" x14ac:dyDescent="0.2">
      <c r="A174" s="272" t="s">
        <v>2380</v>
      </c>
      <c r="B174" t="s">
        <v>447</v>
      </c>
      <c r="C174" s="264">
        <v>54145</v>
      </c>
      <c r="D174" s="264">
        <v>0</v>
      </c>
      <c r="E174" s="264">
        <v>54145</v>
      </c>
      <c r="F174" s="264">
        <v>0</v>
      </c>
      <c r="G174" s="264">
        <v>0</v>
      </c>
      <c r="H174" s="264">
        <v>32330</v>
      </c>
      <c r="I174" s="264">
        <v>390</v>
      </c>
      <c r="J174" s="264">
        <v>6000</v>
      </c>
      <c r="K174" s="264">
        <v>54500</v>
      </c>
      <c r="L174" s="264">
        <v>71000</v>
      </c>
      <c r="M174" s="264">
        <v>0</v>
      </c>
      <c r="N174" s="264">
        <v>0</v>
      </c>
      <c r="O174" s="264">
        <v>0</v>
      </c>
      <c r="P174" s="264">
        <v>0</v>
      </c>
      <c r="Q174" s="264">
        <v>218365</v>
      </c>
      <c r="R174" s="264">
        <v>22000</v>
      </c>
      <c r="S174" s="264">
        <v>66000</v>
      </c>
      <c r="T174" s="264">
        <v>0</v>
      </c>
      <c r="U174" s="264">
        <v>18500</v>
      </c>
      <c r="V174" s="264">
        <v>0</v>
      </c>
      <c r="W174" s="264">
        <v>48400</v>
      </c>
      <c r="X174" s="264">
        <v>0</v>
      </c>
      <c r="Y174" s="264">
        <v>0</v>
      </c>
      <c r="Z174" s="264">
        <v>154900</v>
      </c>
      <c r="AA174" s="264">
        <v>60000</v>
      </c>
      <c r="AB174" s="264">
        <v>214900</v>
      </c>
      <c r="AC174" s="264">
        <v>0</v>
      </c>
      <c r="AD174" s="264">
        <v>214900</v>
      </c>
      <c r="AE174" s="264">
        <v>3465</v>
      </c>
      <c r="AF174" s="264">
        <v>264582</v>
      </c>
      <c r="AG174" s="264">
        <v>268047</v>
      </c>
      <c r="AI174" t="s">
        <v>1779</v>
      </c>
      <c r="AK174" t="s">
        <v>1780</v>
      </c>
      <c r="AL174" s="241" t="str">
        <f t="shared" si="2"/>
        <v>813</v>
      </c>
    </row>
    <row r="175" spans="1:38" x14ac:dyDescent="0.2">
      <c r="A175" s="272" t="s">
        <v>2381</v>
      </c>
      <c r="B175" t="s">
        <v>449</v>
      </c>
      <c r="C175" s="264">
        <v>220011</v>
      </c>
      <c r="D175" s="264">
        <v>0</v>
      </c>
      <c r="E175" s="264">
        <v>220011</v>
      </c>
      <c r="F175" s="264">
        <v>0</v>
      </c>
      <c r="G175" s="264">
        <v>0</v>
      </c>
      <c r="H175" s="264">
        <v>116668</v>
      </c>
      <c r="I175" s="264">
        <v>1880</v>
      </c>
      <c r="J175" s="264">
        <v>27155</v>
      </c>
      <c r="K175" s="264">
        <v>526748</v>
      </c>
      <c r="L175" s="264">
        <v>813980</v>
      </c>
      <c r="M175" s="264">
        <v>0</v>
      </c>
      <c r="N175" s="264">
        <v>22600</v>
      </c>
      <c r="O175" s="264">
        <v>5600</v>
      </c>
      <c r="P175" s="264">
        <v>695500</v>
      </c>
      <c r="Q175" s="264">
        <v>2430142</v>
      </c>
      <c r="R175" s="264">
        <v>274960</v>
      </c>
      <c r="S175" s="264">
        <v>90915</v>
      </c>
      <c r="T175" s="264">
        <v>4500</v>
      </c>
      <c r="U175" s="264">
        <v>154190</v>
      </c>
      <c r="V175" s="264">
        <v>109570</v>
      </c>
      <c r="W175" s="264">
        <v>80899</v>
      </c>
      <c r="X175" s="264">
        <v>25000</v>
      </c>
      <c r="Y175" s="264">
        <v>541500</v>
      </c>
      <c r="Z175" s="264">
        <v>1281534</v>
      </c>
      <c r="AA175" s="264">
        <v>925450</v>
      </c>
      <c r="AB175" s="264">
        <v>2206984</v>
      </c>
      <c r="AC175" s="264">
        <v>695500</v>
      </c>
      <c r="AD175" s="264">
        <v>2902484</v>
      </c>
      <c r="AE175" s="264">
        <v>-472342</v>
      </c>
      <c r="AF175" s="264">
        <v>2120931</v>
      </c>
      <c r="AG175" s="264">
        <v>1648589</v>
      </c>
      <c r="AI175" t="s">
        <v>1781</v>
      </c>
      <c r="AK175" t="s">
        <v>1782</v>
      </c>
      <c r="AL175" s="241" t="str">
        <f t="shared" si="2"/>
        <v>814</v>
      </c>
    </row>
    <row r="176" spans="1:38" x14ac:dyDescent="0.2">
      <c r="A176" s="272" t="s">
        <v>2382</v>
      </c>
      <c r="B176" t="s">
        <v>451</v>
      </c>
      <c r="C176" s="264">
        <v>84403</v>
      </c>
      <c r="D176" s="264">
        <v>0</v>
      </c>
      <c r="E176" s="264">
        <v>84403</v>
      </c>
      <c r="F176" s="264">
        <v>0</v>
      </c>
      <c r="G176" s="264">
        <v>0</v>
      </c>
      <c r="H176" s="264">
        <v>36097</v>
      </c>
      <c r="I176" s="264">
        <v>230</v>
      </c>
      <c r="J176" s="264">
        <v>2900</v>
      </c>
      <c r="K176" s="264">
        <v>20000</v>
      </c>
      <c r="L176" s="264">
        <v>64195</v>
      </c>
      <c r="M176" s="264">
        <v>0</v>
      </c>
      <c r="N176" s="264">
        <v>0</v>
      </c>
      <c r="O176" s="264">
        <v>0</v>
      </c>
      <c r="P176" s="264">
        <v>0</v>
      </c>
      <c r="Q176" s="264">
        <v>207825</v>
      </c>
      <c r="R176" s="264">
        <v>12893</v>
      </c>
      <c r="S176" s="264">
        <v>45640</v>
      </c>
      <c r="T176" s="264">
        <v>0</v>
      </c>
      <c r="U176" s="264">
        <v>3575</v>
      </c>
      <c r="V176" s="264">
        <v>1000</v>
      </c>
      <c r="W176" s="264">
        <v>60005</v>
      </c>
      <c r="X176" s="264">
        <v>0</v>
      </c>
      <c r="Y176" s="264">
        <v>0</v>
      </c>
      <c r="Z176" s="264">
        <v>123113</v>
      </c>
      <c r="AA176" s="264">
        <v>83860</v>
      </c>
      <c r="AB176" s="264">
        <v>206973</v>
      </c>
      <c r="AC176" s="264">
        <v>0</v>
      </c>
      <c r="AD176" s="264">
        <v>206973</v>
      </c>
      <c r="AE176" s="264">
        <v>852</v>
      </c>
      <c r="AF176" s="264">
        <v>535283</v>
      </c>
      <c r="AG176" s="264">
        <v>536135</v>
      </c>
      <c r="AI176" t="s">
        <v>1246</v>
      </c>
      <c r="AJ176">
        <v>1</v>
      </c>
      <c r="AK176" t="s">
        <v>1247</v>
      </c>
      <c r="AL176" s="241" t="str">
        <f t="shared" si="2"/>
        <v>554</v>
      </c>
    </row>
    <row r="177" spans="1:38" x14ac:dyDescent="0.2">
      <c r="A177" s="273" t="s">
        <v>3149</v>
      </c>
      <c r="B177" t="s">
        <v>2205</v>
      </c>
      <c r="C177" s="264">
        <v>4364</v>
      </c>
      <c r="D177" s="264">
        <v>0</v>
      </c>
      <c r="E177" s="264">
        <v>4364</v>
      </c>
      <c r="F177" s="264">
        <v>0</v>
      </c>
      <c r="G177" s="264">
        <v>0</v>
      </c>
      <c r="H177" s="264">
        <v>8068</v>
      </c>
      <c r="I177" s="264">
        <v>0</v>
      </c>
      <c r="J177" s="264">
        <v>1600</v>
      </c>
      <c r="K177" s="264">
        <v>3350</v>
      </c>
      <c r="L177" s="264">
        <v>2400</v>
      </c>
      <c r="M177" s="264">
        <v>0</v>
      </c>
      <c r="N177" s="264">
        <v>0</v>
      </c>
      <c r="O177" s="264">
        <v>0</v>
      </c>
      <c r="P177" s="264">
        <v>0</v>
      </c>
      <c r="Q177" s="264">
        <v>19782</v>
      </c>
      <c r="R177" s="264">
        <v>1150</v>
      </c>
      <c r="S177" s="264">
        <v>10200</v>
      </c>
      <c r="T177" s="264">
        <v>0</v>
      </c>
      <c r="U177" s="264">
        <v>0</v>
      </c>
      <c r="V177" s="264">
        <v>0</v>
      </c>
      <c r="W177" s="264">
        <v>12950</v>
      </c>
      <c r="X177" s="264">
        <v>0</v>
      </c>
      <c r="Y177" s="264">
        <v>0</v>
      </c>
      <c r="Z177" s="264">
        <v>24300</v>
      </c>
      <c r="AA177" s="264">
        <v>0</v>
      </c>
      <c r="AB177" s="264">
        <v>24300</v>
      </c>
      <c r="AC177" s="264">
        <v>0</v>
      </c>
      <c r="AD177" s="264">
        <v>24300</v>
      </c>
      <c r="AE177" s="264">
        <v>-4518</v>
      </c>
      <c r="AF177" s="264">
        <v>40497</v>
      </c>
      <c r="AG177" s="264">
        <v>35979</v>
      </c>
      <c r="AI177" t="s">
        <v>1248</v>
      </c>
      <c r="AJ177">
        <v>1</v>
      </c>
      <c r="AK177" t="s">
        <v>1249</v>
      </c>
      <c r="AL177" s="241" t="str">
        <f t="shared" si="2"/>
        <v>555</v>
      </c>
    </row>
    <row r="178" spans="1:38" x14ac:dyDescent="0.2">
      <c r="A178" s="272" t="s">
        <v>2383</v>
      </c>
      <c r="B178" t="s">
        <v>455</v>
      </c>
      <c r="C178" s="264">
        <v>20061</v>
      </c>
      <c r="D178" s="264">
        <v>0</v>
      </c>
      <c r="E178" s="264">
        <v>20061</v>
      </c>
      <c r="F178" s="264">
        <v>0</v>
      </c>
      <c r="G178" s="264">
        <v>0</v>
      </c>
      <c r="H178" s="264">
        <v>7599</v>
      </c>
      <c r="I178" s="264">
        <v>0</v>
      </c>
      <c r="J178" s="264">
        <v>0</v>
      </c>
      <c r="K178" s="264">
        <v>6814</v>
      </c>
      <c r="L178" s="264">
        <v>6484</v>
      </c>
      <c r="M178" s="264">
        <v>0</v>
      </c>
      <c r="N178" s="264">
        <v>500</v>
      </c>
      <c r="O178" s="264">
        <v>0</v>
      </c>
      <c r="P178" s="264">
        <v>6814</v>
      </c>
      <c r="Q178" s="264">
        <v>48272</v>
      </c>
      <c r="R178" s="264">
        <v>1853</v>
      </c>
      <c r="S178" s="264">
        <v>19784</v>
      </c>
      <c r="T178" s="264">
        <v>0</v>
      </c>
      <c r="U178" s="264">
        <v>1200</v>
      </c>
      <c r="V178" s="264">
        <v>0</v>
      </c>
      <c r="W178" s="264">
        <v>18586</v>
      </c>
      <c r="X178" s="264">
        <v>0</v>
      </c>
      <c r="Y178" s="264">
        <v>0</v>
      </c>
      <c r="Z178" s="264">
        <v>41423</v>
      </c>
      <c r="AA178" s="264">
        <v>0</v>
      </c>
      <c r="AB178" s="264">
        <v>41423</v>
      </c>
      <c r="AC178" s="264">
        <v>6814</v>
      </c>
      <c r="AD178" s="264">
        <v>48237</v>
      </c>
      <c r="AE178" s="264">
        <v>35</v>
      </c>
      <c r="AF178" s="264">
        <v>57051</v>
      </c>
      <c r="AG178" s="264">
        <v>57086</v>
      </c>
      <c r="AI178" t="s">
        <v>758</v>
      </c>
      <c r="AK178" t="s">
        <v>759</v>
      </c>
      <c r="AL178" s="241" t="str">
        <f t="shared" si="2"/>
        <v>324</v>
      </c>
    </row>
    <row r="179" spans="1:38" x14ac:dyDescent="0.2">
      <c r="A179" s="272" t="s">
        <v>2384</v>
      </c>
      <c r="B179" t="s">
        <v>457</v>
      </c>
      <c r="C179" s="264">
        <v>120277</v>
      </c>
      <c r="D179" s="264">
        <v>0</v>
      </c>
      <c r="E179" s="264">
        <v>120277</v>
      </c>
      <c r="F179" s="264">
        <v>0</v>
      </c>
      <c r="G179" s="264">
        <v>0</v>
      </c>
      <c r="H179" s="264">
        <v>62689</v>
      </c>
      <c r="I179" s="264">
        <v>225</v>
      </c>
      <c r="J179" s="264">
        <v>34600</v>
      </c>
      <c r="K179" s="264">
        <v>50590</v>
      </c>
      <c r="L179" s="264">
        <v>119500</v>
      </c>
      <c r="M179" s="264">
        <v>0</v>
      </c>
      <c r="N179" s="264">
        <v>27000</v>
      </c>
      <c r="O179" s="264">
        <v>0</v>
      </c>
      <c r="P179" s="264">
        <v>0</v>
      </c>
      <c r="Q179" s="264">
        <v>414881</v>
      </c>
      <c r="R179" s="264">
        <v>34500</v>
      </c>
      <c r="S179" s="264">
        <v>114050</v>
      </c>
      <c r="T179" s="264">
        <v>3700</v>
      </c>
      <c r="U179" s="264">
        <v>111300</v>
      </c>
      <c r="V179" s="264">
        <v>0</v>
      </c>
      <c r="W179" s="264">
        <v>62250</v>
      </c>
      <c r="X179" s="264">
        <v>0</v>
      </c>
      <c r="Y179" s="264">
        <v>0</v>
      </c>
      <c r="Z179" s="264">
        <v>325800</v>
      </c>
      <c r="AA179" s="264">
        <v>41600</v>
      </c>
      <c r="AB179" s="264">
        <v>367400</v>
      </c>
      <c r="AC179" s="264">
        <v>0</v>
      </c>
      <c r="AD179" s="264">
        <v>367400</v>
      </c>
      <c r="AE179" s="264">
        <v>47481</v>
      </c>
      <c r="AF179" s="264">
        <v>965705</v>
      </c>
      <c r="AG179" s="264">
        <v>1013186</v>
      </c>
      <c r="AI179" t="s">
        <v>1447</v>
      </c>
      <c r="AJ179">
        <v>1</v>
      </c>
      <c r="AK179" t="s">
        <v>1448</v>
      </c>
      <c r="AL179" s="241" t="str">
        <f t="shared" si="2"/>
        <v>651</v>
      </c>
    </row>
    <row r="180" spans="1:38" x14ac:dyDescent="0.2">
      <c r="A180" s="272" t="s">
        <v>2385</v>
      </c>
      <c r="B180" t="s">
        <v>459</v>
      </c>
      <c r="C180" s="264">
        <v>8033</v>
      </c>
      <c r="D180" s="264">
        <v>0</v>
      </c>
      <c r="E180" s="264">
        <v>8033</v>
      </c>
      <c r="F180" s="264">
        <v>0</v>
      </c>
      <c r="G180" s="264">
        <v>0</v>
      </c>
      <c r="H180" s="264">
        <v>9762</v>
      </c>
      <c r="I180" s="264">
        <v>0</v>
      </c>
      <c r="J180" s="264">
        <v>0</v>
      </c>
      <c r="K180" s="264">
        <v>4000</v>
      </c>
      <c r="L180" s="264">
        <v>4400</v>
      </c>
      <c r="M180" s="264">
        <v>0</v>
      </c>
      <c r="N180" s="264">
        <v>0</v>
      </c>
      <c r="O180" s="264">
        <v>0</v>
      </c>
      <c r="P180" s="264">
        <v>0</v>
      </c>
      <c r="Q180" s="264">
        <v>26195</v>
      </c>
      <c r="R180" s="264">
        <v>1540</v>
      </c>
      <c r="S180" s="264">
        <v>10350</v>
      </c>
      <c r="T180" s="264">
        <v>1675</v>
      </c>
      <c r="U180" s="264">
        <v>2350</v>
      </c>
      <c r="V180" s="264">
        <v>200</v>
      </c>
      <c r="W180" s="264">
        <v>5600</v>
      </c>
      <c r="X180" s="264">
        <v>0</v>
      </c>
      <c r="Y180" s="264">
        <v>0</v>
      </c>
      <c r="Z180" s="264">
        <v>21715</v>
      </c>
      <c r="AA180" s="264">
        <v>0</v>
      </c>
      <c r="AB180" s="264">
        <v>21715</v>
      </c>
      <c r="AC180" s="264">
        <v>0</v>
      </c>
      <c r="AD180" s="264">
        <v>21715</v>
      </c>
      <c r="AE180" s="264">
        <v>4480</v>
      </c>
      <c r="AF180" s="264">
        <v>89698</v>
      </c>
      <c r="AG180" s="264">
        <v>94178</v>
      </c>
      <c r="AI180" t="s">
        <v>822</v>
      </c>
      <c r="AK180" t="s">
        <v>823</v>
      </c>
      <c r="AL180" s="241" t="str">
        <f t="shared" si="2"/>
        <v>354</v>
      </c>
    </row>
    <row r="181" spans="1:38" x14ac:dyDescent="0.2">
      <c r="A181" s="272" t="s">
        <v>2386</v>
      </c>
      <c r="B181" t="s">
        <v>461</v>
      </c>
      <c r="C181" s="264">
        <v>118026</v>
      </c>
      <c r="D181" s="264">
        <v>0</v>
      </c>
      <c r="E181" s="264">
        <v>118026</v>
      </c>
      <c r="F181" s="264">
        <v>0</v>
      </c>
      <c r="G181" s="264">
        <v>0</v>
      </c>
      <c r="H181" s="264">
        <v>80944</v>
      </c>
      <c r="I181" s="264">
        <v>1200</v>
      </c>
      <c r="J181" s="264">
        <v>15000</v>
      </c>
      <c r="K181" s="264">
        <v>56251</v>
      </c>
      <c r="L181" s="264">
        <v>172500</v>
      </c>
      <c r="M181" s="264">
        <v>0</v>
      </c>
      <c r="N181" s="264">
        <v>0</v>
      </c>
      <c r="O181" s="264">
        <v>0</v>
      </c>
      <c r="P181" s="264">
        <v>0</v>
      </c>
      <c r="Q181" s="264">
        <v>443921</v>
      </c>
      <c r="R181" s="264">
        <v>19150</v>
      </c>
      <c r="S181" s="264">
        <v>193000</v>
      </c>
      <c r="T181" s="264">
        <v>0</v>
      </c>
      <c r="U181" s="264">
        <v>21550</v>
      </c>
      <c r="V181" s="264">
        <v>0</v>
      </c>
      <c r="W181" s="264">
        <v>52000</v>
      </c>
      <c r="X181" s="264">
        <v>0</v>
      </c>
      <c r="Y181" s="264">
        <v>0</v>
      </c>
      <c r="Z181" s="264">
        <v>285700</v>
      </c>
      <c r="AA181" s="264">
        <v>143000</v>
      </c>
      <c r="AB181" s="264">
        <v>428700</v>
      </c>
      <c r="AC181" s="264">
        <v>0</v>
      </c>
      <c r="AD181" s="264">
        <v>428700</v>
      </c>
      <c r="AE181" s="264">
        <v>15221</v>
      </c>
      <c r="AF181" s="264">
        <v>393022</v>
      </c>
      <c r="AG181" s="264">
        <v>408243</v>
      </c>
      <c r="AI181" t="s">
        <v>1837</v>
      </c>
      <c r="AK181" t="s">
        <v>1838</v>
      </c>
      <c r="AL181" s="241" t="str">
        <f t="shared" si="2"/>
        <v>841</v>
      </c>
    </row>
    <row r="182" spans="1:38" x14ac:dyDescent="0.2">
      <c r="A182" s="272" t="s">
        <v>2387</v>
      </c>
      <c r="B182" t="s">
        <v>463</v>
      </c>
      <c r="C182" s="264">
        <v>5703684</v>
      </c>
      <c r="D182" s="264">
        <v>0</v>
      </c>
      <c r="E182" s="264">
        <v>5703684</v>
      </c>
      <c r="F182" s="264">
        <v>0</v>
      </c>
      <c r="G182" s="264">
        <v>993748</v>
      </c>
      <c r="H182" s="264">
        <v>2529038</v>
      </c>
      <c r="I182" s="264">
        <v>68850</v>
      </c>
      <c r="J182" s="264">
        <v>377020</v>
      </c>
      <c r="K182" s="264">
        <v>4525897.7808944201</v>
      </c>
      <c r="L182" s="264">
        <v>6880725</v>
      </c>
      <c r="M182" s="264">
        <v>147738</v>
      </c>
      <c r="N182" s="264">
        <v>536398</v>
      </c>
      <c r="O182" s="264">
        <v>3814976</v>
      </c>
      <c r="P182" s="264">
        <v>13024204</v>
      </c>
      <c r="Q182" s="264">
        <v>38602278.780894421</v>
      </c>
      <c r="R182" s="264">
        <v>3556818</v>
      </c>
      <c r="S182" s="264">
        <v>1841025</v>
      </c>
      <c r="T182" s="264">
        <v>0</v>
      </c>
      <c r="U182" s="264">
        <v>1762634</v>
      </c>
      <c r="V182" s="264">
        <v>1154695</v>
      </c>
      <c r="W182" s="264">
        <v>2960056</v>
      </c>
      <c r="X182" s="264">
        <v>708930</v>
      </c>
      <c r="Y182" s="264">
        <v>5868347</v>
      </c>
      <c r="Z182" s="264">
        <v>17852505</v>
      </c>
      <c r="AA182" s="264">
        <v>6602309</v>
      </c>
      <c r="AB182" s="264">
        <v>24454814</v>
      </c>
      <c r="AC182" s="264">
        <v>13024204</v>
      </c>
      <c r="AD182" s="264">
        <v>37479018</v>
      </c>
      <c r="AE182" s="264">
        <v>1123260.7808944201</v>
      </c>
      <c r="AF182" s="264">
        <v>24571421</v>
      </c>
      <c r="AG182" s="264">
        <v>25694681.780894421</v>
      </c>
      <c r="AI182" t="s">
        <v>327</v>
      </c>
      <c r="AK182" t="s">
        <v>328</v>
      </c>
      <c r="AL182" s="241" t="str">
        <f t="shared" si="2"/>
        <v>117</v>
      </c>
    </row>
    <row r="183" spans="1:38" x14ac:dyDescent="0.2">
      <c r="A183" s="272" t="s">
        <v>2388</v>
      </c>
      <c r="B183" t="s">
        <v>465</v>
      </c>
      <c r="C183" s="264">
        <v>42889</v>
      </c>
      <c r="D183" s="264">
        <v>0</v>
      </c>
      <c r="E183" s="264">
        <v>42889</v>
      </c>
      <c r="F183" s="264">
        <v>0</v>
      </c>
      <c r="G183" s="264">
        <v>0</v>
      </c>
      <c r="H183" s="264">
        <v>24181</v>
      </c>
      <c r="I183" s="264">
        <v>0</v>
      </c>
      <c r="J183" s="264">
        <v>0</v>
      </c>
      <c r="K183" s="264">
        <v>23125</v>
      </c>
      <c r="L183" s="264">
        <v>98000</v>
      </c>
      <c r="M183" s="264">
        <v>0</v>
      </c>
      <c r="N183" s="264">
        <v>1000</v>
      </c>
      <c r="O183" s="264">
        <v>0</v>
      </c>
      <c r="P183" s="264">
        <v>0</v>
      </c>
      <c r="Q183" s="264">
        <v>189195</v>
      </c>
      <c r="R183" s="264">
        <v>6776</v>
      </c>
      <c r="S183" s="264">
        <v>82600</v>
      </c>
      <c r="T183" s="264">
        <v>260</v>
      </c>
      <c r="U183" s="264">
        <v>31300</v>
      </c>
      <c r="V183" s="264">
        <v>1000</v>
      </c>
      <c r="W183" s="264">
        <v>41200</v>
      </c>
      <c r="X183" s="264">
        <v>0</v>
      </c>
      <c r="Y183" s="264">
        <v>36000</v>
      </c>
      <c r="Z183" s="264">
        <v>199136</v>
      </c>
      <c r="AA183" s="264">
        <v>38500</v>
      </c>
      <c r="AB183" s="264">
        <v>237636</v>
      </c>
      <c r="AC183" s="264">
        <v>0</v>
      </c>
      <c r="AD183" s="264">
        <v>237636</v>
      </c>
      <c r="AE183" s="264">
        <v>-48441</v>
      </c>
      <c r="AF183" s="264">
        <v>228407</v>
      </c>
      <c r="AG183" s="264">
        <v>179966</v>
      </c>
      <c r="AI183" t="s">
        <v>943</v>
      </c>
      <c r="AK183" t="s">
        <v>944</v>
      </c>
      <c r="AL183" s="241" t="str">
        <f t="shared" si="2"/>
        <v>410</v>
      </c>
    </row>
    <row r="184" spans="1:38" x14ac:dyDescent="0.2">
      <c r="A184" s="272" t="s">
        <v>2389</v>
      </c>
      <c r="B184" t="s">
        <v>467</v>
      </c>
      <c r="C184" s="264">
        <v>39988</v>
      </c>
      <c r="D184" s="264">
        <v>0</v>
      </c>
      <c r="E184" s="264">
        <v>39988</v>
      </c>
      <c r="F184" s="264">
        <v>0</v>
      </c>
      <c r="G184" s="264">
        <v>0</v>
      </c>
      <c r="H184" s="264">
        <v>3640</v>
      </c>
      <c r="I184" s="264">
        <v>500</v>
      </c>
      <c r="J184" s="264">
        <v>0</v>
      </c>
      <c r="K184" s="264">
        <v>4967.2</v>
      </c>
      <c r="L184" s="264">
        <v>47500</v>
      </c>
      <c r="M184" s="264">
        <v>0</v>
      </c>
      <c r="N184" s="264">
        <v>0</v>
      </c>
      <c r="O184" s="264">
        <v>0</v>
      </c>
      <c r="P184" s="264">
        <v>0</v>
      </c>
      <c r="Q184" s="264">
        <v>96595.199999999997</v>
      </c>
      <c r="R184" s="264">
        <v>3900</v>
      </c>
      <c r="S184" s="264">
        <v>19974</v>
      </c>
      <c r="T184" s="264">
        <v>102</v>
      </c>
      <c r="U184" s="264">
        <v>6682</v>
      </c>
      <c r="V184" s="264">
        <v>400</v>
      </c>
      <c r="W184" s="264">
        <v>42170</v>
      </c>
      <c r="X184" s="264">
        <v>0</v>
      </c>
      <c r="Y184" s="264">
        <v>0</v>
      </c>
      <c r="Z184" s="264">
        <v>73228</v>
      </c>
      <c r="AA184" s="264">
        <v>33500</v>
      </c>
      <c r="AB184" s="264">
        <v>106728</v>
      </c>
      <c r="AC184" s="264">
        <v>0</v>
      </c>
      <c r="AD184" s="264">
        <v>106728</v>
      </c>
      <c r="AE184" s="264">
        <v>-10132.800000000003</v>
      </c>
      <c r="AF184" s="264">
        <v>106184</v>
      </c>
      <c r="AG184" s="264">
        <v>96051.199999999997</v>
      </c>
      <c r="AI184" t="s">
        <v>1095</v>
      </c>
      <c r="AK184" t="s">
        <v>1096</v>
      </c>
      <c r="AL184" s="241" t="str">
        <f t="shared" si="2"/>
        <v>481</v>
      </c>
    </row>
    <row r="185" spans="1:38" x14ac:dyDescent="0.2">
      <c r="A185" s="272" t="s">
        <v>2390</v>
      </c>
      <c r="B185" t="s">
        <v>617</v>
      </c>
      <c r="C185" s="264">
        <v>340236</v>
      </c>
      <c r="D185" s="264">
        <v>0</v>
      </c>
      <c r="E185" s="264">
        <v>340236</v>
      </c>
      <c r="F185" s="264">
        <v>0</v>
      </c>
      <c r="G185" s="264">
        <v>144192</v>
      </c>
      <c r="H185" s="264">
        <v>93387</v>
      </c>
      <c r="I185" s="264">
        <v>4350</v>
      </c>
      <c r="J185" s="264">
        <v>4635</v>
      </c>
      <c r="K185" s="264">
        <v>168751</v>
      </c>
      <c r="L185" s="264">
        <v>599238</v>
      </c>
      <c r="M185" s="264">
        <v>6549</v>
      </c>
      <c r="N185" s="264">
        <v>40600</v>
      </c>
      <c r="O185" s="264">
        <v>0</v>
      </c>
      <c r="P185" s="264">
        <v>194758</v>
      </c>
      <c r="Q185" s="264">
        <v>1596696</v>
      </c>
      <c r="R185" s="264">
        <v>140044</v>
      </c>
      <c r="S185" s="264">
        <v>222465</v>
      </c>
      <c r="T185" s="264">
        <v>2098</v>
      </c>
      <c r="U185" s="264">
        <v>163467</v>
      </c>
      <c r="V185" s="264">
        <v>52388</v>
      </c>
      <c r="W185" s="264">
        <v>106176</v>
      </c>
      <c r="X185" s="264">
        <v>156600</v>
      </c>
      <c r="Y185" s="264">
        <v>0</v>
      </c>
      <c r="Z185" s="264">
        <v>843238</v>
      </c>
      <c r="AA185" s="264">
        <v>390160</v>
      </c>
      <c r="AB185" s="264">
        <v>1233398</v>
      </c>
      <c r="AC185" s="264">
        <v>194758</v>
      </c>
      <c r="AD185" s="264">
        <v>1428156</v>
      </c>
      <c r="AE185" s="264">
        <v>168540</v>
      </c>
      <c r="AF185" s="264">
        <v>1285328</v>
      </c>
      <c r="AG185" s="264">
        <v>1453868</v>
      </c>
      <c r="AI185" t="s">
        <v>91</v>
      </c>
      <c r="AK185" t="s">
        <v>92</v>
      </c>
      <c r="AL185" s="241" t="str">
        <f t="shared" si="2"/>
        <v>007</v>
      </c>
    </row>
    <row r="186" spans="1:38" x14ac:dyDescent="0.2">
      <c r="A186" s="272" t="s">
        <v>2391</v>
      </c>
      <c r="B186" t="s">
        <v>469</v>
      </c>
      <c r="C186" s="264">
        <v>838758</v>
      </c>
      <c r="D186" s="264">
        <v>0</v>
      </c>
      <c r="E186" s="264">
        <v>838758</v>
      </c>
      <c r="F186" s="264">
        <v>0</v>
      </c>
      <c r="G186" s="264">
        <v>133018</v>
      </c>
      <c r="H186" s="264">
        <v>196486</v>
      </c>
      <c r="I186" s="264">
        <v>5200</v>
      </c>
      <c r="J186" s="264">
        <v>62290</v>
      </c>
      <c r="K186" s="264">
        <v>234946</v>
      </c>
      <c r="L186" s="264">
        <v>1197715</v>
      </c>
      <c r="M186" s="264">
        <v>0</v>
      </c>
      <c r="N186" s="264">
        <v>30875</v>
      </c>
      <c r="O186" s="264">
        <v>0</v>
      </c>
      <c r="P186" s="264">
        <v>133369</v>
      </c>
      <c r="Q186" s="264">
        <v>2832657</v>
      </c>
      <c r="R186" s="264">
        <v>289188</v>
      </c>
      <c r="S186" s="264">
        <v>510908</v>
      </c>
      <c r="T186" s="264">
        <v>1273</v>
      </c>
      <c r="U186" s="264">
        <v>323957</v>
      </c>
      <c r="V186" s="264">
        <v>143809</v>
      </c>
      <c r="W186" s="264">
        <v>206074</v>
      </c>
      <c r="X186" s="264">
        <v>273428</v>
      </c>
      <c r="Y186" s="264">
        <v>0</v>
      </c>
      <c r="Z186" s="264">
        <v>1748637</v>
      </c>
      <c r="AA186" s="264">
        <v>889008</v>
      </c>
      <c r="AB186" s="264">
        <v>2637645</v>
      </c>
      <c r="AC186" s="264">
        <v>133369</v>
      </c>
      <c r="AD186" s="264">
        <v>2771014</v>
      </c>
      <c r="AE186" s="264">
        <v>61643</v>
      </c>
      <c r="AF186" s="264">
        <v>554027</v>
      </c>
      <c r="AG186" s="264">
        <v>615670</v>
      </c>
      <c r="AI186" t="s">
        <v>2021</v>
      </c>
      <c r="AK186" t="s">
        <v>2022</v>
      </c>
      <c r="AL186" s="241" t="str">
        <f t="shared" si="2"/>
        <v>928</v>
      </c>
    </row>
    <row r="187" spans="1:38" x14ac:dyDescent="0.2">
      <c r="A187" s="272" t="s">
        <v>2392</v>
      </c>
      <c r="B187" t="s">
        <v>471</v>
      </c>
      <c r="C187" s="264">
        <v>5724</v>
      </c>
      <c r="D187" s="264">
        <v>0</v>
      </c>
      <c r="E187" s="264">
        <v>5724</v>
      </c>
      <c r="F187" s="264">
        <v>0</v>
      </c>
      <c r="G187" s="264">
        <v>0</v>
      </c>
      <c r="H187" s="264">
        <v>300</v>
      </c>
      <c r="I187" s="264">
        <v>0</v>
      </c>
      <c r="J187" s="264">
        <v>0</v>
      </c>
      <c r="K187" s="264">
        <v>1900</v>
      </c>
      <c r="L187" s="264">
        <v>12000</v>
      </c>
      <c r="M187" s="264">
        <v>0</v>
      </c>
      <c r="N187" s="264">
        <v>0</v>
      </c>
      <c r="O187" s="264">
        <v>0</v>
      </c>
      <c r="P187" s="264">
        <v>0</v>
      </c>
      <c r="Q187" s="264">
        <v>19924</v>
      </c>
      <c r="R187" s="264">
        <v>850</v>
      </c>
      <c r="S187" s="264">
        <v>3800</v>
      </c>
      <c r="T187" s="264">
        <v>50</v>
      </c>
      <c r="U187" s="264">
        <v>8040</v>
      </c>
      <c r="V187" s="264">
        <v>100</v>
      </c>
      <c r="W187" s="264">
        <v>6500</v>
      </c>
      <c r="X187" s="264">
        <v>0</v>
      </c>
      <c r="Y187" s="264">
        <v>0</v>
      </c>
      <c r="Z187" s="264">
        <v>19340</v>
      </c>
      <c r="AA187" s="264">
        <v>0</v>
      </c>
      <c r="AB187" s="264">
        <v>19340</v>
      </c>
      <c r="AC187" s="264">
        <v>0</v>
      </c>
      <c r="AD187" s="264">
        <v>19340</v>
      </c>
      <c r="AE187" s="264">
        <v>584</v>
      </c>
      <c r="AF187" s="264">
        <v>60217</v>
      </c>
      <c r="AG187" s="264">
        <v>60801</v>
      </c>
      <c r="AI187" t="s">
        <v>881</v>
      </c>
      <c r="AK187" t="s">
        <v>882</v>
      </c>
      <c r="AL187" s="241" t="str">
        <f t="shared" si="2"/>
        <v>381</v>
      </c>
    </row>
    <row r="188" spans="1:38" x14ac:dyDescent="0.2">
      <c r="A188" s="272" t="s">
        <v>2393</v>
      </c>
      <c r="B188" t="s">
        <v>473</v>
      </c>
      <c r="C188" s="264">
        <v>63667</v>
      </c>
      <c r="D188" s="264">
        <v>9770</v>
      </c>
      <c r="E188" s="264">
        <v>53897</v>
      </c>
      <c r="F188" s="264">
        <v>0</v>
      </c>
      <c r="G188" s="264">
        <v>0</v>
      </c>
      <c r="H188" s="264">
        <v>28552</v>
      </c>
      <c r="I188" s="264">
        <v>80</v>
      </c>
      <c r="J188" s="264">
        <v>2250</v>
      </c>
      <c r="K188" s="264">
        <v>45450</v>
      </c>
      <c r="L188" s="264">
        <v>126725</v>
      </c>
      <c r="M188" s="264">
        <v>400</v>
      </c>
      <c r="N188" s="264">
        <v>14950</v>
      </c>
      <c r="O188" s="264">
        <v>0</v>
      </c>
      <c r="P188" s="264">
        <v>3700</v>
      </c>
      <c r="Q188" s="264">
        <v>276004</v>
      </c>
      <c r="R188" s="264">
        <v>22903</v>
      </c>
      <c r="S188" s="264">
        <v>95187</v>
      </c>
      <c r="T188" s="264">
        <v>400</v>
      </c>
      <c r="U188" s="264">
        <v>37980</v>
      </c>
      <c r="V188" s="264">
        <v>12695</v>
      </c>
      <c r="W188" s="264">
        <v>27518</v>
      </c>
      <c r="X188" s="264">
        <v>6880</v>
      </c>
      <c r="Y188" s="264">
        <v>0</v>
      </c>
      <c r="Z188" s="264">
        <v>203563</v>
      </c>
      <c r="AA188" s="264">
        <v>121920</v>
      </c>
      <c r="AB188" s="264">
        <v>325483</v>
      </c>
      <c r="AC188" s="264">
        <v>3700</v>
      </c>
      <c r="AD188" s="264">
        <v>329183</v>
      </c>
      <c r="AE188" s="264">
        <v>-53179</v>
      </c>
      <c r="AF188" s="264">
        <v>267336</v>
      </c>
      <c r="AG188" s="264">
        <v>214157</v>
      </c>
      <c r="AI188" t="s">
        <v>1945</v>
      </c>
      <c r="AK188" t="s">
        <v>1946</v>
      </c>
      <c r="AL188" s="241" t="str">
        <f t="shared" si="2"/>
        <v>892</v>
      </c>
    </row>
    <row r="189" spans="1:38" x14ac:dyDescent="0.2">
      <c r="A189" s="272" t="s">
        <v>2394</v>
      </c>
      <c r="B189" t="s">
        <v>475</v>
      </c>
      <c r="C189" s="264">
        <v>14575</v>
      </c>
      <c r="D189" s="264">
        <v>0</v>
      </c>
      <c r="E189" s="264">
        <v>14575</v>
      </c>
      <c r="F189" s="264">
        <v>0</v>
      </c>
      <c r="G189" s="264">
        <v>0</v>
      </c>
      <c r="H189" s="264">
        <v>6879</v>
      </c>
      <c r="I189" s="264">
        <v>470</v>
      </c>
      <c r="J189" s="264">
        <v>300</v>
      </c>
      <c r="K189" s="264">
        <v>10000</v>
      </c>
      <c r="L189" s="264">
        <v>8500</v>
      </c>
      <c r="M189" s="264">
        <v>0</v>
      </c>
      <c r="N189" s="264">
        <v>900</v>
      </c>
      <c r="O189" s="264">
        <v>0</v>
      </c>
      <c r="P189" s="264">
        <v>3500</v>
      </c>
      <c r="Q189" s="264">
        <v>45124</v>
      </c>
      <c r="R189" s="264">
        <v>8215</v>
      </c>
      <c r="S189" s="264">
        <v>11225</v>
      </c>
      <c r="T189" s="264">
        <v>200</v>
      </c>
      <c r="U189" s="264">
        <v>2585</v>
      </c>
      <c r="V189" s="264">
        <v>1000</v>
      </c>
      <c r="W189" s="264">
        <v>14700</v>
      </c>
      <c r="X189" s="264">
        <v>3500</v>
      </c>
      <c r="Y189" s="264">
        <v>0</v>
      </c>
      <c r="Z189" s="264">
        <v>41425</v>
      </c>
      <c r="AA189" s="264">
        <v>0</v>
      </c>
      <c r="AB189" s="264">
        <v>41425</v>
      </c>
      <c r="AC189" s="264">
        <v>3500</v>
      </c>
      <c r="AD189" s="264">
        <v>44925</v>
      </c>
      <c r="AE189" s="264">
        <v>199</v>
      </c>
      <c r="AF189" s="264">
        <v>56145</v>
      </c>
      <c r="AG189" s="264">
        <v>56344</v>
      </c>
      <c r="AI189" t="s">
        <v>1250</v>
      </c>
      <c r="AK189" t="s">
        <v>1251</v>
      </c>
      <c r="AL189" s="241" t="str">
        <f t="shared" si="2"/>
        <v>556</v>
      </c>
    </row>
    <row r="190" spans="1:38" x14ac:dyDescent="0.2">
      <c r="A190" s="272" t="s">
        <v>2395</v>
      </c>
      <c r="B190" t="s">
        <v>477</v>
      </c>
      <c r="C190" s="264">
        <v>259811</v>
      </c>
      <c r="D190" s="264">
        <v>0</v>
      </c>
      <c r="E190" s="264">
        <v>259811</v>
      </c>
      <c r="F190" s="264">
        <v>0</v>
      </c>
      <c r="G190" s="264">
        <v>94582</v>
      </c>
      <c r="H190" s="264">
        <v>81832</v>
      </c>
      <c r="I190" s="264">
        <v>2025</v>
      </c>
      <c r="J190" s="264">
        <v>5240</v>
      </c>
      <c r="K190" s="264">
        <v>152942</v>
      </c>
      <c r="L190" s="264">
        <v>557675</v>
      </c>
      <c r="M190" s="264">
        <v>0</v>
      </c>
      <c r="N190" s="264">
        <v>2975</v>
      </c>
      <c r="O190" s="264">
        <v>0</v>
      </c>
      <c r="P190" s="264">
        <v>112209</v>
      </c>
      <c r="Q190" s="264">
        <v>1269291</v>
      </c>
      <c r="R190" s="264">
        <v>149219</v>
      </c>
      <c r="S190" s="264">
        <v>208950</v>
      </c>
      <c r="T190" s="264">
        <v>1990</v>
      </c>
      <c r="U190" s="264">
        <v>86794</v>
      </c>
      <c r="V190" s="264">
        <v>5000</v>
      </c>
      <c r="W190" s="264">
        <v>113060</v>
      </c>
      <c r="X190" s="264">
        <v>12413</v>
      </c>
      <c r="Y190" s="264">
        <v>0</v>
      </c>
      <c r="Z190" s="264">
        <v>577426</v>
      </c>
      <c r="AA190" s="264">
        <v>419413</v>
      </c>
      <c r="AB190" s="264">
        <v>996839</v>
      </c>
      <c r="AC190" s="264">
        <v>112209</v>
      </c>
      <c r="AD190" s="264">
        <v>1109048</v>
      </c>
      <c r="AE190" s="264">
        <v>160243</v>
      </c>
      <c r="AF190" s="264">
        <v>830681</v>
      </c>
      <c r="AG190" s="264">
        <v>990924</v>
      </c>
      <c r="AI190" t="s">
        <v>773</v>
      </c>
      <c r="AK190" t="s">
        <v>774</v>
      </c>
      <c r="AL190" s="241" t="str">
        <f t="shared" si="2"/>
        <v>331</v>
      </c>
    </row>
    <row r="191" spans="1:38" x14ac:dyDescent="0.2">
      <c r="A191" s="272" t="s">
        <v>2396</v>
      </c>
      <c r="B191" t="s">
        <v>479</v>
      </c>
      <c r="C191" s="264">
        <v>1204408</v>
      </c>
      <c r="D191" s="264">
        <v>0</v>
      </c>
      <c r="E191" s="264">
        <v>1204408</v>
      </c>
      <c r="F191" s="264">
        <v>0</v>
      </c>
      <c r="G191" s="264">
        <v>171176</v>
      </c>
      <c r="H191" s="264">
        <v>184728</v>
      </c>
      <c r="I191" s="264">
        <v>7185</v>
      </c>
      <c r="J191" s="264">
        <v>80325</v>
      </c>
      <c r="K191" s="264">
        <v>328113</v>
      </c>
      <c r="L191" s="264">
        <v>22140650</v>
      </c>
      <c r="M191" s="264">
        <v>400</v>
      </c>
      <c r="N191" s="264">
        <v>79105</v>
      </c>
      <c r="O191" s="264">
        <v>5500</v>
      </c>
      <c r="P191" s="264">
        <v>777974</v>
      </c>
      <c r="Q191" s="264">
        <v>24979564</v>
      </c>
      <c r="R191" s="264">
        <v>555698</v>
      </c>
      <c r="S191" s="264">
        <v>1631540</v>
      </c>
      <c r="T191" s="264">
        <v>7589</v>
      </c>
      <c r="U191" s="264">
        <v>455855</v>
      </c>
      <c r="V191" s="264">
        <v>28500</v>
      </c>
      <c r="W191" s="264">
        <v>317950</v>
      </c>
      <c r="X191" s="264">
        <v>565256</v>
      </c>
      <c r="Y191" s="264">
        <v>30180</v>
      </c>
      <c r="Z191" s="264">
        <v>3592568</v>
      </c>
      <c r="AA191" s="264">
        <v>20693025</v>
      </c>
      <c r="AB191" s="264">
        <v>24285593</v>
      </c>
      <c r="AC191" s="264">
        <v>777974</v>
      </c>
      <c r="AD191" s="264">
        <v>25063567</v>
      </c>
      <c r="AE191" s="264">
        <v>-84003</v>
      </c>
      <c r="AF191" s="264">
        <v>16111289</v>
      </c>
      <c r="AG191" s="264">
        <v>16027286</v>
      </c>
      <c r="AI191" t="s">
        <v>1612</v>
      </c>
      <c r="AK191" t="s">
        <v>1613</v>
      </c>
      <c r="AL191" s="241" t="str">
        <f t="shared" si="2"/>
        <v>732</v>
      </c>
    </row>
    <row r="192" spans="1:38" x14ac:dyDescent="0.2">
      <c r="A192" s="272" t="s">
        <v>2397</v>
      </c>
      <c r="B192" t="s">
        <v>483</v>
      </c>
      <c r="C192" s="264">
        <v>59047</v>
      </c>
      <c r="D192" s="264">
        <v>0</v>
      </c>
      <c r="E192" s="264">
        <v>59047</v>
      </c>
      <c r="F192" s="264">
        <v>0</v>
      </c>
      <c r="G192" s="264">
        <v>38356</v>
      </c>
      <c r="H192" s="264">
        <v>25459</v>
      </c>
      <c r="I192" s="264">
        <v>465</v>
      </c>
      <c r="J192" s="264">
        <v>616</v>
      </c>
      <c r="K192" s="264">
        <v>48256</v>
      </c>
      <c r="L192" s="264">
        <v>134700</v>
      </c>
      <c r="M192" s="264">
        <v>0</v>
      </c>
      <c r="N192" s="264">
        <v>305885</v>
      </c>
      <c r="O192" s="264">
        <v>0</v>
      </c>
      <c r="P192" s="264">
        <v>2300</v>
      </c>
      <c r="Q192" s="264">
        <v>615084</v>
      </c>
      <c r="R192" s="264">
        <v>323200</v>
      </c>
      <c r="S192" s="264">
        <v>83850</v>
      </c>
      <c r="T192" s="264">
        <v>0</v>
      </c>
      <c r="U192" s="264">
        <v>1750</v>
      </c>
      <c r="V192" s="264">
        <v>44356</v>
      </c>
      <c r="W192" s="264">
        <v>71320</v>
      </c>
      <c r="X192" s="264">
        <v>0</v>
      </c>
      <c r="Y192" s="264">
        <v>0</v>
      </c>
      <c r="Z192" s="264">
        <v>524476</v>
      </c>
      <c r="AA192" s="264">
        <v>85900</v>
      </c>
      <c r="AB192" s="264">
        <v>610376</v>
      </c>
      <c r="AC192" s="264">
        <v>2300</v>
      </c>
      <c r="AD192" s="264">
        <v>612676</v>
      </c>
      <c r="AE192" s="264">
        <v>2408</v>
      </c>
      <c r="AF192" s="264">
        <v>257867</v>
      </c>
      <c r="AG192" s="264">
        <v>260275</v>
      </c>
      <c r="AI192" t="s">
        <v>1535</v>
      </c>
      <c r="AK192" t="s">
        <v>1536</v>
      </c>
      <c r="AL192" s="241" t="str">
        <f t="shared" si="2"/>
        <v>694</v>
      </c>
    </row>
    <row r="193" spans="1:38" x14ac:dyDescent="0.2">
      <c r="A193" s="272" t="s">
        <v>2398</v>
      </c>
      <c r="B193" t="s">
        <v>485</v>
      </c>
      <c r="C193" s="264">
        <v>393289</v>
      </c>
      <c r="D193" s="264">
        <v>0</v>
      </c>
      <c r="E193" s="264">
        <v>393289</v>
      </c>
      <c r="F193" s="264">
        <v>0</v>
      </c>
      <c r="G193" s="264">
        <v>267178</v>
      </c>
      <c r="H193" s="264">
        <v>93234</v>
      </c>
      <c r="I193" s="264">
        <v>4700</v>
      </c>
      <c r="J193" s="264">
        <v>14795</v>
      </c>
      <c r="K193" s="264">
        <v>327347</v>
      </c>
      <c r="L193" s="264">
        <v>1353156</v>
      </c>
      <c r="M193" s="264">
        <v>0</v>
      </c>
      <c r="N193" s="264">
        <v>49900</v>
      </c>
      <c r="O193" s="264">
        <v>310000</v>
      </c>
      <c r="P193" s="264">
        <v>292111</v>
      </c>
      <c r="Q193" s="264">
        <v>3105710</v>
      </c>
      <c r="R193" s="264">
        <v>138452</v>
      </c>
      <c r="S193" s="264">
        <v>334283</v>
      </c>
      <c r="T193" s="264">
        <v>5800</v>
      </c>
      <c r="U193" s="264">
        <v>208458</v>
      </c>
      <c r="V193" s="264">
        <v>189519</v>
      </c>
      <c r="W193" s="264">
        <v>182994</v>
      </c>
      <c r="X193" s="264">
        <v>203048</v>
      </c>
      <c r="Y193" s="264">
        <v>302500</v>
      </c>
      <c r="Z193" s="264">
        <v>1565054</v>
      </c>
      <c r="AA193" s="264">
        <v>1243179</v>
      </c>
      <c r="AB193" s="264">
        <v>2808233</v>
      </c>
      <c r="AC193" s="264">
        <v>292111</v>
      </c>
      <c r="AD193" s="264">
        <v>3100344</v>
      </c>
      <c r="AE193" s="264">
        <v>5366</v>
      </c>
      <c r="AF193" s="264">
        <v>1652689</v>
      </c>
      <c r="AG193" s="264">
        <v>1658055</v>
      </c>
      <c r="AI193" t="s">
        <v>1929</v>
      </c>
      <c r="AJ193">
        <v>1</v>
      </c>
      <c r="AK193" t="s">
        <v>1930</v>
      </c>
      <c r="AL193" s="241" t="str">
        <f t="shared" si="2"/>
        <v>884</v>
      </c>
    </row>
    <row r="194" spans="1:38" x14ac:dyDescent="0.2">
      <c r="A194" s="272" t="s">
        <v>2399</v>
      </c>
      <c r="B194" t="s">
        <v>487</v>
      </c>
      <c r="C194" s="264">
        <v>63254</v>
      </c>
      <c r="D194" s="264">
        <v>0</v>
      </c>
      <c r="E194" s="264">
        <v>63254</v>
      </c>
      <c r="F194" s="264">
        <v>0</v>
      </c>
      <c r="G194" s="264">
        <v>436347</v>
      </c>
      <c r="H194" s="264">
        <v>700011</v>
      </c>
      <c r="I194" s="264">
        <v>1525</v>
      </c>
      <c r="J194" s="264">
        <v>27200</v>
      </c>
      <c r="K194" s="264">
        <v>374552</v>
      </c>
      <c r="L194" s="264">
        <v>220200</v>
      </c>
      <c r="M194" s="264">
        <v>0</v>
      </c>
      <c r="N194" s="264">
        <v>0</v>
      </c>
      <c r="O194" s="264">
        <v>0</v>
      </c>
      <c r="P194" s="264">
        <v>736347</v>
      </c>
      <c r="Q194" s="264">
        <v>2559436</v>
      </c>
      <c r="R194" s="264">
        <v>131929</v>
      </c>
      <c r="S194" s="264">
        <v>168384</v>
      </c>
      <c r="T194" s="264">
        <v>1125</v>
      </c>
      <c r="U194" s="264">
        <v>157528</v>
      </c>
      <c r="V194" s="264">
        <v>210000</v>
      </c>
      <c r="W194" s="264">
        <v>171757</v>
      </c>
      <c r="X194" s="264">
        <v>0</v>
      </c>
      <c r="Y194" s="264">
        <v>733000</v>
      </c>
      <c r="Z194" s="264">
        <v>1573723</v>
      </c>
      <c r="AA194" s="264">
        <v>247815</v>
      </c>
      <c r="AB194" s="264">
        <v>1821538</v>
      </c>
      <c r="AC194" s="264">
        <v>736347</v>
      </c>
      <c r="AD194" s="264">
        <v>2557885</v>
      </c>
      <c r="AE194" s="264">
        <v>1551</v>
      </c>
      <c r="AF194" s="264">
        <v>3680536</v>
      </c>
      <c r="AG194" s="264">
        <v>3682087</v>
      </c>
      <c r="AI194" t="s">
        <v>1614</v>
      </c>
      <c r="AK194" t="s">
        <v>1615</v>
      </c>
      <c r="AL194" s="241" t="str">
        <f t="shared" si="2"/>
        <v>733</v>
      </c>
    </row>
    <row r="195" spans="1:38" x14ac:dyDescent="0.2">
      <c r="A195" s="272" t="s">
        <v>2400</v>
      </c>
      <c r="B195" t="s">
        <v>491</v>
      </c>
      <c r="C195" s="264">
        <v>605581</v>
      </c>
      <c r="D195" s="264">
        <v>0</v>
      </c>
      <c r="E195" s="264">
        <v>605581</v>
      </c>
      <c r="F195" s="264">
        <v>0</v>
      </c>
      <c r="G195" s="264">
        <v>61647</v>
      </c>
      <c r="H195" s="264">
        <v>138934</v>
      </c>
      <c r="I195" s="264">
        <v>2320</v>
      </c>
      <c r="J195" s="264">
        <v>19925</v>
      </c>
      <c r="K195" s="264">
        <v>223593</v>
      </c>
      <c r="L195" s="264">
        <v>1178959</v>
      </c>
      <c r="M195" s="264">
        <v>0</v>
      </c>
      <c r="N195" s="264">
        <v>47337</v>
      </c>
      <c r="O195" s="264">
        <v>0</v>
      </c>
      <c r="P195" s="264">
        <v>482301</v>
      </c>
      <c r="Q195" s="264">
        <v>2760597</v>
      </c>
      <c r="R195" s="264">
        <v>213162</v>
      </c>
      <c r="S195" s="264">
        <v>360674</v>
      </c>
      <c r="T195" s="264">
        <v>4574</v>
      </c>
      <c r="U195" s="264">
        <v>224624</v>
      </c>
      <c r="V195" s="264">
        <v>67437</v>
      </c>
      <c r="W195" s="264">
        <v>173214</v>
      </c>
      <c r="X195" s="264">
        <v>432088</v>
      </c>
      <c r="Y195" s="264">
        <v>100000</v>
      </c>
      <c r="Z195" s="264">
        <v>1575773</v>
      </c>
      <c r="AA195" s="264">
        <v>834761</v>
      </c>
      <c r="AB195" s="264">
        <v>2410534</v>
      </c>
      <c r="AC195" s="264">
        <v>482301</v>
      </c>
      <c r="AD195" s="264">
        <v>2892835</v>
      </c>
      <c r="AE195" s="264">
        <v>-132238</v>
      </c>
      <c r="AF195" s="264">
        <v>1738421</v>
      </c>
      <c r="AG195" s="264">
        <v>1606183</v>
      </c>
      <c r="AI195" t="s">
        <v>969</v>
      </c>
      <c r="AK195" t="s">
        <v>970</v>
      </c>
      <c r="AL195" s="241" t="str">
        <f t="shared" ref="AL195:AL258" si="3">RIGHT(AK195,3)</f>
        <v>421</v>
      </c>
    </row>
    <row r="196" spans="1:38" x14ac:dyDescent="0.2">
      <c r="A196" s="272" t="s">
        <v>2401</v>
      </c>
      <c r="B196" t="s">
        <v>493</v>
      </c>
      <c r="C196" s="264">
        <v>16823</v>
      </c>
      <c r="D196" s="264">
        <v>0</v>
      </c>
      <c r="E196" s="264">
        <v>16823</v>
      </c>
      <c r="F196" s="264">
        <v>0</v>
      </c>
      <c r="G196" s="264">
        <v>0</v>
      </c>
      <c r="H196" s="264">
        <v>9117</v>
      </c>
      <c r="I196" s="264">
        <v>1050</v>
      </c>
      <c r="J196" s="264">
        <v>1575</v>
      </c>
      <c r="K196" s="264">
        <v>7000</v>
      </c>
      <c r="L196" s="264">
        <v>18800</v>
      </c>
      <c r="M196" s="264">
        <v>0</v>
      </c>
      <c r="N196" s="264">
        <v>0</v>
      </c>
      <c r="O196" s="264">
        <v>0</v>
      </c>
      <c r="P196" s="264">
        <v>0</v>
      </c>
      <c r="Q196" s="264">
        <v>54365</v>
      </c>
      <c r="R196" s="264">
        <v>2000</v>
      </c>
      <c r="S196" s="264">
        <v>29150</v>
      </c>
      <c r="T196" s="264">
        <v>0</v>
      </c>
      <c r="U196" s="264">
        <v>2680</v>
      </c>
      <c r="V196" s="264">
        <v>0</v>
      </c>
      <c r="W196" s="264">
        <v>20500</v>
      </c>
      <c r="X196" s="264">
        <v>0</v>
      </c>
      <c r="Y196" s="264">
        <v>0</v>
      </c>
      <c r="Z196" s="264">
        <v>54330</v>
      </c>
      <c r="AA196" s="264">
        <v>0</v>
      </c>
      <c r="AB196" s="264">
        <v>54330</v>
      </c>
      <c r="AC196" s="264">
        <v>0</v>
      </c>
      <c r="AD196" s="264">
        <v>54330</v>
      </c>
      <c r="AE196" s="264">
        <v>35</v>
      </c>
      <c r="AF196" s="264">
        <v>12328</v>
      </c>
      <c r="AG196" s="264">
        <v>12363</v>
      </c>
      <c r="AI196" t="s">
        <v>1851</v>
      </c>
      <c r="AK196" t="s">
        <v>1852</v>
      </c>
      <c r="AL196" s="241" t="str">
        <f t="shared" si="3"/>
        <v>848</v>
      </c>
    </row>
    <row r="197" spans="1:38" x14ac:dyDescent="0.2">
      <c r="A197" s="272" t="s">
        <v>2402</v>
      </c>
      <c r="B197" t="s">
        <v>495</v>
      </c>
      <c r="C197" s="264">
        <v>2755</v>
      </c>
      <c r="D197" s="264">
        <v>0</v>
      </c>
      <c r="E197" s="264">
        <v>2755</v>
      </c>
      <c r="F197" s="264">
        <v>0</v>
      </c>
      <c r="G197" s="264">
        <v>0</v>
      </c>
      <c r="H197" s="264">
        <v>4507</v>
      </c>
      <c r="I197" s="264">
        <v>395</v>
      </c>
      <c r="J197" s="264">
        <v>650</v>
      </c>
      <c r="K197" s="264">
        <v>1925</v>
      </c>
      <c r="L197" s="264">
        <v>1370</v>
      </c>
      <c r="M197" s="264">
        <v>0</v>
      </c>
      <c r="N197" s="264">
        <v>0</v>
      </c>
      <c r="O197" s="264">
        <v>0</v>
      </c>
      <c r="P197" s="264">
        <v>0</v>
      </c>
      <c r="Q197" s="264">
        <v>11602</v>
      </c>
      <c r="R197" s="264">
        <v>800</v>
      </c>
      <c r="S197" s="264">
        <v>4650</v>
      </c>
      <c r="T197" s="264">
        <v>100</v>
      </c>
      <c r="U197" s="264">
        <v>100</v>
      </c>
      <c r="V197" s="264">
        <v>0</v>
      </c>
      <c r="W197" s="264">
        <v>5952</v>
      </c>
      <c r="X197" s="264">
        <v>0</v>
      </c>
      <c r="Y197" s="264">
        <v>0</v>
      </c>
      <c r="Z197" s="264">
        <v>11602</v>
      </c>
      <c r="AA197" s="264">
        <v>0</v>
      </c>
      <c r="AB197" s="264">
        <v>11602</v>
      </c>
      <c r="AC197" s="264">
        <v>0</v>
      </c>
      <c r="AD197" s="264">
        <v>11602</v>
      </c>
      <c r="AE197" s="264">
        <v>0</v>
      </c>
      <c r="AF197" s="264">
        <v>102464</v>
      </c>
      <c r="AG197" s="264">
        <v>102464</v>
      </c>
      <c r="AI197" t="s">
        <v>1853</v>
      </c>
      <c r="AK197" t="s">
        <v>1854</v>
      </c>
      <c r="AL197" s="241" t="str">
        <f t="shared" si="3"/>
        <v>849</v>
      </c>
    </row>
    <row r="198" spans="1:38" x14ac:dyDescent="0.2">
      <c r="A198" s="272" t="s">
        <v>2403</v>
      </c>
      <c r="B198" t="s">
        <v>497</v>
      </c>
      <c r="C198" s="264">
        <v>27213</v>
      </c>
      <c r="D198" s="264">
        <v>550</v>
      </c>
      <c r="E198" s="264">
        <v>26663</v>
      </c>
      <c r="F198" s="264">
        <v>0</v>
      </c>
      <c r="G198" s="264">
        <v>0</v>
      </c>
      <c r="H198" s="264">
        <v>12881</v>
      </c>
      <c r="I198" s="264">
        <v>100</v>
      </c>
      <c r="J198" s="264">
        <v>1300</v>
      </c>
      <c r="K198" s="264">
        <v>49438.5</v>
      </c>
      <c r="L198" s="264">
        <v>54300</v>
      </c>
      <c r="M198" s="264">
        <v>0</v>
      </c>
      <c r="N198" s="264">
        <v>5600</v>
      </c>
      <c r="O198" s="264">
        <v>0</v>
      </c>
      <c r="P198" s="264">
        <v>12000</v>
      </c>
      <c r="Q198" s="264">
        <v>162282.5</v>
      </c>
      <c r="R198" s="264">
        <v>46020</v>
      </c>
      <c r="S198" s="264">
        <v>20961</v>
      </c>
      <c r="T198" s="264">
        <v>390</v>
      </c>
      <c r="U198" s="264">
        <v>8544</v>
      </c>
      <c r="V198" s="264">
        <v>5300</v>
      </c>
      <c r="W198" s="264">
        <v>22052</v>
      </c>
      <c r="X198" s="264">
        <v>0</v>
      </c>
      <c r="Y198" s="264">
        <v>0</v>
      </c>
      <c r="Z198" s="264">
        <v>103267</v>
      </c>
      <c r="AA198" s="264">
        <v>67000</v>
      </c>
      <c r="AB198" s="264">
        <v>170267</v>
      </c>
      <c r="AC198" s="264">
        <v>12000</v>
      </c>
      <c r="AD198" s="264">
        <v>182267</v>
      </c>
      <c r="AE198" s="264">
        <v>-19984.5</v>
      </c>
      <c r="AF198" s="264">
        <v>244790</v>
      </c>
      <c r="AG198" s="264">
        <v>224805.5</v>
      </c>
      <c r="AI198" t="s">
        <v>883</v>
      </c>
      <c r="AK198" t="s">
        <v>884</v>
      </c>
      <c r="AL198" s="241" t="str">
        <f t="shared" si="3"/>
        <v>382</v>
      </c>
    </row>
    <row r="199" spans="1:38" x14ac:dyDescent="0.2">
      <c r="A199" s="272" t="s">
        <v>2404</v>
      </c>
      <c r="B199" t="s">
        <v>499</v>
      </c>
      <c r="C199" s="264">
        <v>450414</v>
      </c>
      <c r="D199" s="264">
        <v>0</v>
      </c>
      <c r="E199" s="264">
        <v>450414</v>
      </c>
      <c r="F199" s="264">
        <v>0</v>
      </c>
      <c r="G199" s="264">
        <v>25116</v>
      </c>
      <c r="H199" s="264">
        <v>139738</v>
      </c>
      <c r="I199" s="264">
        <v>3585</v>
      </c>
      <c r="J199" s="264">
        <v>71838</v>
      </c>
      <c r="K199" s="264">
        <v>245257</v>
      </c>
      <c r="L199" s="264">
        <v>1889881</v>
      </c>
      <c r="M199" s="264">
        <v>42415</v>
      </c>
      <c r="N199" s="264">
        <v>50725</v>
      </c>
      <c r="O199" s="264">
        <v>0</v>
      </c>
      <c r="P199" s="264">
        <v>365610</v>
      </c>
      <c r="Q199" s="264">
        <v>3284579</v>
      </c>
      <c r="R199" s="264">
        <v>306466</v>
      </c>
      <c r="S199" s="264">
        <v>198541</v>
      </c>
      <c r="T199" s="264">
        <v>0</v>
      </c>
      <c r="U199" s="264">
        <v>450165</v>
      </c>
      <c r="V199" s="264">
        <v>39891</v>
      </c>
      <c r="W199" s="264">
        <v>119308</v>
      </c>
      <c r="X199" s="264">
        <v>144168</v>
      </c>
      <c r="Y199" s="264">
        <v>0</v>
      </c>
      <c r="Z199" s="264">
        <v>1258539</v>
      </c>
      <c r="AA199" s="264">
        <v>1477344</v>
      </c>
      <c r="AB199" s="264">
        <v>2735883</v>
      </c>
      <c r="AC199" s="264">
        <v>365610</v>
      </c>
      <c r="AD199" s="264">
        <v>3101493</v>
      </c>
      <c r="AE199" s="264">
        <v>183086</v>
      </c>
      <c r="AF199" s="264">
        <v>1983103</v>
      </c>
      <c r="AG199" s="264">
        <v>2166189</v>
      </c>
      <c r="AI199" t="s">
        <v>353</v>
      </c>
      <c r="AK199" t="s">
        <v>354</v>
      </c>
      <c r="AL199" s="241" t="str">
        <f t="shared" si="3"/>
        <v>129</v>
      </c>
    </row>
    <row r="200" spans="1:38" x14ac:dyDescent="0.2">
      <c r="A200" s="272" t="s">
        <v>2405</v>
      </c>
      <c r="B200" t="s">
        <v>501</v>
      </c>
      <c r="C200" s="264">
        <v>61394</v>
      </c>
      <c r="D200" s="264">
        <v>0</v>
      </c>
      <c r="E200" s="264">
        <v>61394</v>
      </c>
      <c r="F200" s="264">
        <v>0</v>
      </c>
      <c r="G200" s="264">
        <v>0</v>
      </c>
      <c r="H200" s="264">
        <v>18471</v>
      </c>
      <c r="I200" s="264">
        <v>205</v>
      </c>
      <c r="J200" s="264">
        <v>2277</v>
      </c>
      <c r="K200" s="264">
        <v>40537</v>
      </c>
      <c r="L200" s="264">
        <v>67000</v>
      </c>
      <c r="M200" s="264">
        <v>0</v>
      </c>
      <c r="N200" s="264">
        <v>4425</v>
      </c>
      <c r="O200" s="264">
        <v>0</v>
      </c>
      <c r="P200" s="264">
        <v>14640</v>
      </c>
      <c r="Q200" s="264">
        <v>208949</v>
      </c>
      <c r="R200" s="264">
        <v>32745</v>
      </c>
      <c r="S200" s="264">
        <v>49900</v>
      </c>
      <c r="T200" s="264">
        <v>325</v>
      </c>
      <c r="U200" s="264">
        <v>28252</v>
      </c>
      <c r="V200" s="264">
        <v>551</v>
      </c>
      <c r="W200" s="264">
        <v>52265</v>
      </c>
      <c r="X200" s="264">
        <v>0</v>
      </c>
      <c r="Y200" s="264">
        <v>0</v>
      </c>
      <c r="Z200" s="264">
        <v>164038</v>
      </c>
      <c r="AA200" s="264">
        <v>55740</v>
      </c>
      <c r="AB200" s="264">
        <v>219778</v>
      </c>
      <c r="AC200" s="264">
        <v>14640</v>
      </c>
      <c r="AD200" s="264">
        <v>234418</v>
      </c>
      <c r="AE200" s="264">
        <v>-25469</v>
      </c>
      <c r="AF200" s="264">
        <v>383715</v>
      </c>
      <c r="AG200" s="264">
        <v>358246</v>
      </c>
      <c r="AI200" t="s">
        <v>1902</v>
      </c>
      <c r="AK200" t="s">
        <v>1903</v>
      </c>
      <c r="AL200" s="241" t="str">
        <f t="shared" si="3"/>
        <v>871</v>
      </c>
    </row>
    <row r="201" spans="1:38" x14ac:dyDescent="0.2">
      <c r="A201" s="272" t="s">
        <v>2406</v>
      </c>
      <c r="B201" t="s">
        <v>504</v>
      </c>
      <c r="C201" s="264">
        <v>17568</v>
      </c>
      <c r="D201" s="264">
        <v>0</v>
      </c>
      <c r="E201" s="264">
        <v>17568</v>
      </c>
      <c r="F201" s="264">
        <v>0</v>
      </c>
      <c r="G201" s="264">
        <v>0</v>
      </c>
      <c r="H201" s="264">
        <v>11763</v>
      </c>
      <c r="I201" s="264">
        <v>0</v>
      </c>
      <c r="J201" s="264">
        <v>600</v>
      </c>
      <c r="K201" s="264">
        <v>14552</v>
      </c>
      <c r="L201" s="264">
        <v>62630</v>
      </c>
      <c r="M201" s="264">
        <v>0</v>
      </c>
      <c r="N201" s="264">
        <v>0</v>
      </c>
      <c r="O201" s="264">
        <v>0</v>
      </c>
      <c r="P201" s="264">
        <v>14500</v>
      </c>
      <c r="Q201" s="264">
        <v>121613</v>
      </c>
      <c r="R201" s="264">
        <v>7436</v>
      </c>
      <c r="S201" s="264">
        <v>67250</v>
      </c>
      <c r="T201" s="264">
        <v>0</v>
      </c>
      <c r="U201" s="264">
        <v>1350</v>
      </c>
      <c r="V201" s="264">
        <v>0</v>
      </c>
      <c r="W201" s="264">
        <v>12200</v>
      </c>
      <c r="X201" s="264">
        <v>0</v>
      </c>
      <c r="Y201" s="264">
        <v>0</v>
      </c>
      <c r="Z201" s="264">
        <v>88236</v>
      </c>
      <c r="AA201" s="264">
        <v>48000</v>
      </c>
      <c r="AB201" s="264">
        <v>136236</v>
      </c>
      <c r="AC201" s="264">
        <v>14500</v>
      </c>
      <c r="AD201" s="264">
        <v>150736</v>
      </c>
      <c r="AE201" s="264">
        <v>-29123</v>
      </c>
      <c r="AF201" s="264">
        <v>229008</v>
      </c>
      <c r="AG201" s="264">
        <v>199885</v>
      </c>
      <c r="AI201" t="s">
        <v>1514</v>
      </c>
      <c r="AK201" t="s">
        <v>1515</v>
      </c>
      <c r="AL201" s="241" t="str">
        <f t="shared" si="3"/>
        <v>684</v>
      </c>
    </row>
    <row r="202" spans="1:38" x14ac:dyDescent="0.2">
      <c r="A202" s="272" t="s">
        <v>2407</v>
      </c>
      <c r="B202" t="s">
        <v>506</v>
      </c>
      <c r="C202" s="264">
        <v>84674</v>
      </c>
      <c r="D202" s="264">
        <v>0</v>
      </c>
      <c r="E202" s="264">
        <v>84674</v>
      </c>
      <c r="F202" s="264">
        <v>0</v>
      </c>
      <c r="G202" s="264">
        <v>0</v>
      </c>
      <c r="H202" s="264">
        <v>54319</v>
      </c>
      <c r="I202" s="264">
        <v>867</v>
      </c>
      <c r="J202" s="264">
        <v>0</v>
      </c>
      <c r="K202" s="264">
        <v>52460</v>
      </c>
      <c r="L202" s="264">
        <v>297643</v>
      </c>
      <c r="M202" s="264">
        <v>0</v>
      </c>
      <c r="N202" s="264">
        <v>0</v>
      </c>
      <c r="O202" s="264">
        <v>0</v>
      </c>
      <c r="P202" s="264">
        <v>0</v>
      </c>
      <c r="Q202" s="264">
        <v>489963</v>
      </c>
      <c r="R202" s="264">
        <v>21191</v>
      </c>
      <c r="S202" s="264">
        <v>38857</v>
      </c>
      <c r="T202" s="264">
        <v>500</v>
      </c>
      <c r="U202" s="264">
        <v>11011</v>
      </c>
      <c r="V202" s="264">
        <v>0</v>
      </c>
      <c r="W202" s="264">
        <v>63851</v>
      </c>
      <c r="X202" s="264">
        <v>0</v>
      </c>
      <c r="Y202" s="264">
        <v>0</v>
      </c>
      <c r="Z202" s="264">
        <v>135410</v>
      </c>
      <c r="AA202" s="264">
        <v>679684</v>
      </c>
      <c r="AB202" s="264">
        <v>815094</v>
      </c>
      <c r="AC202" s="264">
        <v>0</v>
      </c>
      <c r="AD202" s="264">
        <v>815094</v>
      </c>
      <c r="AE202" s="264">
        <v>-325131</v>
      </c>
      <c r="AF202" s="264">
        <v>917777</v>
      </c>
      <c r="AG202" s="264">
        <v>592646</v>
      </c>
      <c r="AI202" t="s">
        <v>2023</v>
      </c>
      <c r="AK202" t="s">
        <v>2024</v>
      </c>
      <c r="AL202" s="241" t="str">
        <f t="shared" si="3"/>
        <v>929</v>
      </c>
    </row>
    <row r="203" spans="1:38" x14ac:dyDescent="0.2">
      <c r="A203" s="272" t="s">
        <v>2408</v>
      </c>
      <c r="B203" t="s">
        <v>508</v>
      </c>
      <c r="C203" s="264">
        <v>1936931</v>
      </c>
      <c r="D203" s="264">
        <v>0</v>
      </c>
      <c r="E203" s="264">
        <v>1936931</v>
      </c>
      <c r="F203" s="264">
        <v>0</v>
      </c>
      <c r="G203" s="264">
        <v>11000</v>
      </c>
      <c r="H203" s="264">
        <v>651298</v>
      </c>
      <c r="I203" s="264">
        <v>10750</v>
      </c>
      <c r="J203" s="264">
        <v>17052</v>
      </c>
      <c r="K203" s="264">
        <v>808089</v>
      </c>
      <c r="L203" s="264">
        <v>1080100</v>
      </c>
      <c r="M203" s="264">
        <v>0</v>
      </c>
      <c r="N203" s="264">
        <v>104500</v>
      </c>
      <c r="O203" s="264">
        <v>0</v>
      </c>
      <c r="P203" s="264">
        <v>835899</v>
      </c>
      <c r="Q203" s="264">
        <v>5455619</v>
      </c>
      <c r="R203" s="264">
        <v>1647649</v>
      </c>
      <c r="S203" s="264">
        <v>635091</v>
      </c>
      <c r="T203" s="264">
        <v>1375</v>
      </c>
      <c r="U203" s="264">
        <v>285799</v>
      </c>
      <c r="V203" s="264">
        <v>16000</v>
      </c>
      <c r="W203" s="264">
        <v>467322</v>
      </c>
      <c r="X203" s="264">
        <v>554342</v>
      </c>
      <c r="Y203" s="264">
        <v>0</v>
      </c>
      <c r="Z203" s="264">
        <v>3607578</v>
      </c>
      <c r="AA203" s="264">
        <v>1083558</v>
      </c>
      <c r="AB203" s="264">
        <v>4691136</v>
      </c>
      <c r="AC203" s="264">
        <v>835899</v>
      </c>
      <c r="AD203" s="264">
        <v>5527035</v>
      </c>
      <c r="AE203" s="264">
        <v>-71416</v>
      </c>
      <c r="AF203" s="264">
        <v>1884785</v>
      </c>
      <c r="AG203" s="264">
        <v>1813369</v>
      </c>
      <c r="AI203" t="s">
        <v>1516</v>
      </c>
      <c r="AK203" t="s">
        <v>1517</v>
      </c>
      <c r="AL203" s="241" t="str">
        <f t="shared" si="3"/>
        <v>685</v>
      </c>
    </row>
    <row r="204" spans="1:38" x14ac:dyDescent="0.2">
      <c r="A204" s="272" t="s">
        <v>2409</v>
      </c>
      <c r="B204" t="s">
        <v>510</v>
      </c>
      <c r="C204" s="264">
        <v>69895</v>
      </c>
      <c r="D204" s="264">
        <v>0</v>
      </c>
      <c r="E204" s="264">
        <v>69895</v>
      </c>
      <c r="F204" s="264">
        <v>0</v>
      </c>
      <c r="G204" s="264">
        <v>0</v>
      </c>
      <c r="H204" s="264">
        <v>43941</v>
      </c>
      <c r="I204" s="264">
        <v>930</v>
      </c>
      <c r="J204" s="264">
        <v>9450</v>
      </c>
      <c r="K204" s="264">
        <v>47083</v>
      </c>
      <c r="L204" s="264">
        <v>144751</v>
      </c>
      <c r="M204" s="264">
        <v>0</v>
      </c>
      <c r="N204" s="264">
        <v>1500</v>
      </c>
      <c r="O204" s="264">
        <v>0</v>
      </c>
      <c r="P204" s="264">
        <v>0</v>
      </c>
      <c r="Q204" s="264">
        <v>317550</v>
      </c>
      <c r="R204" s="264">
        <v>17485</v>
      </c>
      <c r="S204" s="264">
        <v>99504</v>
      </c>
      <c r="T204" s="264">
        <v>0</v>
      </c>
      <c r="U204" s="264">
        <v>26601</v>
      </c>
      <c r="V204" s="264">
        <v>0</v>
      </c>
      <c r="W204" s="264">
        <v>56482</v>
      </c>
      <c r="X204" s="264">
        <v>0</v>
      </c>
      <c r="Y204" s="264">
        <v>0</v>
      </c>
      <c r="Z204" s="264">
        <v>200072</v>
      </c>
      <c r="AA204" s="264">
        <v>73502</v>
      </c>
      <c r="AB204" s="264">
        <v>273574</v>
      </c>
      <c r="AC204" s="264">
        <v>0</v>
      </c>
      <c r="AD204" s="264">
        <v>273574</v>
      </c>
      <c r="AE204" s="264">
        <v>43976</v>
      </c>
      <c r="AF204" s="264">
        <v>625751</v>
      </c>
      <c r="AG204" s="264">
        <v>669727</v>
      </c>
      <c r="AI204" t="s">
        <v>982</v>
      </c>
      <c r="AK204" t="s">
        <v>983</v>
      </c>
      <c r="AL204" s="241" t="str">
        <f t="shared" si="3"/>
        <v>427</v>
      </c>
    </row>
    <row r="205" spans="1:38" x14ac:dyDescent="0.2">
      <c r="A205" s="272" t="s">
        <v>2410</v>
      </c>
      <c r="B205" t="s">
        <v>503</v>
      </c>
      <c r="C205" s="264">
        <v>14331143</v>
      </c>
      <c r="D205" s="264">
        <v>0</v>
      </c>
      <c r="E205" s="264">
        <v>14331143</v>
      </c>
      <c r="F205" s="264">
        <v>0</v>
      </c>
      <c r="G205" s="264">
        <v>1564496</v>
      </c>
      <c r="H205" s="264">
        <v>4553895</v>
      </c>
      <c r="I205" s="264">
        <v>530625</v>
      </c>
      <c r="J205" s="264">
        <v>442395</v>
      </c>
      <c r="K205" s="264">
        <v>6862256.8015609402</v>
      </c>
      <c r="L205" s="264">
        <v>14339949</v>
      </c>
      <c r="M205" s="264">
        <v>68000</v>
      </c>
      <c r="N205" s="264">
        <v>428875</v>
      </c>
      <c r="O205" s="264">
        <v>10065450</v>
      </c>
      <c r="P205" s="264">
        <v>18540110</v>
      </c>
      <c r="Q205" s="264">
        <v>71727194.801560938</v>
      </c>
      <c r="R205" s="264">
        <v>11857207</v>
      </c>
      <c r="S205" s="264">
        <v>3879312</v>
      </c>
      <c r="T205" s="264">
        <v>0</v>
      </c>
      <c r="U205" s="264">
        <v>3159777</v>
      </c>
      <c r="V205" s="264">
        <v>1890492</v>
      </c>
      <c r="W205" s="264">
        <v>1641531</v>
      </c>
      <c r="X205" s="264">
        <v>5010417</v>
      </c>
      <c r="Y205" s="264">
        <v>7896008</v>
      </c>
      <c r="Z205" s="264">
        <v>35334744</v>
      </c>
      <c r="AA205" s="264">
        <v>19218120</v>
      </c>
      <c r="AB205" s="264">
        <v>54552864</v>
      </c>
      <c r="AC205" s="264">
        <v>18540110</v>
      </c>
      <c r="AD205" s="264">
        <v>73092974</v>
      </c>
      <c r="AE205" s="264">
        <v>-1365779.1984390598</v>
      </c>
      <c r="AF205" s="264">
        <v>12122752</v>
      </c>
      <c r="AG205" s="264">
        <v>10756972.80156094</v>
      </c>
      <c r="AI205" t="s">
        <v>563</v>
      </c>
      <c r="AK205" t="s">
        <v>564</v>
      </c>
      <c r="AL205" s="241" t="str">
        <f t="shared" si="3"/>
        <v>230</v>
      </c>
    </row>
    <row r="206" spans="1:38" x14ac:dyDescent="0.2">
      <c r="A206" s="272" t="s">
        <v>2411</v>
      </c>
      <c r="B206" t="s">
        <v>513</v>
      </c>
      <c r="C206" s="264">
        <v>105900</v>
      </c>
      <c r="D206" s="264">
        <v>0</v>
      </c>
      <c r="E206" s="264">
        <v>105900</v>
      </c>
      <c r="F206" s="264">
        <v>0</v>
      </c>
      <c r="G206" s="264">
        <v>0</v>
      </c>
      <c r="H206" s="264">
        <v>52799</v>
      </c>
      <c r="I206" s="264">
        <v>250</v>
      </c>
      <c r="J206" s="264">
        <v>1600</v>
      </c>
      <c r="K206" s="264">
        <v>62737</v>
      </c>
      <c r="L206" s="264">
        <v>226618</v>
      </c>
      <c r="M206" s="264">
        <v>0</v>
      </c>
      <c r="N206" s="264">
        <v>500</v>
      </c>
      <c r="O206" s="264">
        <v>0</v>
      </c>
      <c r="P206" s="264">
        <v>0</v>
      </c>
      <c r="Q206" s="264">
        <v>450404</v>
      </c>
      <c r="R206" s="264">
        <v>32257</v>
      </c>
      <c r="S206" s="264">
        <v>90339</v>
      </c>
      <c r="T206" s="264">
        <v>500</v>
      </c>
      <c r="U206" s="264">
        <v>50972</v>
      </c>
      <c r="V206" s="264">
        <v>0</v>
      </c>
      <c r="W206" s="264">
        <v>47688</v>
      </c>
      <c r="X206" s="264">
        <v>0</v>
      </c>
      <c r="Y206" s="264">
        <v>0</v>
      </c>
      <c r="Z206" s="264">
        <v>221756</v>
      </c>
      <c r="AA206" s="264">
        <v>225018</v>
      </c>
      <c r="AB206" s="264">
        <v>446774</v>
      </c>
      <c r="AC206" s="264">
        <v>0</v>
      </c>
      <c r="AD206" s="264">
        <v>446774</v>
      </c>
      <c r="AE206" s="264">
        <v>3630</v>
      </c>
      <c r="AF206" s="264">
        <v>572867</v>
      </c>
      <c r="AG206" s="264">
        <v>576497</v>
      </c>
      <c r="AI206" t="s">
        <v>807</v>
      </c>
      <c r="AK206" t="s">
        <v>808</v>
      </c>
      <c r="AL206" s="241" t="str">
        <f t="shared" si="3"/>
        <v>347</v>
      </c>
    </row>
    <row r="207" spans="1:38" x14ac:dyDescent="0.2">
      <c r="A207" s="272" t="s">
        <v>2412</v>
      </c>
      <c r="B207" t="s">
        <v>515</v>
      </c>
      <c r="C207" s="264">
        <v>2685835</v>
      </c>
      <c r="D207" s="264">
        <v>0</v>
      </c>
      <c r="E207" s="264">
        <v>2685835</v>
      </c>
      <c r="F207" s="264">
        <v>0</v>
      </c>
      <c r="G207" s="264">
        <v>1900000</v>
      </c>
      <c r="H207" s="264">
        <v>669005</v>
      </c>
      <c r="I207" s="264">
        <v>104320</v>
      </c>
      <c r="J207" s="264">
        <v>126626</v>
      </c>
      <c r="K207" s="264">
        <v>1902316.66939222</v>
      </c>
      <c r="L207" s="264">
        <v>2498698</v>
      </c>
      <c r="M207" s="264">
        <v>0</v>
      </c>
      <c r="N207" s="264">
        <v>300614</v>
      </c>
      <c r="O207" s="264">
        <v>4000</v>
      </c>
      <c r="P207" s="264">
        <v>2697174</v>
      </c>
      <c r="Q207" s="264">
        <v>12888588.669392221</v>
      </c>
      <c r="R207" s="264">
        <v>1487867</v>
      </c>
      <c r="S207" s="264">
        <v>853870</v>
      </c>
      <c r="T207" s="264">
        <v>14512</v>
      </c>
      <c r="U207" s="264">
        <v>1271518</v>
      </c>
      <c r="V207" s="264">
        <v>517499</v>
      </c>
      <c r="W207" s="264">
        <v>503275</v>
      </c>
      <c r="X207" s="264">
        <v>2225795</v>
      </c>
      <c r="Y207" s="264">
        <v>2642400</v>
      </c>
      <c r="Z207" s="264">
        <v>9516736</v>
      </c>
      <c r="AA207" s="264">
        <v>2161697</v>
      </c>
      <c r="AB207" s="264">
        <v>11678433</v>
      </c>
      <c r="AC207" s="264">
        <v>2697174</v>
      </c>
      <c r="AD207" s="264">
        <v>14375607</v>
      </c>
      <c r="AE207" s="264">
        <v>-1487018.33060778</v>
      </c>
      <c r="AF207" s="264">
        <v>8054301</v>
      </c>
      <c r="AG207" s="264">
        <v>6567282.6693922197</v>
      </c>
      <c r="AI207" t="s">
        <v>2025</v>
      </c>
      <c r="AK207" t="s">
        <v>2026</v>
      </c>
      <c r="AL207" s="241" t="str">
        <f t="shared" si="3"/>
        <v>930</v>
      </c>
    </row>
    <row r="208" spans="1:38" x14ac:dyDescent="0.2">
      <c r="A208" s="272" t="s">
        <v>2413</v>
      </c>
      <c r="B208" t="s">
        <v>517</v>
      </c>
      <c r="C208" s="264">
        <v>46153</v>
      </c>
      <c r="D208" s="264">
        <v>0</v>
      </c>
      <c r="E208" s="264">
        <v>46153</v>
      </c>
      <c r="F208" s="264">
        <v>0</v>
      </c>
      <c r="G208" s="264">
        <v>0</v>
      </c>
      <c r="H208" s="264">
        <v>25467</v>
      </c>
      <c r="I208" s="264">
        <v>900</v>
      </c>
      <c r="J208" s="264">
        <v>17000</v>
      </c>
      <c r="K208" s="264">
        <v>29505</v>
      </c>
      <c r="L208" s="264">
        <v>141000</v>
      </c>
      <c r="M208" s="264">
        <v>0</v>
      </c>
      <c r="N208" s="264">
        <v>60000</v>
      </c>
      <c r="O208" s="264">
        <v>0</v>
      </c>
      <c r="P208" s="264">
        <v>0</v>
      </c>
      <c r="Q208" s="264">
        <v>320025</v>
      </c>
      <c r="R208" s="264">
        <v>16151</v>
      </c>
      <c r="S208" s="264">
        <v>25400</v>
      </c>
      <c r="T208" s="264">
        <v>0</v>
      </c>
      <c r="U208" s="264">
        <v>6250</v>
      </c>
      <c r="V208" s="264">
        <v>111210</v>
      </c>
      <c r="W208" s="264">
        <v>64100</v>
      </c>
      <c r="X208" s="264">
        <v>0</v>
      </c>
      <c r="Y208" s="264">
        <v>0</v>
      </c>
      <c r="Z208" s="264">
        <v>223111</v>
      </c>
      <c r="AA208" s="264">
        <v>252000</v>
      </c>
      <c r="AB208" s="264">
        <v>475111</v>
      </c>
      <c r="AC208" s="264">
        <v>0</v>
      </c>
      <c r="AD208" s="264">
        <v>475111</v>
      </c>
      <c r="AE208" s="264">
        <v>-155086</v>
      </c>
      <c r="AF208" s="264">
        <v>362388</v>
      </c>
      <c r="AG208" s="264">
        <v>207302</v>
      </c>
      <c r="AI208" t="s">
        <v>642</v>
      </c>
      <c r="AK208" t="s">
        <v>643</v>
      </c>
      <c r="AL208" s="241" t="str">
        <f t="shared" si="3"/>
        <v>268</v>
      </c>
    </row>
    <row r="209" spans="1:38" x14ac:dyDescent="0.2">
      <c r="A209" s="272" t="s">
        <v>2414</v>
      </c>
      <c r="B209" t="s">
        <v>519</v>
      </c>
      <c r="C209" s="264">
        <v>188433</v>
      </c>
      <c r="D209" s="264">
        <v>0</v>
      </c>
      <c r="E209" s="264">
        <v>188433</v>
      </c>
      <c r="F209" s="264">
        <v>0</v>
      </c>
      <c r="G209" s="264">
        <v>0</v>
      </c>
      <c r="H209" s="264">
        <v>71703</v>
      </c>
      <c r="I209" s="264">
        <v>2365</v>
      </c>
      <c r="J209" s="264">
        <v>6151</v>
      </c>
      <c r="K209" s="264">
        <v>94458.75</v>
      </c>
      <c r="L209" s="264">
        <v>496559</v>
      </c>
      <c r="M209" s="264">
        <v>8424</v>
      </c>
      <c r="N209" s="264">
        <v>5330</v>
      </c>
      <c r="O209" s="264">
        <v>0</v>
      </c>
      <c r="P209" s="264">
        <v>4767</v>
      </c>
      <c r="Q209" s="264">
        <v>878190.75</v>
      </c>
      <c r="R209" s="264">
        <v>35521</v>
      </c>
      <c r="S209" s="264">
        <v>136821</v>
      </c>
      <c r="T209" s="264">
        <v>0</v>
      </c>
      <c r="U209" s="264">
        <v>40802</v>
      </c>
      <c r="V209" s="264">
        <v>0</v>
      </c>
      <c r="W209" s="264">
        <v>110714</v>
      </c>
      <c r="X209" s="264">
        <v>0</v>
      </c>
      <c r="Y209" s="264">
        <v>0</v>
      </c>
      <c r="Z209" s="264">
        <v>323858</v>
      </c>
      <c r="AA209" s="264">
        <v>475357</v>
      </c>
      <c r="AB209" s="264">
        <v>799215</v>
      </c>
      <c r="AC209" s="264">
        <v>4767</v>
      </c>
      <c r="AD209" s="264">
        <v>803982</v>
      </c>
      <c r="AE209" s="264">
        <v>74208.75</v>
      </c>
      <c r="AF209" s="264">
        <v>722401</v>
      </c>
      <c r="AG209" s="264">
        <v>796609.75</v>
      </c>
      <c r="AI209" t="s">
        <v>1697</v>
      </c>
      <c r="AK209" t="s">
        <v>1698</v>
      </c>
      <c r="AL209" s="241" t="str">
        <f t="shared" si="3"/>
        <v>773</v>
      </c>
    </row>
    <row r="210" spans="1:38" x14ac:dyDescent="0.2">
      <c r="A210" s="272" t="s">
        <v>2415</v>
      </c>
      <c r="B210" t="s">
        <v>521</v>
      </c>
      <c r="C210" s="264">
        <v>64391</v>
      </c>
      <c r="D210" s="264">
        <v>0</v>
      </c>
      <c r="E210" s="264">
        <v>64391</v>
      </c>
      <c r="F210" s="264">
        <v>0</v>
      </c>
      <c r="G210" s="264">
        <v>0</v>
      </c>
      <c r="H210" s="264">
        <v>47658</v>
      </c>
      <c r="I210" s="264">
        <v>615</v>
      </c>
      <c r="J210" s="264">
        <v>800</v>
      </c>
      <c r="K210" s="264">
        <v>51267</v>
      </c>
      <c r="L210" s="264">
        <v>142840</v>
      </c>
      <c r="M210" s="264">
        <v>0</v>
      </c>
      <c r="N210" s="264">
        <v>500</v>
      </c>
      <c r="O210" s="264">
        <v>0</v>
      </c>
      <c r="P210" s="264">
        <v>0</v>
      </c>
      <c r="Q210" s="264">
        <v>308071</v>
      </c>
      <c r="R210" s="264">
        <v>15498</v>
      </c>
      <c r="S210" s="264">
        <v>91116</v>
      </c>
      <c r="T210" s="264">
        <v>500</v>
      </c>
      <c r="U210" s="264">
        <v>27997</v>
      </c>
      <c r="V210" s="264">
        <v>6600</v>
      </c>
      <c r="W210" s="264">
        <v>42394</v>
      </c>
      <c r="X210" s="264">
        <v>0</v>
      </c>
      <c r="Y210" s="264">
        <v>18400</v>
      </c>
      <c r="Z210" s="264">
        <v>202505</v>
      </c>
      <c r="AA210" s="264">
        <v>147091</v>
      </c>
      <c r="AB210" s="264">
        <v>349596</v>
      </c>
      <c r="AC210" s="264">
        <v>0</v>
      </c>
      <c r="AD210" s="264">
        <v>349596</v>
      </c>
      <c r="AE210" s="264">
        <v>-41525</v>
      </c>
      <c r="AF210" s="264">
        <v>306809</v>
      </c>
      <c r="AG210" s="264">
        <v>265284</v>
      </c>
      <c r="AI210" t="s">
        <v>597</v>
      </c>
      <c r="AK210" t="s">
        <v>598</v>
      </c>
      <c r="AL210" s="241" t="str">
        <f t="shared" si="3"/>
        <v>246</v>
      </c>
    </row>
    <row r="211" spans="1:38" x14ac:dyDescent="0.2">
      <c r="A211" s="272" t="s">
        <v>2416</v>
      </c>
      <c r="B211" t="s">
        <v>523</v>
      </c>
      <c r="C211" s="264">
        <v>56984</v>
      </c>
      <c r="D211" s="264">
        <v>0</v>
      </c>
      <c r="E211" s="264">
        <v>56984</v>
      </c>
      <c r="F211" s="264">
        <v>0</v>
      </c>
      <c r="G211" s="264">
        <v>0</v>
      </c>
      <c r="H211" s="264">
        <v>28791</v>
      </c>
      <c r="I211" s="264">
        <v>1000</v>
      </c>
      <c r="J211" s="264">
        <v>2500</v>
      </c>
      <c r="K211" s="264">
        <v>25559</v>
      </c>
      <c r="L211" s="264">
        <v>118000</v>
      </c>
      <c r="M211" s="264">
        <v>0</v>
      </c>
      <c r="N211" s="264">
        <v>0</v>
      </c>
      <c r="O211" s="264">
        <v>0</v>
      </c>
      <c r="P211" s="264">
        <v>28000</v>
      </c>
      <c r="Q211" s="264">
        <v>260834</v>
      </c>
      <c r="R211" s="264">
        <v>22000</v>
      </c>
      <c r="S211" s="264">
        <v>30000</v>
      </c>
      <c r="T211" s="264">
        <v>0</v>
      </c>
      <c r="U211" s="264">
        <v>8334</v>
      </c>
      <c r="V211" s="264">
        <v>1000</v>
      </c>
      <c r="W211" s="264">
        <v>53500</v>
      </c>
      <c r="X211" s="264">
        <v>0</v>
      </c>
      <c r="Y211" s="264">
        <v>0</v>
      </c>
      <c r="Z211" s="264">
        <v>114834</v>
      </c>
      <c r="AA211" s="264">
        <v>148643</v>
      </c>
      <c r="AB211" s="264">
        <v>263477</v>
      </c>
      <c r="AC211" s="264">
        <v>28000</v>
      </c>
      <c r="AD211" s="264">
        <v>291477</v>
      </c>
      <c r="AE211" s="264">
        <v>-30643</v>
      </c>
      <c r="AF211" s="264">
        <v>780987</v>
      </c>
      <c r="AG211" s="264">
        <v>750344</v>
      </c>
      <c r="AI211" t="s">
        <v>565</v>
      </c>
      <c r="AK211" t="s">
        <v>566</v>
      </c>
      <c r="AL211" s="241" t="str">
        <f t="shared" si="3"/>
        <v>231</v>
      </c>
    </row>
    <row r="212" spans="1:38" x14ac:dyDescent="0.2">
      <c r="A212" s="272" t="s">
        <v>2417</v>
      </c>
      <c r="B212" t="s">
        <v>525</v>
      </c>
      <c r="C212" s="264">
        <v>12029</v>
      </c>
      <c r="D212" s="264">
        <v>0</v>
      </c>
      <c r="E212" s="264">
        <v>12029</v>
      </c>
      <c r="F212" s="264">
        <v>0</v>
      </c>
      <c r="G212" s="264">
        <v>0</v>
      </c>
      <c r="H212" s="264">
        <v>12442</v>
      </c>
      <c r="I212" s="264">
        <v>540</v>
      </c>
      <c r="J212" s="264">
        <v>30</v>
      </c>
      <c r="K212" s="264">
        <v>13640</v>
      </c>
      <c r="L212" s="264">
        <v>41195</v>
      </c>
      <c r="M212" s="264">
        <v>0</v>
      </c>
      <c r="N212" s="264">
        <v>0</v>
      </c>
      <c r="O212" s="264">
        <v>0</v>
      </c>
      <c r="P212" s="264">
        <v>0</v>
      </c>
      <c r="Q212" s="264">
        <v>79876</v>
      </c>
      <c r="R212" s="264">
        <v>13199</v>
      </c>
      <c r="S212" s="264">
        <v>23883</v>
      </c>
      <c r="T212" s="264">
        <v>100</v>
      </c>
      <c r="U212" s="264">
        <v>100</v>
      </c>
      <c r="V212" s="264">
        <v>0</v>
      </c>
      <c r="W212" s="264">
        <v>10734</v>
      </c>
      <c r="X212" s="264">
        <v>0</v>
      </c>
      <c r="Y212" s="264">
        <v>0</v>
      </c>
      <c r="Z212" s="264">
        <v>48016</v>
      </c>
      <c r="AA212" s="264">
        <v>31860</v>
      </c>
      <c r="AB212" s="264">
        <v>79876</v>
      </c>
      <c r="AC212" s="264">
        <v>0</v>
      </c>
      <c r="AD212" s="264">
        <v>79876</v>
      </c>
      <c r="AE212" s="264">
        <v>0</v>
      </c>
      <c r="AF212" s="264">
        <v>90217</v>
      </c>
      <c r="AG212" s="264">
        <v>90217</v>
      </c>
      <c r="AI212" t="s">
        <v>1965</v>
      </c>
      <c r="AK212" t="s">
        <v>1966</v>
      </c>
      <c r="AL212" s="241" t="str">
        <f t="shared" si="3"/>
        <v>902</v>
      </c>
    </row>
    <row r="213" spans="1:38" x14ac:dyDescent="0.2">
      <c r="A213" s="272" t="s">
        <v>2418</v>
      </c>
      <c r="B213" t="s">
        <v>527</v>
      </c>
      <c r="C213" s="264">
        <v>44498</v>
      </c>
      <c r="D213" s="264">
        <v>0</v>
      </c>
      <c r="E213" s="264">
        <v>44498</v>
      </c>
      <c r="F213" s="264">
        <v>0</v>
      </c>
      <c r="G213" s="264">
        <v>0</v>
      </c>
      <c r="H213" s="264">
        <v>17457</v>
      </c>
      <c r="I213" s="264">
        <v>480</v>
      </c>
      <c r="J213" s="264">
        <v>250</v>
      </c>
      <c r="K213" s="264">
        <v>15400</v>
      </c>
      <c r="L213" s="264">
        <v>101865</v>
      </c>
      <c r="M213" s="264">
        <v>0</v>
      </c>
      <c r="N213" s="264">
        <v>100</v>
      </c>
      <c r="O213" s="264">
        <v>0</v>
      </c>
      <c r="P213" s="264">
        <v>0</v>
      </c>
      <c r="Q213" s="264">
        <v>180050</v>
      </c>
      <c r="R213" s="264">
        <v>10553</v>
      </c>
      <c r="S213" s="264">
        <v>20090</v>
      </c>
      <c r="T213" s="264">
        <v>695</v>
      </c>
      <c r="U213" s="264">
        <v>2075</v>
      </c>
      <c r="V213" s="264">
        <v>300</v>
      </c>
      <c r="W213" s="264">
        <v>21850</v>
      </c>
      <c r="X213" s="264">
        <v>0</v>
      </c>
      <c r="Y213" s="264">
        <v>0</v>
      </c>
      <c r="Z213" s="264">
        <v>55563</v>
      </c>
      <c r="AA213" s="264">
        <v>137915</v>
      </c>
      <c r="AB213" s="264">
        <v>193478</v>
      </c>
      <c r="AC213" s="264">
        <v>0</v>
      </c>
      <c r="AD213" s="264">
        <v>193478</v>
      </c>
      <c r="AE213" s="264">
        <v>-13428</v>
      </c>
      <c r="AF213" s="264">
        <v>-2626</v>
      </c>
      <c r="AG213" s="264">
        <v>-16054</v>
      </c>
      <c r="AI213" t="s">
        <v>567</v>
      </c>
      <c r="AK213" t="s">
        <v>568</v>
      </c>
      <c r="AL213" s="241" t="str">
        <f t="shared" si="3"/>
        <v>232</v>
      </c>
    </row>
    <row r="214" spans="1:38" x14ac:dyDescent="0.2">
      <c r="A214" s="272" t="s">
        <v>2419</v>
      </c>
      <c r="B214" t="s">
        <v>529</v>
      </c>
      <c r="C214" s="264">
        <v>181799</v>
      </c>
      <c r="D214" s="264">
        <v>0</v>
      </c>
      <c r="E214" s="264">
        <v>181799</v>
      </c>
      <c r="F214" s="264">
        <v>0</v>
      </c>
      <c r="G214" s="264">
        <v>0</v>
      </c>
      <c r="H214" s="264">
        <v>86776</v>
      </c>
      <c r="I214" s="264">
        <v>1450</v>
      </c>
      <c r="J214" s="264">
        <v>4058</v>
      </c>
      <c r="K214" s="264">
        <v>112598</v>
      </c>
      <c r="L214" s="264">
        <v>355827</v>
      </c>
      <c r="M214" s="264">
        <v>0</v>
      </c>
      <c r="N214" s="264">
        <v>300</v>
      </c>
      <c r="O214" s="264">
        <v>0</v>
      </c>
      <c r="P214" s="264">
        <v>0</v>
      </c>
      <c r="Q214" s="264">
        <v>742808</v>
      </c>
      <c r="R214" s="264">
        <v>61556</v>
      </c>
      <c r="S214" s="264">
        <v>163290</v>
      </c>
      <c r="T214" s="264">
        <v>625</v>
      </c>
      <c r="U214" s="264">
        <v>71444</v>
      </c>
      <c r="V214" s="264">
        <v>0</v>
      </c>
      <c r="W214" s="264">
        <v>84841</v>
      </c>
      <c r="X214" s="264">
        <v>0</v>
      </c>
      <c r="Y214" s="264">
        <v>0</v>
      </c>
      <c r="Z214" s="264">
        <v>381756</v>
      </c>
      <c r="AA214" s="264">
        <v>355827</v>
      </c>
      <c r="AB214" s="264">
        <v>737583</v>
      </c>
      <c r="AC214" s="264">
        <v>0</v>
      </c>
      <c r="AD214" s="264">
        <v>737583</v>
      </c>
      <c r="AE214" s="264">
        <v>5225</v>
      </c>
      <c r="AF214" s="264">
        <v>700388</v>
      </c>
      <c r="AG214" s="264">
        <v>705613</v>
      </c>
      <c r="AI214" t="s">
        <v>515</v>
      </c>
      <c r="AK214" t="s">
        <v>516</v>
      </c>
      <c r="AL214" s="241" t="str">
        <f t="shared" si="3"/>
        <v>207</v>
      </c>
    </row>
    <row r="215" spans="1:38" x14ac:dyDescent="0.2">
      <c r="A215" s="272" t="s">
        <v>2420</v>
      </c>
      <c r="B215" t="s">
        <v>532</v>
      </c>
      <c r="C215" s="264">
        <v>18951</v>
      </c>
      <c r="D215" s="264">
        <v>0</v>
      </c>
      <c r="E215" s="264">
        <v>18951</v>
      </c>
      <c r="F215" s="264">
        <v>0</v>
      </c>
      <c r="G215" s="264">
        <v>0</v>
      </c>
      <c r="H215" s="264">
        <v>10084</v>
      </c>
      <c r="I215" s="264">
        <v>20</v>
      </c>
      <c r="J215" s="264">
        <v>0</v>
      </c>
      <c r="K215" s="264">
        <v>12887</v>
      </c>
      <c r="L215" s="264">
        <v>0</v>
      </c>
      <c r="M215" s="264">
        <v>0</v>
      </c>
      <c r="N215" s="264">
        <v>8116</v>
      </c>
      <c r="O215" s="264">
        <v>0</v>
      </c>
      <c r="P215" s="264">
        <v>0</v>
      </c>
      <c r="Q215" s="264">
        <v>50058</v>
      </c>
      <c r="R215" s="264">
        <v>2000</v>
      </c>
      <c r="S215" s="264">
        <v>21467</v>
      </c>
      <c r="T215" s="264">
        <v>0</v>
      </c>
      <c r="U215" s="264">
        <v>3520</v>
      </c>
      <c r="V215" s="264">
        <v>0</v>
      </c>
      <c r="W215" s="264">
        <v>10812</v>
      </c>
      <c r="X215" s="264">
        <v>0</v>
      </c>
      <c r="Y215" s="264">
        <v>0</v>
      </c>
      <c r="Z215" s="264">
        <v>37799</v>
      </c>
      <c r="AA215" s="264">
        <v>0</v>
      </c>
      <c r="AB215" s="264">
        <v>37799</v>
      </c>
      <c r="AC215" s="264">
        <v>0</v>
      </c>
      <c r="AD215" s="264">
        <v>37799</v>
      </c>
      <c r="AE215" s="264">
        <v>12259</v>
      </c>
      <c r="AF215" s="264">
        <v>170316</v>
      </c>
      <c r="AG215" s="264">
        <v>182575</v>
      </c>
      <c r="AI215" t="s">
        <v>596</v>
      </c>
      <c r="AK215" t="s">
        <v>599</v>
      </c>
      <c r="AL215" s="241" t="str">
        <f t="shared" si="3"/>
        <v>247</v>
      </c>
    </row>
    <row r="216" spans="1:38" x14ac:dyDescent="0.2">
      <c r="A216" s="272" t="s">
        <v>2421</v>
      </c>
      <c r="B216" t="s">
        <v>534</v>
      </c>
      <c r="C216" s="264">
        <v>38913</v>
      </c>
      <c r="D216" s="264">
        <v>0</v>
      </c>
      <c r="E216" s="264">
        <v>38913</v>
      </c>
      <c r="F216" s="264">
        <v>0</v>
      </c>
      <c r="G216" s="264">
        <v>0</v>
      </c>
      <c r="H216" s="264">
        <v>5443</v>
      </c>
      <c r="I216" s="264">
        <v>0</v>
      </c>
      <c r="J216" s="264">
        <v>0</v>
      </c>
      <c r="K216" s="264">
        <v>3000</v>
      </c>
      <c r="L216" s="264">
        <v>6700</v>
      </c>
      <c r="M216" s="264">
        <v>0</v>
      </c>
      <c r="N216" s="264">
        <v>0</v>
      </c>
      <c r="O216" s="264">
        <v>0</v>
      </c>
      <c r="P216" s="264">
        <v>0</v>
      </c>
      <c r="Q216" s="264">
        <v>54056</v>
      </c>
      <c r="R216" s="264">
        <v>2000</v>
      </c>
      <c r="S216" s="264">
        <v>3500</v>
      </c>
      <c r="T216" s="264">
        <v>0</v>
      </c>
      <c r="U216" s="264">
        <v>0</v>
      </c>
      <c r="V216" s="264">
        <v>1000</v>
      </c>
      <c r="W216" s="264">
        <v>8000</v>
      </c>
      <c r="X216" s="264">
        <v>0</v>
      </c>
      <c r="Y216" s="264">
        <v>0</v>
      </c>
      <c r="Z216" s="264">
        <v>14500</v>
      </c>
      <c r="AA216" s="264">
        <v>6500</v>
      </c>
      <c r="AB216" s="264">
        <v>21000</v>
      </c>
      <c r="AC216" s="264">
        <v>0</v>
      </c>
      <c r="AD216" s="264">
        <v>21000</v>
      </c>
      <c r="AE216" s="264">
        <v>33056</v>
      </c>
      <c r="AF216" s="264">
        <v>256473</v>
      </c>
      <c r="AG216" s="264">
        <v>289529</v>
      </c>
      <c r="AI216" t="s">
        <v>2004</v>
      </c>
      <c r="AK216" t="s">
        <v>2005</v>
      </c>
      <c r="AL216" s="241" t="str">
        <f t="shared" si="3"/>
        <v>920</v>
      </c>
    </row>
    <row r="217" spans="1:38" x14ac:dyDescent="0.2">
      <c r="A217" s="272" t="s">
        <v>2422</v>
      </c>
      <c r="B217" t="s">
        <v>536</v>
      </c>
      <c r="C217" s="264">
        <v>7274</v>
      </c>
      <c r="D217" s="264">
        <v>0</v>
      </c>
      <c r="E217" s="264">
        <v>7274</v>
      </c>
      <c r="F217" s="264">
        <v>0</v>
      </c>
      <c r="G217" s="264">
        <v>0</v>
      </c>
      <c r="H217" s="264">
        <v>3801</v>
      </c>
      <c r="I217" s="264">
        <v>0</v>
      </c>
      <c r="J217" s="264">
        <v>0</v>
      </c>
      <c r="K217" s="264">
        <v>4181</v>
      </c>
      <c r="L217" s="264">
        <v>0</v>
      </c>
      <c r="M217" s="264">
        <v>0</v>
      </c>
      <c r="N217" s="264">
        <v>750</v>
      </c>
      <c r="O217" s="264">
        <v>0</v>
      </c>
      <c r="P217" s="264">
        <v>0</v>
      </c>
      <c r="Q217" s="264">
        <v>16006</v>
      </c>
      <c r="R217" s="264">
        <v>1395</v>
      </c>
      <c r="S217" s="264">
        <v>6596</v>
      </c>
      <c r="T217" s="264">
        <v>0</v>
      </c>
      <c r="U217" s="264">
        <v>1625</v>
      </c>
      <c r="V217" s="264">
        <v>150</v>
      </c>
      <c r="W217" s="264">
        <v>6700</v>
      </c>
      <c r="X217" s="264">
        <v>0</v>
      </c>
      <c r="Y217" s="264">
        <v>0</v>
      </c>
      <c r="Z217" s="264">
        <v>16466</v>
      </c>
      <c r="AA217" s="264">
        <v>0</v>
      </c>
      <c r="AB217" s="264">
        <v>16466</v>
      </c>
      <c r="AC217" s="264">
        <v>0</v>
      </c>
      <c r="AD217" s="264">
        <v>16466</v>
      </c>
      <c r="AE217" s="264">
        <v>-460</v>
      </c>
      <c r="AF217" s="264">
        <v>41226</v>
      </c>
      <c r="AG217" s="264">
        <v>40766</v>
      </c>
      <c r="AI217" t="s">
        <v>329</v>
      </c>
      <c r="AK217" t="s">
        <v>330</v>
      </c>
      <c r="AL217" s="241" t="str">
        <f t="shared" si="3"/>
        <v>118</v>
      </c>
    </row>
    <row r="218" spans="1:38" x14ac:dyDescent="0.2">
      <c r="A218" s="272" t="s">
        <v>2423</v>
      </c>
      <c r="B218" t="s">
        <v>538</v>
      </c>
      <c r="C218" s="264">
        <v>145199</v>
      </c>
      <c r="D218" s="264">
        <v>0</v>
      </c>
      <c r="E218" s="264">
        <v>145199</v>
      </c>
      <c r="F218" s="264">
        <v>0</v>
      </c>
      <c r="G218" s="264">
        <v>0</v>
      </c>
      <c r="H218" s="264">
        <v>55779</v>
      </c>
      <c r="I218" s="264">
        <v>925</v>
      </c>
      <c r="J218" s="264">
        <v>2300</v>
      </c>
      <c r="K218" s="264">
        <v>184438.32</v>
      </c>
      <c r="L218" s="264">
        <v>213468</v>
      </c>
      <c r="M218" s="264">
        <v>0</v>
      </c>
      <c r="N218" s="264">
        <v>0</v>
      </c>
      <c r="O218" s="264">
        <v>250000</v>
      </c>
      <c r="P218" s="264">
        <v>37066</v>
      </c>
      <c r="Q218" s="264">
        <v>889175.32</v>
      </c>
      <c r="R218" s="264">
        <v>84400</v>
      </c>
      <c r="S218" s="264">
        <v>398033</v>
      </c>
      <c r="T218" s="264">
        <v>0</v>
      </c>
      <c r="U218" s="264">
        <v>73517</v>
      </c>
      <c r="V218" s="264">
        <v>3000</v>
      </c>
      <c r="W218" s="264">
        <v>143374</v>
      </c>
      <c r="X218" s="264">
        <v>49535</v>
      </c>
      <c r="Y218" s="264">
        <v>0</v>
      </c>
      <c r="Z218" s="264">
        <v>751859</v>
      </c>
      <c r="AA218" s="264">
        <v>192559</v>
      </c>
      <c r="AB218" s="264">
        <v>944418</v>
      </c>
      <c r="AC218" s="264">
        <v>37066</v>
      </c>
      <c r="AD218" s="264">
        <v>981484</v>
      </c>
      <c r="AE218" s="264">
        <v>-92308.680000000051</v>
      </c>
      <c r="AF218" s="264">
        <v>407670</v>
      </c>
      <c r="AG218" s="264">
        <v>315361.31999999995</v>
      </c>
      <c r="AI218" t="s">
        <v>1636</v>
      </c>
      <c r="AK218" t="s">
        <v>1637</v>
      </c>
      <c r="AL218" s="241" t="str">
        <f t="shared" si="3"/>
        <v>744</v>
      </c>
    </row>
    <row r="219" spans="1:38" x14ac:dyDescent="0.2">
      <c r="A219" s="272" t="s">
        <v>2424</v>
      </c>
      <c r="B219" t="s">
        <v>540</v>
      </c>
      <c r="C219" s="264">
        <v>43966</v>
      </c>
      <c r="D219" s="264">
        <v>0</v>
      </c>
      <c r="E219" s="264">
        <v>43966</v>
      </c>
      <c r="F219" s="264">
        <v>0</v>
      </c>
      <c r="G219" s="264">
        <v>0</v>
      </c>
      <c r="H219" s="264">
        <v>23014</v>
      </c>
      <c r="I219" s="264">
        <v>400</v>
      </c>
      <c r="J219" s="264">
        <v>4000</v>
      </c>
      <c r="K219" s="264">
        <v>31060</v>
      </c>
      <c r="L219" s="264">
        <v>107200</v>
      </c>
      <c r="M219" s="264">
        <v>0</v>
      </c>
      <c r="N219" s="264">
        <v>400</v>
      </c>
      <c r="O219" s="264">
        <v>0</v>
      </c>
      <c r="P219" s="264">
        <v>0</v>
      </c>
      <c r="Q219" s="264">
        <v>210040</v>
      </c>
      <c r="R219" s="264">
        <v>1500</v>
      </c>
      <c r="S219" s="264">
        <v>39700</v>
      </c>
      <c r="T219" s="264">
        <v>0</v>
      </c>
      <c r="U219" s="264">
        <v>7268</v>
      </c>
      <c r="V219" s="264">
        <v>0</v>
      </c>
      <c r="W219" s="264">
        <v>81000</v>
      </c>
      <c r="X219" s="264">
        <v>0</v>
      </c>
      <c r="Y219" s="264">
        <v>0</v>
      </c>
      <c r="Z219" s="264">
        <v>129468</v>
      </c>
      <c r="AA219" s="264">
        <v>80000</v>
      </c>
      <c r="AB219" s="264">
        <v>209468</v>
      </c>
      <c r="AC219" s="264">
        <v>0</v>
      </c>
      <c r="AD219" s="264">
        <v>209468</v>
      </c>
      <c r="AE219" s="264">
        <v>572</v>
      </c>
      <c r="AF219" s="264">
        <v>294882</v>
      </c>
      <c r="AG219" s="264">
        <v>295454</v>
      </c>
      <c r="AI219" t="s">
        <v>1725</v>
      </c>
      <c r="AK219" t="s">
        <v>1726</v>
      </c>
      <c r="AL219" s="241" t="str">
        <f t="shared" si="3"/>
        <v>787</v>
      </c>
    </row>
    <row r="220" spans="1:38" x14ac:dyDescent="0.2">
      <c r="A220" s="272" t="s">
        <v>2425</v>
      </c>
      <c r="B220" t="s">
        <v>542</v>
      </c>
      <c r="C220" s="264">
        <v>3844138</v>
      </c>
      <c r="D220" s="264">
        <v>0</v>
      </c>
      <c r="E220" s="264">
        <v>3844138</v>
      </c>
      <c r="F220" s="264">
        <v>0</v>
      </c>
      <c r="G220" s="264">
        <v>477267</v>
      </c>
      <c r="H220" s="264">
        <v>838860</v>
      </c>
      <c r="I220" s="264">
        <v>64550</v>
      </c>
      <c r="J220" s="264">
        <v>211110</v>
      </c>
      <c r="K220" s="264">
        <v>2296967.5999999996</v>
      </c>
      <c r="L220" s="264">
        <v>819360</v>
      </c>
      <c r="M220" s="264">
        <v>9000</v>
      </c>
      <c r="N220" s="264">
        <v>184293</v>
      </c>
      <c r="O220" s="264">
        <v>728000</v>
      </c>
      <c r="P220" s="264">
        <v>1497294</v>
      </c>
      <c r="Q220" s="264">
        <v>10970839.6</v>
      </c>
      <c r="R220" s="264">
        <v>2083420</v>
      </c>
      <c r="S220" s="264">
        <v>1503700</v>
      </c>
      <c r="T220" s="264">
        <v>15387</v>
      </c>
      <c r="U220" s="264">
        <v>1238410</v>
      </c>
      <c r="V220" s="264">
        <v>238846</v>
      </c>
      <c r="W220" s="264">
        <v>1243234</v>
      </c>
      <c r="X220" s="264">
        <v>1738498</v>
      </c>
      <c r="Y220" s="264">
        <v>2013141</v>
      </c>
      <c r="Z220" s="264">
        <v>10074636</v>
      </c>
      <c r="AA220" s="264">
        <v>470000</v>
      </c>
      <c r="AB220" s="264">
        <v>10544636</v>
      </c>
      <c r="AC220" s="264">
        <v>1497294</v>
      </c>
      <c r="AD220" s="264">
        <v>12041930</v>
      </c>
      <c r="AE220" s="264">
        <v>-1071090.3999999997</v>
      </c>
      <c r="AF220" s="264">
        <v>3048062</v>
      </c>
      <c r="AG220" s="264">
        <v>1976971.6000000003</v>
      </c>
      <c r="AI220" t="s">
        <v>619</v>
      </c>
      <c r="AK220" t="s">
        <v>622</v>
      </c>
      <c r="AL220" s="241" t="str">
        <f t="shared" si="3"/>
        <v>257</v>
      </c>
    </row>
    <row r="221" spans="1:38" x14ac:dyDescent="0.2">
      <c r="A221" s="272" t="s">
        <v>2426</v>
      </c>
      <c r="B221" t="s">
        <v>544</v>
      </c>
      <c r="C221" s="264">
        <v>114031</v>
      </c>
      <c r="D221" s="264">
        <v>0</v>
      </c>
      <c r="E221" s="264">
        <v>114031</v>
      </c>
      <c r="F221" s="264">
        <v>0</v>
      </c>
      <c r="G221" s="264">
        <v>0</v>
      </c>
      <c r="H221" s="264">
        <v>44564</v>
      </c>
      <c r="I221" s="264">
        <v>1250</v>
      </c>
      <c r="J221" s="264">
        <v>3580</v>
      </c>
      <c r="K221" s="264">
        <v>56308</v>
      </c>
      <c r="L221" s="264">
        <v>205200</v>
      </c>
      <c r="M221" s="264">
        <v>0</v>
      </c>
      <c r="N221" s="264">
        <v>1200</v>
      </c>
      <c r="O221" s="264">
        <v>0</v>
      </c>
      <c r="P221" s="264">
        <v>0</v>
      </c>
      <c r="Q221" s="264">
        <v>426133</v>
      </c>
      <c r="R221" s="264">
        <v>25000</v>
      </c>
      <c r="S221" s="264">
        <v>189000</v>
      </c>
      <c r="T221" s="264">
        <v>1000</v>
      </c>
      <c r="U221" s="264">
        <v>13500</v>
      </c>
      <c r="V221" s="264">
        <v>2200</v>
      </c>
      <c r="W221" s="264">
        <v>134222</v>
      </c>
      <c r="X221" s="264">
        <v>0</v>
      </c>
      <c r="Y221" s="264">
        <v>0</v>
      </c>
      <c r="Z221" s="264">
        <v>364922</v>
      </c>
      <c r="AA221" s="264">
        <v>271644</v>
      </c>
      <c r="AB221" s="264">
        <v>636566</v>
      </c>
      <c r="AC221" s="264">
        <v>0</v>
      </c>
      <c r="AD221" s="264">
        <v>636566</v>
      </c>
      <c r="AE221" s="264">
        <v>-210433</v>
      </c>
      <c r="AF221" s="264">
        <v>283951</v>
      </c>
      <c r="AG221" s="264">
        <v>73518</v>
      </c>
      <c r="AI221" t="s">
        <v>623</v>
      </c>
      <c r="AK221" t="s">
        <v>624</v>
      </c>
      <c r="AL221" s="241" t="str">
        <f t="shared" si="3"/>
        <v>258</v>
      </c>
    </row>
    <row r="222" spans="1:38" x14ac:dyDescent="0.2">
      <c r="A222" s="272" t="s">
        <v>2427</v>
      </c>
      <c r="B222" t="s">
        <v>546</v>
      </c>
      <c r="C222" s="264">
        <v>42206</v>
      </c>
      <c r="D222" s="264">
        <v>0</v>
      </c>
      <c r="E222" s="264">
        <v>42206</v>
      </c>
      <c r="F222" s="264">
        <v>0</v>
      </c>
      <c r="G222" s="264">
        <v>0</v>
      </c>
      <c r="H222" s="264">
        <v>27390</v>
      </c>
      <c r="I222" s="264">
        <v>0</v>
      </c>
      <c r="J222" s="264">
        <v>0</v>
      </c>
      <c r="K222" s="264">
        <v>174348</v>
      </c>
      <c r="L222" s="264">
        <v>154268</v>
      </c>
      <c r="M222" s="264">
        <v>0</v>
      </c>
      <c r="N222" s="264">
        <v>0</v>
      </c>
      <c r="O222" s="264">
        <v>0</v>
      </c>
      <c r="P222" s="264">
        <v>5306</v>
      </c>
      <c r="Q222" s="264">
        <v>403518</v>
      </c>
      <c r="R222" s="264">
        <v>2479</v>
      </c>
      <c r="S222" s="264">
        <v>34284</v>
      </c>
      <c r="T222" s="264">
        <v>0</v>
      </c>
      <c r="U222" s="264">
        <v>4240</v>
      </c>
      <c r="V222" s="264">
        <v>2000</v>
      </c>
      <c r="W222" s="264">
        <v>45918</v>
      </c>
      <c r="X222" s="264">
        <v>0</v>
      </c>
      <c r="Y222" s="264">
        <v>0</v>
      </c>
      <c r="Z222" s="264">
        <v>88921</v>
      </c>
      <c r="AA222" s="264">
        <v>381932</v>
      </c>
      <c r="AB222" s="264">
        <v>470853</v>
      </c>
      <c r="AC222" s="264">
        <v>5306</v>
      </c>
      <c r="AD222" s="264">
        <v>476159</v>
      </c>
      <c r="AE222" s="264">
        <v>-72641</v>
      </c>
      <c r="AF222" s="264">
        <v>525592</v>
      </c>
      <c r="AG222" s="264">
        <v>452951</v>
      </c>
      <c r="AI222" t="s">
        <v>513</v>
      </c>
      <c r="AK222" t="s">
        <v>514</v>
      </c>
      <c r="AL222" s="241" t="str">
        <f t="shared" si="3"/>
        <v>206</v>
      </c>
    </row>
    <row r="223" spans="1:38" x14ac:dyDescent="0.2">
      <c r="A223" s="272" t="s">
        <v>2428</v>
      </c>
      <c r="B223" t="s">
        <v>548</v>
      </c>
      <c r="C223" s="264">
        <v>156160</v>
      </c>
      <c r="D223" s="264">
        <v>0</v>
      </c>
      <c r="E223" s="264">
        <v>156160</v>
      </c>
      <c r="F223" s="264">
        <v>0</v>
      </c>
      <c r="G223" s="264">
        <v>0</v>
      </c>
      <c r="H223" s="264">
        <v>70000</v>
      </c>
      <c r="I223" s="264">
        <v>3025</v>
      </c>
      <c r="J223" s="264">
        <v>126200</v>
      </c>
      <c r="K223" s="264">
        <v>440835</v>
      </c>
      <c r="L223" s="264">
        <v>1427200</v>
      </c>
      <c r="M223" s="264">
        <v>0</v>
      </c>
      <c r="N223" s="264">
        <v>38000</v>
      </c>
      <c r="O223" s="264">
        <v>0</v>
      </c>
      <c r="P223" s="264">
        <v>400000</v>
      </c>
      <c r="Q223" s="264">
        <v>2661420</v>
      </c>
      <c r="R223" s="264">
        <v>184825</v>
      </c>
      <c r="S223" s="264">
        <v>321180</v>
      </c>
      <c r="T223" s="264">
        <v>2700</v>
      </c>
      <c r="U223" s="264">
        <v>95135</v>
      </c>
      <c r="V223" s="264">
        <v>265000</v>
      </c>
      <c r="W223" s="264">
        <v>54605</v>
      </c>
      <c r="X223" s="264">
        <v>0</v>
      </c>
      <c r="Y223" s="264">
        <v>0</v>
      </c>
      <c r="Z223" s="264">
        <v>923445</v>
      </c>
      <c r="AA223" s="264">
        <v>2130850</v>
      </c>
      <c r="AB223" s="264">
        <v>3054295</v>
      </c>
      <c r="AC223" s="264">
        <v>400000</v>
      </c>
      <c r="AD223" s="264">
        <v>3454295</v>
      </c>
      <c r="AE223" s="264">
        <v>-792875</v>
      </c>
      <c r="AF223" s="264">
        <v>2926182</v>
      </c>
      <c r="AG223" s="264">
        <v>2133307</v>
      </c>
      <c r="AI223" t="s">
        <v>540</v>
      </c>
      <c r="AK223" t="s">
        <v>541</v>
      </c>
      <c r="AL223" s="241" t="str">
        <f t="shared" si="3"/>
        <v>219</v>
      </c>
    </row>
    <row r="224" spans="1:38" x14ac:dyDescent="0.2">
      <c r="A224" s="272" t="s">
        <v>2429</v>
      </c>
      <c r="B224" t="s">
        <v>550</v>
      </c>
      <c r="C224" s="264">
        <v>15680</v>
      </c>
      <c r="D224" s="264">
        <v>0</v>
      </c>
      <c r="E224" s="264">
        <v>15680</v>
      </c>
      <c r="F224" s="264">
        <v>0</v>
      </c>
      <c r="G224" s="264">
        <v>0</v>
      </c>
      <c r="H224" s="264">
        <v>12738</v>
      </c>
      <c r="I224" s="264">
        <v>30</v>
      </c>
      <c r="J224" s="264">
        <v>400</v>
      </c>
      <c r="K224" s="264">
        <v>15065.55</v>
      </c>
      <c r="L224" s="264">
        <v>34000</v>
      </c>
      <c r="M224" s="264">
        <v>0</v>
      </c>
      <c r="N224" s="264">
        <v>0</v>
      </c>
      <c r="O224" s="264">
        <v>0</v>
      </c>
      <c r="P224" s="264">
        <v>20000</v>
      </c>
      <c r="Q224" s="264">
        <v>97913.55</v>
      </c>
      <c r="R224" s="264">
        <v>2500</v>
      </c>
      <c r="S224" s="264">
        <v>65752</v>
      </c>
      <c r="T224" s="264">
        <v>0</v>
      </c>
      <c r="U224" s="264">
        <v>2300</v>
      </c>
      <c r="V224" s="264">
        <v>0</v>
      </c>
      <c r="W224" s="264">
        <v>29687</v>
      </c>
      <c r="X224" s="264">
        <v>0</v>
      </c>
      <c r="Y224" s="264">
        <v>0</v>
      </c>
      <c r="Z224" s="264">
        <v>100239</v>
      </c>
      <c r="AA224" s="264">
        <v>36000</v>
      </c>
      <c r="AB224" s="264">
        <v>136239</v>
      </c>
      <c r="AC224" s="264">
        <v>20000</v>
      </c>
      <c r="AD224" s="264">
        <v>156239</v>
      </c>
      <c r="AE224" s="264">
        <v>-58325.45</v>
      </c>
      <c r="AF224" s="264">
        <v>70046</v>
      </c>
      <c r="AG224" s="264">
        <v>11720.550000000003</v>
      </c>
      <c r="AI224" t="s">
        <v>1654</v>
      </c>
      <c r="AK224" t="s">
        <v>1655</v>
      </c>
      <c r="AL224" s="241" t="str">
        <f t="shared" si="3"/>
        <v>753</v>
      </c>
    </row>
    <row r="225" spans="1:38" x14ac:dyDescent="0.2">
      <c r="A225" s="272" t="s">
        <v>2430</v>
      </c>
      <c r="B225" t="s">
        <v>552</v>
      </c>
      <c r="C225" s="264">
        <v>232526</v>
      </c>
      <c r="D225" s="264">
        <v>0</v>
      </c>
      <c r="E225" s="264">
        <v>232526</v>
      </c>
      <c r="F225" s="264">
        <v>0</v>
      </c>
      <c r="G225" s="264">
        <v>0</v>
      </c>
      <c r="H225" s="264">
        <v>77719</v>
      </c>
      <c r="I225" s="264">
        <v>2675</v>
      </c>
      <c r="J225" s="264">
        <v>8600</v>
      </c>
      <c r="K225" s="264">
        <v>143398</v>
      </c>
      <c r="L225" s="264">
        <v>351600</v>
      </c>
      <c r="M225" s="264">
        <v>0</v>
      </c>
      <c r="N225" s="264">
        <v>13900</v>
      </c>
      <c r="O225" s="264">
        <v>19555</v>
      </c>
      <c r="P225" s="264">
        <v>0</v>
      </c>
      <c r="Q225" s="264">
        <v>849973</v>
      </c>
      <c r="R225" s="264">
        <v>62300</v>
      </c>
      <c r="S225" s="264">
        <v>287040</v>
      </c>
      <c r="T225" s="264">
        <v>0</v>
      </c>
      <c r="U225" s="264">
        <v>96675</v>
      </c>
      <c r="V225" s="264">
        <v>24120</v>
      </c>
      <c r="W225" s="264">
        <v>69480</v>
      </c>
      <c r="X225" s="264">
        <v>0</v>
      </c>
      <c r="Y225" s="264">
        <v>0</v>
      </c>
      <c r="Z225" s="264">
        <v>539615</v>
      </c>
      <c r="AA225" s="264">
        <v>328200</v>
      </c>
      <c r="AB225" s="264">
        <v>867815</v>
      </c>
      <c r="AC225" s="264">
        <v>0</v>
      </c>
      <c r="AD225" s="264">
        <v>867815</v>
      </c>
      <c r="AE225" s="264">
        <v>-17842</v>
      </c>
      <c r="AF225" s="264">
        <v>873518</v>
      </c>
      <c r="AG225" s="264">
        <v>855676</v>
      </c>
      <c r="AI225" t="s">
        <v>1137</v>
      </c>
      <c r="AK225" t="s">
        <v>1138</v>
      </c>
      <c r="AL225" s="241" t="str">
        <f t="shared" si="3"/>
        <v>501</v>
      </c>
    </row>
    <row r="226" spans="1:38" x14ac:dyDescent="0.2">
      <c r="A226" s="272" t="s">
        <v>2431</v>
      </c>
      <c r="B226" t="s">
        <v>554</v>
      </c>
      <c r="C226" s="264">
        <v>96176</v>
      </c>
      <c r="D226" s="264">
        <v>0</v>
      </c>
      <c r="E226" s="264">
        <v>96176</v>
      </c>
      <c r="F226" s="264">
        <v>0</v>
      </c>
      <c r="G226" s="264">
        <v>0</v>
      </c>
      <c r="H226" s="264">
        <v>44073</v>
      </c>
      <c r="I226" s="264">
        <v>2125</v>
      </c>
      <c r="J226" s="264">
        <v>1250</v>
      </c>
      <c r="K226" s="264">
        <v>54254</v>
      </c>
      <c r="L226" s="264">
        <v>176660</v>
      </c>
      <c r="M226" s="264">
        <v>0</v>
      </c>
      <c r="N226" s="264">
        <v>4500</v>
      </c>
      <c r="O226" s="264">
        <v>0</v>
      </c>
      <c r="P226" s="264">
        <v>2092</v>
      </c>
      <c r="Q226" s="264">
        <v>381130</v>
      </c>
      <c r="R226" s="264">
        <v>0</v>
      </c>
      <c r="S226" s="264">
        <v>61885</v>
      </c>
      <c r="T226" s="264">
        <v>0</v>
      </c>
      <c r="U226" s="264">
        <v>0</v>
      </c>
      <c r="V226" s="264">
        <v>1575</v>
      </c>
      <c r="W226" s="264">
        <v>51982</v>
      </c>
      <c r="X226" s="264">
        <v>0</v>
      </c>
      <c r="Y226" s="264">
        <v>0</v>
      </c>
      <c r="Z226" s="264">
        <v>115442</v>
      </c>
      <c r="AA226" s="264">
        <v>185491</v>
      </c>
      <c r="AB226" s="264">
        <v>300933</v>
      </c>
      <c r="AC226" s="264">
        <v>2092</v>
      </c>
      <c r="AD226" s="264">
        <v>303025</v>
      </c>
      <c r="AE226" s="264">
        <v>78105</v>
      </c>
      <c r="AF226" s="264">
        <v>518510</v>
      </c>
      <c r="AG226" s="264">
        <v>596615</v>
      </c>
      <c r="AI226" t="s">
        <v>542</v>
      </c>
      <c r="AK226" t="s">
        <v>543</v>
      </c>
      <c r="AL226" s="241" t="str">
        <f t="shared" si="3"/>
        <v>220</v>
      </c>
    </row>
    <row r="227" spans="1:38" x14ac:dyDescent="0.2">
      <c r="A227" s="272" t="s">
        <v>2432</v>
      </c>
      <c r="B227" t="s">
        <v>556</v>
      </c>
      <c r="C227" s="264">
        <v>108120</v>
      </c>
      <c r="D227" s="264">
        <v>0</v>
      </c>
      <c r="E227" s="264">
        <v>108120</v>
      </c>
      <c r="F227" s="264">
        <v>0</v>
      </c>
      <c r="G227" s="264">
        <v>27576</v>
      </c>
      <c r="H227" s="264">
        <v>29715</v>
      </c>
      <c r="I227" s="264">
        <v>1430</v>
      </c>
      <c r="J227" s="264">
        <v>4263</v>
      </c>
      <c r="K227" s="264">
        <v>57583</v>
      </c>
      <c r="L227" s="264">
        <v>171323</v>
      </c>
      <c r="M227" s="264">
        <v>1438</v>
      </c>
      <c r="N227" s="264">
        <v>52246</v>
      </c>
      <c r="O227" s="264">
        <v>0</v>
      </c>
      <c r="P227" s="264">
        <v>29974</v>
      </c>
      <c r="Q227" s="264">
        <v>483668</v>
      </c>
      <c r="R227" s="264">
        <v>32237</v>
      </c>
      <c r="S227" s="264">
        <v>132717</v>
      </c>
      <c r="T227" s="264">
        <v>0</v>
      </c>
      <c r="U227" s="264">
        <v>26978</v>
      </c>
      <c r="V227" s="264">
        <v>57500</v>
      </c>
      <c r="W227" s="264">
        <v>52937</v>
      </c>
      <c r="X227" s="264">
        <v>0</v>
      </c>
      <c r="Y227" s="264">
        <v>0</v>
      </c>
      <c r="Z227" s="264">
        <v>302369</v>
      </c>
      <c r="AA227" s="264">
        <v>151325</v>
      </c>
      <c r="AB227" s="264">
        <v>453694</v>
      </c>
      <c r="AC227" s="264">
        <v>29974</v>
      </c>
      <c r="AD227" s="264">
        <v>483668</v>
      </c>
      <c r="AE227" s="264">
        <v>0</v>
      </c>
      <c r="AF227" s="264">
        <v>842723</v>
      </c>
      <c r="AG227" s="264">
        <v>842723</v>
      </c>
      <c r="AI227" t="s">
        <v>212</v>
      </c>
      <c r="AK227" t="s">
        <v>213</v>
      </c>
      <c r="AL227" s="241" t="str">
        <f t="shared" si="3"/>
        <v>064</v>
      </c>
    </row>
    <row r="228" spans="1:38" x14ac:dyDescent="0.2">
      <c r="A228" s="272" t="s">
        <v>2433</v>
      </c>
      <c r="B228" t="s">
        <v>559</v>
      </c>
      <c r="C228" s="264">
        <v>1756175</v>
      </c>
      <c r="D228" s="264">
        <v>0</v>
      </c>
      <c r="E228" s="264">
        <v>1756175</v>
      </c>
      <c r="F228" s="264">
        <v>0</v>
      </c>
      <c r="G228" s="264">
        <v>647348</v>
      </c>
      <c r="H228" s="264">
        <v>537511</v>
      </c>
      <c r="I228" s="264">
        <v>261250</v>
      </c>
      <c r="J228" s="264">
        <v>53275</v>
      </c>
      <c r="K228" s="264">
        <v>638457.89999999991</v>
      </c>
      <c r="L228" s="264">
        <v>2039210</v>
      </c>
      <c r="M228" s="264">
        <v>4217</v>
      </c>
      <c r="N228" s="264">
        <v>48425</v>
      </c>
      <c r="O228" s="264">
        <v>0</v>
      </c>
      <c r="P228" s="264">
        <v>1128625</v>
      </c>
      <c r="Q228" s="264">
        <v>7114493.9000000004</v>
      </c>
      <c r="R228" s="264">
        <v>1081558</v>
      </c>
      <c r="S228" s="264">
        <v>516168</v>
      </c>
      <c r="T228" s="264">
        <v>0</v>
      </c>
      <c r="U228" s="264">
        <v>926961</v>
      </c>
      <c r="V228" s="264">
        <v>234133</v>
      </c>
      <c r="W228" s="264">
        <v>195324</v>
      </c>
      <c r="X228" s="264">
        <v>933125</v>
      </c>
      <c r="Y228" s="264">
        <v>5000</v>
      </c>
      <c r="Z228" s="264">
        <v>3892269</v>
      </c>
      <c r="AA228" s="264">
        <v>1796040</v>
      </c>
      <c r="AB228" s="264">
        <v>5688309</v>
      </c>
      <c r="AC228" s="264">
        <v>1128625</v>
      </c>
      <c r="AD228" s="264">
        <v>6816934</v>
      </c>
      <c r="AE228" s="264">
        <v>297559.90000000014</v>
      </c>
      <c r="AF228" s="264">
        <v>3432072</v>
      </c>
      <c r="AG228" s="264">
        <v>3729631.9000000004</v>
      </c>
      <c r="AI228" t="s">
        <v>1267</v>
      </c>
      <c r="AK228" t="s">
        <v>1268</v>
      </c>
      <c r="AL228" s="241" t="str">
        <f t="shared" si="3"/>
        <v>564</v>
      </c>
    </row>
    <row r="229" spans="1:38" x14ac:dyDescent="0.2">
      <c r="A229" s="272" t="s">
        <v>2434</v>
      </c>
      <c r="B229" t="s">
        <v>561</v>
      </c>
      <c r="C229" s="264">
        <v>36611</v>
      </c>
      <c r="D229" s="264">
        <v>0</v>
      </c>
      <c r="E229" s="264">
        <v>36611</v>
      </c>
      <c r="F229" s="264">
        <v>0</v>
      </c>
      <c r="G229" s="264">
        <v>0</v>
      </c>
      <c r="H229" s="264">
        <v>15111</v>
      </c>
      <c r="I229" s="264">
        <v>390</v>
      </c>
      <c r="J229" s="264">
        <v>0</v>
      </c>
      <c r="K229" s="264">
        <v>24523</v>
      </c>
      <c r="L229" s="264">
        <v>5775</v>
      </c>
      <c r="M229" s="264">
        <v>0</v>
      </c>
      <c r="N229" s="264">
        <v>0</v>
      </c>
      <c r="O229" s="264">
        <v>0</v>
      </c>
      <c r="P229" s="264">
        <v>10618</v>
      </c>
      <c r="Q229" s="264">
        <v>93028</v>
      </c>
      <c r="R229" s="264">
        <v>6000</v>
      </c>
      <c r="S229" s="264">
        <v>18370</v>
      </c>
      <c r="T229" s="264">
        <v>1000</v>
      </c>
      <c r="U229" s="264">
        <v>12850</v>
      </c>
      <c r="V229" s="264">
        <v>258</v>
      </c>
      <c r="W229" s="264">
        <v>22305</v>
      </c>
      <c r="X229" s="264">
        <v>11962</v>
      </c>
      <c r="Y229" s="264">
        <v>42000</v>
      </c>
      <c r="Z229" s="264">
        <v>114745</v>
      </c>
      <c r="AA229" s="264">
        <v>0</v>
      </c>
      <c r="AB229" s="264">
        <v>114745</v>
      </c>
      <c r="AC229" s="264">
        <v>10618</v>
      </c>
      <c r="AD229" s="264">
        <v>125363</v>
      </c>
      <c r="AE229" s="264">
        <v>-32335</v>
      </c>
      <c r="AF229" s="264">
        <v>161724</v>
      </c>
      <c r="AG229" s="264">
        <v>129389</v>
      </c>
      <c r="AI229" t="s">
        <v>639</v>
      </c>
      <c r="AK229" t="s">
        <v>1580</v>
      </c>
      <c r="AL229" s="241" t="str">
        <f t="shared" si="3"/>
        <v>717</v>
      </c>
    </row>
    <row r="230" spans="1:38" x14ac:dyDescent="0.2">
      <c r="A230" s="272" t="s">
        <v>2435</v>
      </c>
      <c r="B230" t="s">
        <v>563</v>
      </c>
      <c r="C230" s="264">
        <v>1071688</v>
      </c>
      <c r="D230" s="264">
        <v>0</v>
      </c>
      <c r="E230" s="264">
        <v>1071688</v>
      </c>
      <c r="F230" s="264">
        <v>0</v>
      </c>
      <c r="G230" s="264">
        <v>15000</v>
      </c>
      <c r="H230" s="264">
        <v>10098</v>
      </c>
      <c r="I230" s="264">
        <v>41768</v>
      </c>
      <c r="J230" s="264">
        <v>30464</v>
      </c>
      <c r="K230" s="264">
        <v>267740</v>
      </c>
      <c r="L230" s="264">
        <v>1068636</v>
      </c>
      <c r="M230" s="264">
        <v>0</v>
      </c>
      <c r="N230" s="264">
        <v>27722</v>
      </c>
      <c r="O230" s="264">
        <v>0</v>
      </c>
      <c r="P230" s="264">
        <v>220129</v>
      </c>
      <c r="Q230" s="264">
        <v>2753245</v>
      </c>
      <c r="R230" s="264">
        <v>381317</v>
      </c>
      <c r="S230" s="264">
        <v>535783</v>
      </c>
      <c r="T230" s="264">
        <v>4000</v>
      </c>
      <c r="U230" s="264">
        <v>516269</v>
      </c>
      <c r="V230" s="264">
        <v>59168</v>
      </c>
      <c r="W230" s="264">
        <v>216289</v>
      </c>
      <c r="X230" s="264">
        <v>311616</v>
      </c>
      <c r="Y230" s="264">
        <v>0</v>
      </c>
      <c r="Z230" s="264">
        <v>2024442</v>
      </c>
      <c r="AA230" s="264">
        <v>1277004</v>
      </c>
      <c r="AB230" s="264">
        <v>3301446</v>
      </c>
      <c r="AC230" s="264">
        <v>220129</v>
      </c>
      <c r="AD230" s="264">
        <v>3521575</v>
      </c>
      <c r="AE230" s="264">
        <v>-768330</v>
      </c>
      <c r="AF230" s="264">
        <v>4192297</v>
      </c>
      <c r="AG230" s="264">
        <v>3423967</v>
      </c>
      <c r="AI230" t="s">
        <v>2108</v>
      </c>
      <c r="AK230" t="s">
        <v>568</v>
      </c>
      <c r="AL230" s="241" t="str">
        <f t="shared" si="3"/>
        <v>232</v>
      </c>
    </row>
    <row r="231" spans="1:38" x14ac:dyDescent="0.2">
      <c r="A231" s="272" t="s">
        <v>2436</v>
      </c>
      <c r="B231" t="s">
        <v>565</v>
      </c>
      <c r="C231" s="264">
        <v>29613</v>
      </c>
      <c r="D231" s="264">
        <v>0</v>
      </c>
      <c r="E231" s="264">
        <v>29613</v>
      </c>
      <c r="F231" s="264">
        <v>0</v>
      </c>
      <c r="G231" s="264">
        <v>0</v>
      </c>
      <c r="H231" s="264">
        <v>2882</v>
      </c>
      <c r="I231" s="264">
        <v>0</v>
      </c>
      <c r="J231" s="264">
        <v>15000</v>
      </c>
      <c r="K231" s="264">
        <v>13000</v>
      </c>
      <c r="L231" s="264">
        <v>16000</v>
      </c>
      <c r="M231" s="264">
        <v>0</v>
      </c>
      <c r="N231" s="264">
        <v>8000</v>
      </c>
      <c r="O231" s="264">
        <v>0</v>
      </c>
      <c r="P231" s="264">
        <v>35000</v>
      </c>
      <c r="Q231" s="264">
        <v>119495</v>
      </c>
      <c r="R231" s="264">
        <v>4500</v>
      </c>
      <c r="S231" s="264">
        <v>24300</v>
      </c>
      <c r="T231" s="264">
        <v>1000</v>
      </c>
      <c r="U231" s="264">
        <v>6227</v>
      </c>
      <c r="V231" s="264">
        <v>700</v>
      </c>
      <c r="W231" s="264">
        <v>51700</v>
      </c>
      <c r="X231" s="264">
        <v>0</v>
      </c>
      <c r="Y231" s="264">
        <v>0</v>
      </c>
      <c r="Z231" s="264">
        <v>88427</v>
      </c>
      <c r="AA231" s="264">
        <v>28000</v>
      </c>
      <c r="AB231" s="264">
        <v>116427</v>
      </c>
      <c r="AC231" s="264">
        <v>35000</v>
      </c>
      <c r="AD231" s="264">
        <v>151427</v>
      </c>
      <c r="AE231" s="264">
        <v>-31932</v>
      </c>
      <c r="AF231" s="264">
        <v>768640</v>
      </c>
      <c r="AG231" s="264">
        <v>736708</v>
      </c>
      <c r="AI231" t="s">
        <v>2109</v>
      </c>
      <c r="AK231" t="s">
        <v>516</v>
      </c>
      <c r="AL231" s="241" t="str">
        <f t="shared" si="3"/>
        <v>207</v>
      </c>
    </row>
    <row r="232" spans="1:38" x14ac:dyDescent="0.2">
      <c r="A232" s="272" t="s">
        <v>2437</v>
      </c>
      <c r="B232" t="s">
        <v>567</v>
      </c>
      <c r="C232" s="264">
        <v>336746</v>
      </c>
      <c r="D232" s="264">
        <v>0</v>
      </c>
      <c r="E232" s="264">
        <v>336746</v>
      </c>
      <c r="F232" s="264">
        <v>0</v>
      </c>
      <c r="G232" s="264">
        <v>129611</v>
      </c>
      <c r="H232" s="264">
        <v>25225</v>
      </c>
      <c r="I232" s="264">
        <v>50725</v>
      </c>
      <c r="J232" s="264">
        <v>37826</v>
      </c>
      <c r="K232" s="264">
        <v>671031</v>
      </c>
      <c r="L232" s="264">
        <v>764655</v>
      </c>
      <c r="M232" s="264">
        <v>0</v>
      </c>
      <c r="N232" s="264">
        <v>6850</v>
      </c>
      <c r="O232" s="264">
        <v>5163000</v>
      </c>
      <c r="P232" s="264">
        <v>24276</v>
      </c>
      <c r="Q232" s="264">
        <v>7209945</v>
      </c>
      <c r="R232" s="264">
        <v>208940</v>
      </c>
      <c r="S232" s="264">
        <v>245887</v>
      </c>
      <c r="T232" s="264">
        <v>2650</v>
      </c>
      <c r="U232" s="264">
        <v>93597</v>
      </c>
      <c r="V232" s="264">
        <v>31785</v>
      </c>
      <c r="W232" s="264">
        <v>130000</v>
      </c>
      <c r="X232" s="264">
        <v>64942</v>
      </c>
      <c r="Y232" s="264">
        <v>425267</v>
      </c>
      <c r="Z232" s="264">
        <v>1203068</v>
      </c>
      <c r="AA232" s="264">
        <v>6965753</v>
      </c>
      <c r="AB232" s="264">
        <v>8168821</v>
      </c>
      <c r="AC232" s="264">
        <v>24276</v>
      </c>
      <c r="AD232" s="264">
        <v>8193097</v>
      </c>
      <c r="AE232" s="264">
        <v>-983152</v>
      </c>
      <c r="AF232" s="264">
        <v>2065182</v>
      </c>
      <c r="AG232" s="264">
        <v>1082030</v>
      </c>
      <c r="AI232" t="s">
        <v>569</v>
      </c>
      <c r="AK232" t="s">
        <v>570</v>
      </c>
      <c r="AL232" s="241" t="str">
        <f t="shared" si="3"/>
        <v>233</v>
      </c>
    </row>
    <row r="233" spans="1:38" x14ac:dyDescent="0.2">
      <c r="A233" s="272" t="s">
        <v>2438</v>
      </c>
      <c r="B233" t="s">
        <v>569</v>
      </c>
      <c r="C233" s="264">
        <v>96176</v>
      </c>
      <c r="D233" s="264">
        <v>0</v>
      </c>
      <c r="E233" s="264">
        <v>96176</v>
      </c>
      <c r="F233" s="264">
        <v>0</v>
      </c>
      <c r="G233" s="264">
        <v>0</v>
      </c>
      <c r="H233" s="264">
        <v>44073</v>
      </c>
      <c r="I233" s="264">
        <v>2125</v>
      </c>
      <c r="J233" s="264">
        <v>1250</v>
      </c>
      <c r="K233" s="264">
        <v>54254</v>
      </c>
      <c r="L233" s="264">
        <v>176660</v>
      </c>
      <c r="M233" s="264">
        <v>0</v>
      </c>
      <c r="N233" s="264">
        <v>4500</v>
      </c>
      <c r="O233" s="264">
        <v>0</v>
      </c>
      <c r="P233" s="264">
        <v>2092</v>
      </c>
      <c r="Q233" s="264">
        <v>381130</v>
      </c>
      <c r="R233" s="264">
        <v>0</v>
      </c>
      <c r="S233" s="264">
        <v>61885</v>
      </c>
      <c r="T233" s="264">
        <v>0</v>
      </c>
      <c r="U233" s="264">
        <v>0</v>
      </c>
      <c r="V233" s="264">
        <v>1575</v>
      </c>
      <c r="W233" s="264">
        <v>51982</v>
      </c>
      <c r="X233" s="264">
        <v>0</v>
      </c>
      <c r="Y233" s="264">
        <v>0</v>
      </c>
      <c r="Z233" s="264">
        <v>115442</v>
      </c>
      <c r="AA233" s="264">
        <v>185491</v>
      </c>
      <c r="AB233" s="264">
        <v>300933</v>
      </c>
      <c r="AC233" s="264">
        <v>2092</v>
      </c>
      <c r="AD233" s="264">
        <v>303025</v>
      </c>
      <c r="AE233" s="264">
        <v>78105</v>
      </c>
      <c r="AF233" s="264">
        <v>518510</v>
      </c>
      <c r="AG233" s="264">
        <v>596615</v>
      </c>
      <c r="AI233" t="s">
        <v>1656</v>
      </c>
      <c r="AK233" t="s">
        <v>1657</v>
      </c>
      <c r="AL233" s="241" t="str">
        <f t="shared" si="3"/>
        <v>754</v>
      </c>
    </row>
    <row r="234" spans="1:38" x14ac:dyDescent="0.2">
      <c r="A234" s="272" t="s">
        <v>2439</v>
      </c>
      <c r="B234" t="s">
        <v>571</v>
      </c>
      <c r="C234" s="264">
        <v>990765</v>
      </c>
      <c r="D234" s="264">
        <v>0</v>
      </c>
      <c r="E234" s="264">
        <v>990765</v>
      </c>
      <c r="F234" s="264">
        <v>0</v>
      </c>
      <c r="G234" s="264">
        <v>102500</v>
      </c>
      <c r="H234" s="264">
        <v>8110</v>
      </c>
      <c r="I234" s="264">
        <v>42725</v>
      </c>
      <c r="J234" s="264">
        <v>11500</v>
      </c>
      <c r="K234" s="264">
        <v>318136.3</v>
      </c>
      <c r="L234" s="264">
        <v>917350</v>
      </c>
      <c r="M234" s="264">
        <v>0</v>
      </c>
      <c r="N234" s="264">
        <v>111000</v>
      </c>
      <c r="O234" s="264">
        <v>0</v>
      </c>
      <c r="P234" s="264">
        <v>158159</v>
      </c>
      <c r="Q234" s="264">
        <v>2660245.2999999998</v>
      </c>
      <c r="R234" s="264">
        <v>345095</v>
      </c>
      <c r="S234" s="264">
        <v>446584</v>
      </c>
      <c r="T234" s="264">
        <v>3950</v>
      </c>
      <c r="U234" s="264">
        <v>293650</v>
      </c>
      <c r="V234" s="264">
        <v>3500</v>
      </c>
      <c r="W234" s="264">
        <v>199570</v>
      </c>
      <c r="X234" s="264">
        <v>340707</v>
      </c>
      <c r="Y234" s="264">
        <v>0</v>
      </c>
      <c r="Z234" s="264">
        <v>1633056</v>
      </c>
      <c r="AA234" s="264">
        <v>741852</v>
      </c>
      <c r="AB234" s="264">
        <v>2374908</v>
      </c>
      <c r="AC234" s="264">
        <v>158159</v>
      </c>
      <c r="AD234" s="264">
        <v>2533067</v>
      </c>
      <c r="AE234" s="264">
        <v>127178.29999999987</v>
      </c>
      <c r="AF234" s="264">
        <v>378939</v>
      </c>
      <c r="AG234" s="264">
        <v>506117.29999999987</v>
      </c>
      <c r="AI234" t="s">
        <v>447</v>
      </c>
      <c r="AK234" t="s">
        <v>448</v>
      </c>
      <c r="AL234" s="241" t="str">
        <f t="shared" si="3"/>
        <v>172</v>
      </c>
    </row>
    <row r="235" spans="1:38" x14ac:dyDescent="0.2">
      <c r="A235" s="272" t="s">
        <v>2440</v>
      </c>
      <c r="B235" t="s">
        <v>573</v>
      </c>
      <c r="C235" s="264">
        <v>37036</v>
      </c>
      <c r="D235" s="264">
        <v>0</v>
      </c>
      <c r="E235" s="264">
        <v>37036</v>
      </c>
      <c r="F235" s="264">
        <v>0</v>
      </c>
      <c r="G235" s="264">
        <v>0</v>
      </c>
      <c r="H235" s="264">
        <v>1197</v>
      </c>
      <c r="I235" s="264">
        <v>0</v>
      </c>
      <c r="J235" s="264">
        <v>0</v>
      </c>
      <c r="K235" s="264">
        <v>14881</v>
      </c>
      <c r="L235" s="264">
        <v>55000</v>
      </c>
      <c r="M235" s="264">
        <v>0</v>
      </c>
      <c r="N235" s="264">
        <v>0</v>
      </c>
      <c r="O235" s="264">
        <v>0</v>
      </c>
      <c r="P235" s="264">
        <v>0</v>
      </c>
      <c r="Q235" s="264">
        <v>108114</v>
      </c>
      <c r="R235" s="264">
        <v>5000</v>
      </c>
      <c r="S235" s="264">
        <v>25000</v>
      </c>
      <c r="T235" s="264">
        <v>1500</v>
      </c>
      <c r="U235" s="264">
        <v>5000</v>
      </c>
      <c r="V235" s="264">
        <v>0</v>
      </c>
      <c r="W235" s="264">
        <v>24000</v>
      </c>
      <c r="X235" s="264">
        <v>0</v>
      </c>
      <c r="Y235" s="264">
        <v>0</v>
      </c>
      <c r="Z235" s="264">
        <v>60500</v>
      </c>
      <c r="AA235" s="264">
        <v>45000</v>
      </c>
      <c r="AB235" s="264">
        <v>105500</v>
      </c>
      <c r="AC235" s="264">
        <v>0</v>
      </c>
      <c r="AD235" s="264">
        <v>105500</v>
      </c>
      <c r="AE235" s="264">
        <v>2614</v>
      </c>
      <c r="AF235" s="264">
        <v>108575</v>
      </c>
      <c r="AG235" s="264">
        <v>111189</v>
      </c>
      <c r="AI235" t="s">
        <v>824</v>
      </c>
      <c r="AK235" t="s">
        <v>825</v>
      </c>
      <c r="AL235" s="241" t="str">
        <f t="shared" si="3"/>
        <v>355</v>
      </c>
    </row>
    <row r="236" spans="1:38" x14ac:dyDescent="0.2">
      <c r="A236" s="272" t="s">
        <v>2441</v>
      </c>
      <c r="B236" t="s">
        <v>575</v>
      </c>
      <c r="C236" s="264">
        <v>150794</v>
      </c>
      <c r="D236" s="264">
        <v>0</v>
      </c>
      <c r="E236" s="264">
        <v>150794</v>
      </c>
      <c r="F236" s="264">
        <v>0</v>
      </c>
      <c r="G236" s="264">
        <v>1215</v>
      </c>
      <c r="H236" s="264">
        <v>2780</v>
      </c>
      <c r="I236" s="264">
        <v>1000</v>
      </c>
      <c r="J236" s="264">
        <v>720</v>
      </c>
      <c r="K236" s="264">
        <v>61320</v>
      </c>
      <c r="L236" s="264">
        <v>242370</v>
      </c>
      <c r="M236" s="264">
        <v>0</v>
      </c>
      <c r="N236" s="264">
        <v>14650</v>
      </c>
      <c r="O236" s="264">
        <v>0</v>
      </c>
      <c r="P236" s="264">
        <v>3815</v>
      </c>
      <c r="Q236" s="264">
        <v>478664</v>
      </c>
      <c r="R236" s="264">
        <v>25150</v>
      </c>
      <c r="S236" s="264">
        <v>92186</v>
      </c>
      <c r="T236" s="264">
        <v>4000</v>
      </c>
      <c r="U236" s="264">
        <v>74095</v>
      </c>
      <c r="V236" s="264">
        <v>1000</v>
      </c>
      <c r="W236" s="264">
        <v>64755</v>
      </c>
      <c r="X236" s="264">
        <v>24100</v>
      </c>
      <c r="Y236" s="264">
        <v>1500</v>
      </c>
      <c r="Z236" s="264">
        <v>286786</v>
      </c>
      <c r="AA236" s="264">
        <v>196350</v>
      </c>
      <c r="AB236" s="264">
        <v>483136</v>
      </c>
      <c r="AC236" s="264">
        <v>3815</v>
      </c>
      <c r="AD236" s="264">
        <v>486951</v>
      </c>
      <c r="AE236" s="264">
        <v>-8287</v>
      </c>
      <c r="AF236" s="264">
        <v>231331</v>
      </c>
      <c r="AG236" s="264">
        <v>223044</v>
      </c>
      <c r="AI236" t="s">
        <v>1699</v>
      </c>
      <c r="AK236" t="s">
        <v>1700</v>
      </c>
      <c r="AL236" s="241" t="str">
        <f t="shared" si="3"/>
        <v>774</v>
      </c>
    </row>
    <row r="237" spans="1:38" x14ac:dyDescent="0.2">
      <c r="A237" s="272" t="s">
        <v>2442</v>
      </c>
      <c r="B237" t="s">
        <v>577</v>
      </c>
      <c r="C237" s="264">
        <v>2645615</v>
      </c>
      <c r="D237" s="264">
        <v>0</v>
      </c>
      <c r="E237" s="264">
        <v>2645615</v>
      </c>
      <c r="F237" s="264">
        <v>0</v>
      </c>
      <c r="G237" s="264">
        <v>220359</v>
      </c>
      <c r="H237" s="264">
        <v>1049359</v>
      </c>
      <c r="I237" s="264">
        <v>283600</v>
      </c>
      <c r="J237" s="264">
        <v>91811</v>
      </c>
      <c r="K237" s="264">
        <v>1083824.45</v>
      </c>
      <c r="L237" s="264">
        <v>4447900</v>
      </c>
      <c r="M237" s="264">
        <v>0</v>
      </c>
      <c r="N237" s="264">
        <v>317261</v>
      </c>
      <c r="O237" s="264">
        <v>310000</v>
      </c>
      <c r="P237" s="264">
        <v>1459623</v>
      </c>
      <c r="Q237" s="264">
        <v>11909352.449999999</v>
      </c>
      <c r="R237" s="264">
        <v>1789424</v>
      </c>
      <c r="S237" s="264">
        <v>2234960</v>
      </c>
      <c r="T237" s="264">
        <v>23553</v>
      </c>
      <c r="U237" s="264">
        <v>1599722</v>
      </c>
      <c r="V237" s="264">
        <v>182120</v>
      </c>
      <c r="W237" s="264">
        <v>571783</v>
      </c>
      <c r="X237" s="264">
        <v>1146799</v>
      </c>
      <c r="Y237" s="264">
        <v>0</v>
      </c>
      <c r="Z237" s="264">
        <v>7548361</v>
      </c>
      <c r="AA237" s="264">
        <v>2757619</v>
      </c>
      <c r="AB237" s="264">
        <v>10305980</v>
      </c>
      <c r="AC237" s="264">
        <v>1459623</v>
      </c>
      <c r="AD237" s="264">
        <v>11765603</v>
      </c>
      <c r="AE237" s="264">
        <v>143749.45000000019</v>
      </c>
      <c r="AF237" s="264">
        <v>4042868</v>
      </c>
      <c r="AG237" s="264">
        <v>4186617.45</v>
      </c>
      <c r="AI237" t="s">
        <v>719</v>
      </c>
      <c r="AK237" t="s">
        <v>720</v>
      </c>
      <c r="AL237" s="241" t="str">
        <f t="shared" si="3"/>
        <v>304</v>
      </c>
    </row>
    <row r="238" spans="1:38" x14ac:dyDescent="0.2">
      <c r="A238" s="272" t="s">
        <v>2443</v>
      </c>
      <c r="B238" t="s">
        <v>579</v>
      </c>
      <c r="C238" s="264">
        <v>312339</v>
      </c>
      <c r="D238" s="264">
        <v>0</v>
      </c>
      <c r="E238" s="264">
        <v>312339</v>
      </c>
      <c r="F238" s="264">
        <v>0</v>
      </c>
      <c r="G238" s="264">
        <v>58334</v>
      </c>
      <c r="H238" s="264">
        <v>117441</v>
      </c>
      <c r="I238" s="264">
        <v>2745</v>
      </c>
      <c r="J238" s="264">
        <v>1130</v>
      </c>
      <c r="K238" s="264">
        <v>145200</v>
      </c>
      <c r="L238" s="264">
        <v>486200</v>
      </c>
      <c r="M238" s="264">
        <v>0</v>
      </c>
      <c r="N238" s="264">
        <v>12750</v>
      </c>
      <c r="O238" s="264">
        <v>0</v>
      </c>
      <c r="P238" s="264">
        <v>108331</v>
      </c>
      <c r="Q238" s="264">
        <v>1244470</v>
      </c>
      <c r="R238" s="264">
        <v>102815</v>
      </c>
      <c r="S238" s="264">
        <v>285950</v>
      </c>
      <c r="T238" s="264">
        <v>0</v>
      </c>
      <c r="U238" s="264">
        <v>98650</v>
      </c>
      <c r="V238" s="264">
        <v>6560</v>
      </c>
      <c r="W238" s="264">
        <v>99550</v>
      </c>
      <c r="X238" s="264">
        <v>139443</v>
      </c>
      <c r="Y238" s="264">
        <v>11600</v>
      </c>
      <c r="Z238" s="264">
        <v>744568</v>
      </c>
      <c r="AA238" s="264">
        <v>413045</v>
      </c>
      <c r="AB238" s="264">
        <v>1157613</v>
      </c>
      <c r="AC238" s="264">
        <v>108331</v>
      </c>
      <c r="AD238" s="264">
        <v>1265944</v>
      </c>
      <c r="AE238" s="264">
        <v>-21474</v>
      </c>
      <c r="AF238" s="264">
        <v>552949</v>
      </c>
      <c r="AG238" s="264">
        <v>531475</v>
      </c>
      <c r="AI238" t="s">
        <v>1701</v>
      </c>
      <c r="AK238" t="s">
        <v>1702</v>
      </c>
      <c r="AL238" s="241" t="str">
        <f t="shared" si="3"/>
        <v>775</v>
      </c>
    </row>
    <row r="239" spans="1:38" x14ac:dyDescent="0.2">
      <c r="A239" s="272" t="s">
        <v>2444</v>
      </c>
      <c r="B239" t="s">
        <v>581</v>
      </c>
      <c r="C239" s="264">
        <v>411935</v>
      </c>
      <c r="D239" s="264">
        <v>0</v>
      </c>
      <c r="E239" s="264">
        <v>411935</v>
      </c>
      <c r="F239" s="264">
        <v>0</v>
      </c>
      <c r="G239" s="264">
        <v>280978</v>
      </c>
      <c r="H239" s="264">
        <v>19649</v>
      </c>
      <c r="I239" s="264">
        <v>71150</v>
      </c>
      <c r="J239" s="264">
        <v>4500</v>
      </c>
      <c r="K239" s="264">
        <v>188348</v>
      </c>
      <c r="L239" s="264">
        <v>557745</v>
      </c>
      <c r="M239" s="264">
        <v>0</v>
      </c>
      <c r="N239" s="264">
        <v>71913</v>
      </c>
      <c r="O239" s="264">
        <v>0</v>
      </c>
      <c r="P239" s="264">
        <v>290306</v>
      </c>
      <c r="Q239" s="264">
        <v>1896524</v>
      </c>
      <c r="R239" s="264">
        <v>296785</v>
      </c>
      <c r="S239" s="264">
        <v>331850</v>
      </c>
      <c r="T239" s="264">
        <v>0</v>
      </c>
      <c r="U239" s="264">
        <v>218276</v>
      </c>
      <c r="V239" s="264">
        <v>204900</v>
      </c>
      <c r="W239" s="264">
        <v>220000</v>
      </c>
      <c r="X239" s="264">
        <v>155785</v>
      </c>
      <c r="Y239" s="264">
        <v>0</v>
      </c>
      <c r="Z239" s="264">
        <v>1427596</v>
      </c>
      <c r="AA239" s="264">
        <v>503603</v>
      </c>
      <c r="AB239" s="264">
        <v>1931199</v>
      </c>
      <c r="AC239" s="264">
        <v>290306</v>
      </c>
      <c r="AD239" s="264">
        <v>2221505</v>
      </c>
      <c r="AE239" s="264">
        <v>-324981</v>
      </c>
      <c r="AF239" s="264">
        <v>700866</v>
      </c>
      <c r="AG239" s="264">
        <v>375885</v>
      </c>
      <c r="AI239" t="s">
        <v>1196</v>
      </c>
      <c r="AK239" t="s">
        <v>1197</v>
      </c>
      <c r="AL239" s="241" t="str">
        <f t="shared" si="3"/>
        <v>529</v>
      </c>
    </row>
    <row r="240" spans="1:38" x14ac:dyDescent="0.2">
      <c r="A240" s="272" t="s">
        <v>2445</v>
      </c>
      <c r="B240" t="s">
        <v>583</v>
      </c>
      <c r="C240" s="264">
        <v>11863538</v>
      </c>
      <c r="D240" s="264">
        <v>0</v>
      </c>
      <c r="E240" s="264">
        <v>11863538</v>
      </c>
      <c r="F240" s="264">
        <v>0</v>
      </c>
      <c r="G240" s="264">
        <v>3513475</v>
      </c>
      <c r="H240" s="264">
        <v>75298</v>
      </c>
      <c r="I240" s="264">
        <v>1186450</v>
      </c>
      <c r="J240" s="264">
        <v>231070</v>
      </c>
      <c r="K240" s="264">
        <v>4603565</v>
      </c>
      <c r="L240" s="264">
        <v>16761160</v>
      </c>
      <c r="M240" s="264">
        <v>21500</v>
      </c>
      <c r="N240" s="264">
        <v>308000</v>
      </c>
      <c r="O240" s="264">
        <v>9650000</v>
      </c>
      <c r="P240" s="264">
        <v>5685597</v>
      </c>
      <c r="Q240" s="264">
        <v>53899653</v>
      </c>
      <c r="R240" s="264">
        <v>6155900</v>
      </c>
      <c r="S240" s="264">
        <v>3090388</v>
      </c>
      <c r="T240" s="264">
        <v>7500</v>
      </c>
      <c r="U240" s="264">
        <v>2086187</v>
      </c>
      <c r="V240" s="264">
        <v>1023475</v>
      </c>
      <c r="W240" s="264">
        <v>1246988</v>
      </c>
      <c r="X240" s="264">
        <v>6132740</v>
      </c>
      <c r="Y240" s="264">
        <v>12640000</v>
      </c>
      <c r="Z240" s="264">
        <v>32383178</v>
      </c>
      <c r="AA240" s="264">
        <v>29999452</v>
      </c>
      <c r="AB240" s="264">
        <v>62382630</v>
      </c>
      <c r="AC240" s="264">
        <v>5685597</v>
      </c>
      <c r="AD240" s="264">
        <v>68068227</v>
      </c>
      <c r="AE240" s="264">
        <v>-14168574</v>
      </c>
      <c r="AF240" s="264">
        <v>56079107</v>
      </c>
      <c r="AG240" s="264">
        <v>41910533</v>
      </c>
      <c r="AI240" t="s">
        <v>1277</v>
      </c>
      <c r="AK240" t="s">
        <v>1278</v>
      </c>
      <c r="AL240" s="241" t="str">
        <f t="shared" si="3"/>
        <v>569</v>
      </c>
    </row>
    <row r="241" spans="1:38" x14ac:dyDescent="0.2">
      <c r="A241" s="272" t="s">
        <v>2446</v>
      </c>
      <c r="B241" t="s">
        <v>585</v>
      </c>
      <c r="C241" s="264">
        <v>487833</v>
      </c>
      <c r="D241" s="264">
        <v>0</v>
      </c>
      <c r="E241" s="264">
        <v>487833</v>
      </c>
      <c r="F241" s="264">
        <v>0</v>
      </c>
      <c r="G241" s="264">
        <v>24553</v>
      </c>
      <c r="H241" s="264">
        <v>9832</v>
      </c>
      <c r="I241" s="264">
        <v>11297</v>
      </c>
      <c r="J241" s="264">
        <v>4380</v>
      </c>
      <c r="K241" s="264">
        <v>227034</v>
      </c>
      <c r="L241" s="264">
        <v>684530</v>
      </c>
      <c r="M241" s="264">
        <v>0</v>
      </c>
      <c r="N241" s="264">
        <v>12080</v>
      </c>
      <c r="O241" s="264">
        <v>4035700</v>
      </c>
      <c r="P241" s="264">
        <v>26847</v>
      </c>
      <c r="Q241" s="264">
        <v>5524086</v>
      </c>
      <c r="R241" s="264">
        <v>133738</v>
      </c>
      <c r="S241" s="264">
        <v>309811</v>
      </c>
      <c r="T241" s="264">
        <v>11082</v>
      </c>
      <c r="U241" s="264">
        <v>186546</v>
      </c>
      <c r="V241" s="264">
        <v>13698</v>
      </c>
      <c r="W241" s="264">
        <v>117935</v>
      </c>
      <c r="X241" s="264">
        <v>150923</v>
      </c>
      <c r="Y241" s="264">
        <v>473300</v>
      </c>
      <c r="Z241" s="264">
        <v>1397033</v>
      </c>
      <c r="AA241" s="264">
        <v>4116986</v>
      </c>
      <c r="AB241" s="264">
        <v>5514019</v>
      </c>
      <c r="AC241" s="264">
        <v>26847</v>
      </c>
      <c r="AD241" s="264">
        <v>5540866</v>
      </c>
      <c r="AE241" s="264">
        <v>-16780</v>
      </c>
      <c r="AF241" s="264">
        <v>1047917</v>
      </c>
      <c r="AG241" s="264">
        <v>1031137</v>
      </c>
      <c r="AI241" t="s">
        <v>387</v>
      </c>
      <c r="AK241" t="s">
        <v>388</v>
      </c>
      <c r="AL241" s="241" t="str">
        <f t="shared" si="3"/>
        <v>144</v>
      </c>
    </row>
    <row r="242" spans="1:38" x14ac:dyDescent="0.2">
      <c r="A242" s="272" t="s">
        <v>2447</v>
      </c>
      <c r="B242" t="s">
        <v>588</v>
      </c>
      <c r="C242" s="264">
        <v>861813</v>
      </c>
      <c r="D242" s="264">
        <v>0</v>
      </c>
      <c r="E242" s="264">
        <v>861813</v>
      </c>
      <c r="F242" s="264">
        <v>0</v>
      </c>
      <c r="G242" s="264">
        <v>593360</v>
      </c>
      <c r="H242" s="264">
        <v>307213</v>
      </c>
      <c r="I242" s="264">
        <v>38225</v>
      </c>
      <c r="J242" s="264">
        <v>7300</v>
      </c>
      <c r="K242" s="264">
        <v>2146036</v>
      </c>
      <c r="L242" s="264">
        <v>5809750</v>
      </c>
      <c r="M242" s="264">
        <v>0</v>
      </c>
      <c r="N242" s="264">
        <v>811950</v>
      </c>
      <c r="O242" s="264">
        <v>3150000</v>
      </c>
      <c r="P242" s="264">
        <v>1352000</v>
      </c>
      <c r="Q242" s="264">
        <v>15077647</v>
      </c>
      <c r="R242" s="264">
        <v>949419</v>
      </c>
      <c r="S242" s="264">
        <v>854725</v>
      </c>
      <c r="T242" s="264">
        <v>0</v>
      </c>
      <c r="U242" s="264">
        <v>473826</v>
      </c>
      <c r="V242" s="264">
        <v>128000</v>
      </c>
      <c r="W242" s="264">
        <v>219855</v>
      </c>
      <c r="X242" s="264">
        <v>370141</v>
      </c>
      <c r="Y242" s="264">
        <v>4515000</v>
      </c>
      <c r="Z242" s="264">
        <v>7510966</v>
      </c>
      <c r="AA242" s="264">
        <v>5737904</v>
      </c>
      <c r="AB242" s="264">
        <v>13248870</v>
      </c>
      <c r="AC242" s="264">
        <v>1352000</v>
      </c>
      <c r="AD242" s="264">
        <v>14600870</v>
      </c>
      <c r="AE242" s="264">
        <v>476777</v>
      </c>
      <c r="AF242" s="264">
        <v>5133478</v>
      </c>
      <c r="AG242" s="264">
        <v>5610255</v>
      </c>
      <c r="AI242" t="s">
        <v>544</v>
      </c>
      <c r="AK242" t="s">
        <v>545</v>
      </c>
      <c r="AL242" s="241" t="str">
        <f t="shared" si="3"/>
        <v>221</v>
      </c>
    </row>
    <row r="243" spans="1:38" x14ac:dyDescent="0.2">
      <c r="A243" s="272" t="s">
        <v>2448</v>
      </c>
      <c r="B243" t="s">
        <v>590</v>
      </c>
      <c r="C243" s="264">
        <v>27266</v>
      </c>
      <c r="D243" s="264">
        <v>0</v>
      </c>
      <c r="E243" s="264">
        <v>27266</v>
      </c>
      <c r="F243" s="264">
        <v>0</v>
      </c>
      <c r="G243" s="264">
        <v>0</v>
      </c>
      <c r="H243" s="264">
        <v>17024</v>
      </c>
      <c r="I243" s="264">
        <v>900</v>
      </c>
      <c r="J243" s="264">
        <v>250</v>
      </c>
      <c r="K243" s="264">
        <v>18628</v>
      </c>
      <c r="L243" s="264">
        <v>17500</v>
      </c>
      <c r="M243" s="264">
        <v>0</v>
      </c>
      <c r="N243" s="264">
        <v>0</v>
      </c>
      <c r="O243" s="264">
        <v>0</v>
      </c>
      <c r="P243" s="264">
        <v>0</v>
      </c>
      <c r="Q243" s="264">
        <v>81568</v>
      </c>
      <c r="R243" s="264">
        <v>16280</v>
      </c>
      <c r="S243" s="264">
        <v>39912</v>
      </c>
      <c r="T243" s="264">
        <v>0</v>
      </c>
      <c r="U243" s="264">
        <v>18800</v>
      </c>
      <c r="V243" s="264">
        <v>0</v>
      </c>
      <c r="W243" s="264">
        <v>18112</v>
      </c>
      <c r="X243" s="264">
        <v>0</v>
      </c>
      <c r="Y243" s="264">
        <v>0</v>
      </c>
      <c r="Z243" s="264">
        <v>93104</v>
      </c>
      <c r="AA243" s="264">
        <v>0</v>
      </c>
      <c r="AB243" s="264">
        <v>93104</v>
      </c>
      <c r="AC243" s="264">
        <v>0</v>
      </c>
      <c r="AD243" s="264">
        <v>93104</v>
      </c>
      <c r="AE243" s="264">
        <v>-11536</v>
      </c>
      <c r="AF243" s="264">
        <v>55249</v>
      </c>
      <c r="AG243" s="264">
        <v>43713</v>
      </c>
      <c r="AI243" t="s">
        <v>2068</v>
      </c>
      <c r="AK243" t="s">
        <v>2069</v>
      </c>
      <c r="AL243" s="241" t="str">
        <f t="shared" si="3"/>
        <v>950</v>
      </c>
    </row>
    <row r="244" spans="1:38" x14ac:dyDescent="0.2">
      <c r="A244" s="272" t="s">
        <v>2449</v>
      </c>
      <c r="B244" t="s">
        <v>592</v>
      </c>
      <c r="C244" s="264">
        <v>12206</v>
      </c>
      <c r="D244" s="264">
        <v>0</v>
      </c>
      <c r="E244" s="264">
        <v>12206</v>
      </c>
      <c r="F244" s="264">
        <v>0</v>
      </c>
      <c r="G244" s="264">
        <v>0</v>
      </c>
      <c r="H244" s="264">
        <v>11496</v>
      </c>
      <c r="I244" s="264">
        <v>350</v>
      </c>
      <c r="J244" s="264">
        <v>3600</v>
      </c>
      <c r="K244" s="264">
        <v>30504</v>
      </c>
      <c r="L244" s="264">
        <v>10100</v>
      </c>
      <c r="M244" s="264">
        <v>2000</v>
      </c>
      <c r="N244" s="264">
        <v>1500</v>
      </c>
      <c r="O244" s="264">
        <v>0</v>
      </c>
      <c r="P244" s="264">
        <v>0</v>
      </c>
      <c r="Q244" s="264">
        <v>71756</v>
      </c>
      <c r="R244" s="264">
        <v>15000</v>
      </c>
      <c r="S244" s="264">
        <v>27000</v>
      </c>
      <c r="T244" s="264">
        <v>0</v>
      </c>
      <c r="U244" s="264">
        <v>25150</v>
      </c>
      <c r="V244" s="264">
        <v>0</v>
      </c>
      <c r="W244" s="264">
        <v>40000</v>
      </c>
      <c r="X244" s="264">
        <v>0</v>
      </c>
      <c r="Y244" s="264">
        <v>0</v>
      </c>
      <c r="Z244" s="264">
        <v>107150</v>
      </c>
      <c r="AA244" s="264">
        <v>0</v>
      </c>
      <c r="AB244" s="264">
        <v>107150</v>
      </c>
      <c r="AC244" s="264">
        <v>0</v>
      </c>
      <c r="AD244" s="264">
        <v>107150</v>
      </c>
      <c r="AE244" s="264">
        <v>-35394</v>
      </c>
      <c r="AF244" s="264">
        <v>14785</v>
      </c>
      <c r="AG244" s="264">
        <v>-20609</v>
      </c>
      <c r="AI244" t="s">
        <v>590</v>
      </c>
      <c r="AK244" t="s">
        <v>591</v>
      </c>
      <c r="AL244" s="241" t="str">
        <f t="shared" si="3"/>
        <v>243</v>
      </c>
    </row>
    <row r="245" spans="1:38" x14ac:dyDescent="0.2">
      <c r="A245" s="272" t="s">
        <v>2450</v>
      </c>
      <c r="B245" t="s">
        <v>594</v>
      </c>
      <c r="C245" s="264">
        <v>38143</v>
      </c>
      <c r="D245" s="264">
        <v>0</v>
      </c>
      <c r="E245" s="264">
        <v>38143</v>
      </c>
      <c r="F245" s="264">
        <v>0</v>
      </c>
      <c r="G245" s="264">
        <v>0</v>
      </c>
      <c r="H245" s="264">
        <v>19026</v>
      </c>
      <c r="I245" s="264">
        <v>75</v>
      </c>
      <c r="J245" s="264">
        <v>900</v>
      </c>
      <c r="K245" s="264">
        <v>45924</v>
      </c>
      <c r="L245" s="264">
        <v>58800</v>
      </c>
      <c r="M245" s="264">
        <v>0</v>
      </c>
      <c r="N245" s="264">
        <v>0</v>
      </c>
      <c r="O245" s="264">
        <v>0</v>
      </c>
      <c r="P245" s="264">
        <v>0</v>
      </c>
      <c r="Q245" s="264">
        <v>162868</v>
      </c>
      <c r="R245" s="264">
        <v>22020</v>
      </c>
      <c r="S245" s="264">
        <v>55220</v>
      </c>
      <c r="T245" s="264">
        <v>0</v>
      </c>
      <c r="U245" s="264">
        <v>4875</v>
      </c>
      <c r="V245" s="264">
        <v>727</v>
      </c>
      <c r="W245" s="264">
        <v>45000</v>
      </c>
      <c r="X245" s="264">
        <v>0</v>
      </c>
      <c r="Y245" s="264">
        <v>0</v>
      </c>
      <c r="Z245" s="264">
        <v>127842</v>
      </c>
      <c r="AA245" s="264">
        <v>42000</v>
      </c>
      <c r="AB245" s="264">
        <v>169842</v>
      </c>
      <c r="AC245" s="264">
        <v>0</v>
      </c>
      <c r="AD245" s="264">
        <v>169842</v>
      </c>
      <c r="AE245" s="264">
        <v>-6974</v>
      </c>
      <c r="AF245" s="264">
        <v>321780</v>
      </c>
      <c r="AG245" s="264">
        <v>314806</v>
      </c>
      <c r="AI245" t="s">
        <v>671</v>
      </c>
      <c r="AK245" t="s">
        <v>685</v>
      </c>
      <c r="AL245" s="241" t="str">
        <f t="shared" si="3"/>
        <v>288</v>
      </c>
    </row>
    <row r="246" spans="1:38" x14ac:dyDescent="0.2">
      <c r="A246" s="272" t="s">
        <v>2451</v>
      </c>
      <c r="B246" t="s">
        <v>597</v>
      </c>
      <c r="C246" s="264">
        <v>32825</v>
      </c>
      <c r="D246" s="264">
        <v>0</v>
      </c>
      <c r="E246" s="264">
        <v>32825</v>
      </c>
      <c r="F246" s="264">
        <v>0</v>
      </c>
      <c r="G246" s="264">
        <v>0</v>
      </c>
      <c r="H246" s="264">
        <v>14225</v>
      </c>
      <c r="I246" s="264">
        <v>390</v>
      </c>
      <c r="J246" s="264">
        <v>4800</v>
      </c>
      <c r="K246" s="264">
        <v>24677</v>
      </c>
      <c r="L246" s="264">
        <v>104530</v>
      </c>
      <c r="M246" s="264">
        <v>0</v>
      </c>
      <c r="N246" s="264">
        <v>7000</v>
      </c>
      <c r="O246" s="264">
        <v>0</v>
      </c>
      <c r="P246" s="264">
        <v>0</v>
      </c>
      <c r="Q246" s="264">
        <v>188447</v>
      </c>
      <c r="R246" s="264">
        <v>10032</v>
      </c>
      <c r="S246" s="264">
        <v>23220</v>
      </c>
      <c r="T246" s="264">
        <v>0</v>
      </c>
      <c r="U246" s="264">
        <v>19633</v>
      </c>
      <c r="V246" s="264">
        <v>0</v>
      </c>
      <c r="W246" s="264">
        <v>33424</v>
      </c>
      <c r="X246" s="264">
        <v>0</v>
      </c>
      <c r="Y246" s="264">
        <v>0</v>
      </c>
      <c r="Z246" s="264">
        <v>86309</v>
      </c>
      <c r="AA246" s="264">
        <v>100575</v>
      </c>
      <c r="AB246" s="264">
        <v>186884</v>
      </c>
      <c r="AC246" s="264">
        <v>0</v>
      </c>
      <c r="AD246" s="264">
        <v>186884</v>
      </c>
      <c r="AE246" s="264">
        <v>1563</v>
      </c>
      <c r="AF246" s="264">
        <v>50012</v>
      </c>
      <c r="AG246" s="264">
        <v>51575</v>
      </c>
      <c r="AI246" t="s">
        <v>286</v>
      </c>
      <c r="AK246" t="s">
        <v>287</v>
      </c>
      <c r="AL246" s="241" t="str">
        <f t="shared" si="3"/>
        <v>098</v>
      </c>
    </row>
    <row r="247" spans="1:38" x14ac:dyDescent="0.2">
      <c r="A247" s="273" t="s">
        <v>3150</v>
      </c>
      <c r="B247" t="s">
        <v>2206</v>
      </c>
      <c r="C247" s="264">
        <v>28131</v>
      </c>
      <c r="D247" s="264">
        <v>0</v>
      </c>
      <c r="E247" s="264">
        <v>28131</v>
      </c>
      <c r="F247" s="264">
        <v>0</v>
      </c>
      <c r="G247" s="264">
        <v>0</v>
      </c>
      <c r="H247" s="264">
        <v>12971</v>
      </c>
      <c r="I247" s="264">
        <v>0</v>
      </c>
      <c r="J247" s="264">
        <v>0</v>
      </c>
      <c r="K247" s="264">
        <v>24039</v>
      </c>
      <c r="L247" s="264">
        <v>18000</v>
      </c>
      <c r="M247" s="264">
        <v>800</v>
      </c>
      <c r="N247" s="264">
        <v>7000</v>
      </c>
      <c r="O247" s="264">
        <v>0</v>
      </c>
      <c r="P247" s="264">
        <v>0</v>
      </c>
      <c r="Q247" s="264">
        <v>90941</v>
      </c>
      <c r="R247" s="264">
        <v>7800</v>
      </c>
      <c r="S247" s="264">
        <v>37200</v>
      </c>
      <c r="T247" s="264">
        <v>0</v>
      </c>
      <c r="U247" s="264">
        <v>18000</v>
      </c>
      <c r="V247" s="264">
        <v>0</v>
      </c>
      <c r="W247" s="264">
        <v>25100</v>
      </c>
      <c r="X247" s="264">
        <v>0</v>
      </c>
      <c r="Y247" s="264">
        <v>0</v>
      </c>
      <c r="Z247" s="264">
        <v>88100</v>
      </c>
      <c r="AA247" s="264">
        <v>0</v>
      </c>
      <c r="AB247" s="264">
        <v>88100</v>
      </c>
      <c r="AC247" s="264">
        <v>0</v>
      </c>
      <c r="AD247" s="264">
        <v>88100</v>
      </c>
      <c r="AE247" s="264">
        <v>2841</v>
      </c>
      <c r="AF247" s="264">
        <v>87418</v>
      </c>
      <c r="AG247" s="264">
        <v>90259</v>
      </c>
      <c r="AI247" t="s">
        <v>1967</v>
      </c>
      <c r="AK247" t="s">
        <v>1968</v>
      </c>
      <c r="AL247" s="241" t="str">
        <f t="shared" si="3"/>
        <v>903</v>
      </c>
    </row>
    <row r="248" spans="1:38" x14ac:dyDescent="0.2">
      <c r="A248" s="272" t="s">
        <v>2452</v>
      </c>
      <c r="B248" t="s">
        <v>600</v>
      </c>
      <c r="C248" s="264">
        <v>26850</v>
      </c>
      <c r="D248" s="264">
        <v>0</v>
      </c>
      <c r="E248" s="264">
        <v>26850</v>
      </c>
      <c r="F248" s="264">
        <v>0</v>
      </c>
      <c r="G248" s="264">
        <v>0</v>
      </c>
      <c r="H248" s="264">
        <v>13228</v>
      </c>
      <c r="I248" s="264">
        <v>390</v>
      </c>
      <c r="J248" s="264">
        <v>650</v>
      </c>
      <c r="K248" s="264">
        <v>37779</v>
      </c>
      <c r="L248" s="264">
        <v>102300</v>
      </c>
      <c r="M248" s="264">
        <v>0</v>
      </c>
      <c r="N248" s="264">
        <v>7500</v>
      </c>
      <c r="O248" s="264">
        <v>0</v>
      </c>
      <c r="P248" s="264">
        <v>0</v>
      </c>
      <c r="Q248" s="264">
        <v>188697</v>
      </c>
      <c r="R248" s="264">
        <v>14600</v>
      </c>
      <c r="S248" s="264">
        <v>26550</v>
      </c>
      <c r="T248" s="264">
        <v>0</v>
      </c>
      <c r="U248" s="264">
        <v>20350</v>
      </c>
      <c r="V248" s="264">
        <v>0</v>
      </c>
      <c r="W248" s="264">
        <v>24450</v>
      </c>
      <c r="X248" s="264">
        <v>0</v>
      </c>
      <c r="Y248" s="264">
        <v>0</v>
      </c>
      <c r="Z248" s="264">
        <v>85950</v>
      </c>
      <c r="AA248" s="264">
        <v>83000</v>
      </c>
      <c r="AB248" s="264">
        <v>168950</v>
      </c>
      <c r="AC248" s="264">
        <v>0</v>
      </c>
      <c r="AD248" s="264">
        <v>168950</v>
      </c>
      <c r="AE248" s="264">
        <v>19747</v>
      </c>
      <c r="AF248" s="264">
        <v>148229</v>
      </c>
      <c r="AG248" s="264">
        <v>167976</v>
      </c>
      <c r="AI248" t="s">
        <v>625</v>
      </c>
      <c r="AK248" t="s">
        <v>626</v>
      </c>
      <c r="AL248" s="241" t="str">
        <f t="shared" si="3"/>
        <v>259</v>
      </c>
    </row>
    <row r="249" spans="1:38" x14ac:dyDescent="0.2">
      <c r="A249" s="272" t="s">
        <v>2453</v>
      </c>
      <c r="B249" t="s">
        <v>602</v>
      </c>
      <c r="C249" s="264">
        <v>21945</v>
      </c>
      <c r="D249" s="264">
        <v>0</v>
      </c>
      <c r="E249" s="264">
        <v>21945</v>
      </c>
      <c r="F249" s="264">
        <v>0</v>
      </c>
      <c r="G249" s="264">
        <v>0</v>
      </c>
      <c r="H249" s="264">
        <v>12234</v>
      </c>
      <c r="I249" s="264">
        <v>900</v>
      </c>
      <c r="J249" s="264">
        <v>200</v>
      </c>
      <c r="K249" s="264">
        <v>23000</v>
      </c>
      <c r="L249" s="264">
        <v>19500</v>
      </c>
      <c r="M249" s="264">
        <v>0</v>
      </c>
      <c r="N249" s="264">
        <v>150</v>
      </c>
      <c r="O249" s="264">
        <v>0</v>
      </c>
      <c r="P249" s="264">
        <v>0</v>
      </c>
      <c r="Q249" s="264">
        <v>77929</v>
      </c>
      <c r="R249" s="264">
        <v>9600</v>
      </c>
      <c r="S249" s="264">
        <v>10900</v>
      </c>
      <c r="T249" s="264">
        <v>400</v>
      </c>
      <c r="U249" s="264">
        <v>4500</v>
      </c>
      <c r="V249" s="264">
        <v>850</v>
      </c>
      <c r="W249" s="264">
        <v>31500</v>
      </c>
      <c r="X249" s="264">
        <v>0</v>
      </c>
      <c r="Y249" s="264">
        <v>0</v>
      </c>
      <c r="Z249" s="264">
        <v>57750</v>
      </c>
      <c r="AA249" s="264">
        <v>6900</v>
      </c>
      <c r="AB249" s="264">
        <v>64650</v>
      </c>
      <c r="AC249" s="264">
        <v>0</v>
      </c>
      <c r="AD249" s="264">
        <v>64650</v>
      </c>
      <c r="AE249" s="264">
        <v>13279</v>
      </c>
      <c r="AF249" s="264">
        <v>205493</v>
      </c>
      <c r="AG249" s="264">
        <v>218772</v>
      </c>
      <c r="AI249" t="s">
        <v>177</v>
      </c>
      <c r="AK249" t="s">
        <v>178</v>
      </c>
      <c r="AL249" s="241" t="str">
        <f t="shared" si="3"/>
        <v>047</v>
      </c>
    </row>
    <row r="250" spans="1:38" x14ac:dyDescent="0.2">
      <c r="A250" s="272" t="s">
        <v>2454</v>
      </c>
      <c r="B250" t="s">
        <v>604</v>
      </c>
      <c r="C250" s="264">
        <v>717610</v>
      </c>
      <c r="D250" s="264">
        <v>0</v>
      </c>
      <c r="E250" s="264">
        <v>717610</v>
      </c>
      <c r="F250" s="264">
        <v>0</v>
      </c>
      <c r="G250" s="264">
        <v>0</v>
      </c>
      <c r="H250" s="264">
        <v>176000</v>
      </c>
      <c r="I250" s="264">
        <v>0</v>
      </c>
      <c r="J250" s="264">
        <v>0</v>
      </c>
      <c r="K250" s="264">
        <v>4502268</v>
      </c>
      <c r="L250" s="264">
        <v>4397851</v>
      </c>
      <c r="M250" s="264">
        <v>0</v>
      </c>
      <c r="N250" s="264">
        <v>0</v>
      </c>
      <c r="O250" s="264">
        <v>0</v>
      </c>
      <c r="P250" s="264">
        <v>298732</v>
      </c>
      <c r="Q250" s="264">
        <v>10092461</v>
      </c>
      <c r="R250" s="264">
        <v>266431</v>
      </c>
      <c r="S250" s="264">
        <v>349500</v>
      </c>
      <c r="T250" s="264">
        <v>0</v>
      </c>
      <c r="U250" s="264">
        <v>209383</v>
      </c>
      <c r="V250" s="264">
        <v>20000</v>
      </c>
      <c r="W250" s="264">
        <v>304026</v>
      </c>
      <c r="X250" s="264">
        <v>496056</v>
      </c>
      <c r="Y250" s="264">
        <v>2188134</v>
      </c>
      <c r="Z250" s="264">
        <v>3833530</v>
      </c>
      <c r="AA250" s="264">
        <v>4112436</v>
      </c>
      <c r="AB250" s="264">
        <v>7945966</v>
      </c>
      <c r="AC250" s="264">
        <v>298732</v>
      </c>
      <c r="AD250" s="264">
        <v>8244698</v>
      </c>
      <c r="AE250" s="264">
        <v>1847763</v>
      </c>
      <c r="AF250" s="264">
        <v>2411933</v>
      </c>
      <c r="AG250" s="264">
        <v>4259696</v>
      </c>
      <c r="AI250" t="s">
        <v>922</v>
      </c>
      <c r="AK250" t="s">
        <v>923</v>
      </c>
      <c r="AL250" s="241" t="str">
        <f t="shared" si="3"/>
        <v>400</v>
      </c>
    </row>
    <row r="251" spans="1:38" x14ac:dyDescent="0.2">
      <c r="A251" s="272" t="s">
        <v>2455</v>
      </c>
      <c r="B251" t="s">
        <v>606</v>
      </c>
      <c r="C251" s="264">
        <v>595313</v>
      </c>
      <c r="D251" s="264">
        <v>0</v>
      </c>
      <c r="E251" s="264">
        <v>595313</v>
      </c>
      <c r="F251" s="264">
        <v>0</v>
      </c>
      <c r="G251" s="264">
        <v>0</v>
      </c>
      <c r="H251" s="264">
        <v>139114</v>
      </c>
      <c r="I251" s="264">
        <v>17800</v>
      </c>
      <c r="J251" s="264">
        <v>6518</v>
      </c>
      <c r="K251" s="264">
        <v>290520.5</v>
      </c>
      <c r="L251" s="264">
        <v>1389950</v>
      </c>
      <c r="M251" s="264">
        <v>1500</v>
      </c>
      <c r="N251" s="264">
        <v>38399</v>
      </c>
      <c r="O251" s="264">
        <v>2000</v>
      </c>
      <c r="P251" s="264">
        <v>118911</v>
      </c>
      <c r="Q251" s="264">
        <v>2600025.5</v>
      </c>
      <c r="R251" s="264">
        <v>281400</v>
      </c>
      <c r="S251" s="264">
        <v>380439</v>
      </c>
      <c r="T251" s="264">
        <v>0</v>
      </c>
      <c r="U251" s="264">
        <v>177770</v>
      </c>
      <c r="V251" s="264">
        <v>40000</v>
      </c>
      <c r="W251" s="264">
        <v>140725</v>
      </c>
      <c r="X251" s="264">
        <v>65312</v>
      </c>
      <c r="Y251" s="264">
        <v>0</v>
      </c>
      <c r="Z251" s="264">
        <v>1085646</v>
      </c>
      <c r="AA251" s="264">
        <v>1396369</v>
      </c>
      <c r="AB251" s="264">
        <v>2482015</v>
      </c>
      <c r="AC251" s="264">
        <v>118911</v>
      </c>
      <c r="AD251" s="264">
        <v>2600926</v>
      </c>
      <c r="AE251" s="264">
        <v>-900.5</v>
      </c>
      <c r="AF251" s="264">
        <v>1765359</v>
      </c>
      <c r="AG251" s="264">
        <v>1764458.5</v>
      </c>
      <c r="AI251" t="s">
        <v>686</v>
      </c>
      <c r="AK251" t="s">
        <v>687</v>
      </c>
      <c r="AL251" s="241" t="str">
        <f t="shared" si="3"/>
        <v>289</v>
      </c>
    </row>
    <row r="252" spans="1:38" x14ac:dyDescent="0.2">
      <c r="A252" s="272" t="s">
        <v>2456</v>
      </c>
      <c r="B252" t="s">
        <v>608</v>
      </c>
      <c r="C252" s="264">
        <v>1672</v>
      </c>
      <c r="D252" s="264">
        <v>0</v>
      </c>
      <c r="E252" s="264">
        <v>1672</v>
      </c>
      <c r="F252" s="264">
        <v>0</v>
      </c>
      <c r="G252" s="264">
        <v>0</v>
      </c>
      <c r="H252" s="264">
        <v>925</v>
      </c>
      <c r="I252" s="264">
        <v>0</v>
      </c>
      <c r="J252" s="264">
        <v>0</v>
      </c>
      <c r="K252" s="264">
        <v>1000</v>
      </c>
      <c r="L252" s="264">
        <v>0</v>
      </c>
      <c r="M252" s="264">
        <v>0</v>
      </c>
      <c r="N252" s="264">
        <v>0</v>
      </c>
      <c r="O252" s="264">
        <v>0</v>
      </c>
      <c r="P252" s="264">
        <v>0</v>
      </c>
      <c r="Q252" s="264">
        <v>3597</v>
      </c>
      <c r="R252" s="264">
        <v>395</v>
      </c>
      <c r="S252" s="264">
        <v>2825</v>
      </c>
      <c r="T252" s="264">
        <v>0</v>
      </c>
      <c r="U252" s="264">
        <v>600</v>
      </c>
      <c r="V252" s="264">
        <v>100</v>
      </c>
      <c r="W252" s="264">
        <v>2850</v>
      </c>
      <c r="X252" s="264">
        <v>0</v>
      </c>
      <c r="Y252" s="264">
        <v>0</v>
      </c>
      <c r="Z252" s="264">
        <v>6770</v>
      </c>
      <c r="AA252" s="264">
        <v>0</v>
      </c>
      <c r="AB252" s="264">
        <v>6770</v>
      </c>
      <c r="AC252" s="264">
        <v>0</v>
      </c>
      <c r="AD252" s="264">
        <v>6770</v>
      </c>
      <c r="AE252" s="264">
        <v>-3173</v>
      </c>
      <c r="AF252" s="264">
        <v>17215</v>
      </c>
      <c r="AG252" s="264">
        <v>14042</v>
      </c>
      <c r="AI252" t="s">
        <v>371</v>
      </c>
      <c r="AK252" t="s">
        <v>372</v>
      </c>
      <c r="AL252" s="241" t="str">
        <f t="shared" si="3"/>
        <v>137</v>
      </c>
    </row>
    <row r="253" spans="1:38" x14ac:dyDescent="0.2">
      <c r="A253" s="272" t="s">
        <v>2457</v>
      </c>
      <c r="B253" t="s">
        <v>610</v>
      </c>
      <c r="C253" s="264">
        <v>3198</v>
      </c>
      <c r="D253" s="264">
        <v>0</v>
      </c>
      <c r="E253" s="264">
        <v>3198</v>
      </c>
      <c r="F253" s="264">
        <v>0</v>
      </c>
      <c r="G253" s="264">
        <v>0</v>
      </c>
      <c r="H253" s="264">
        <v>207</v>
      </c>
      <c r="I253" s="264">
        <v>0</v>
      </c>
      <c r="J253" s="264">
        <v>0</v>
      </c>
      <c r="K253" s="264">
        <v>0</v>
      </c>
      <c r="L253" s="264">
        <v>0</v>
      </c>
      <c r="M253" s="264">
        <v>0</v>
      </c>
      <c r="N253" s="264">
        <v>0</v>
      </c>
      <c r="O253" s="264">
        <v>0</v>
      </c>
      <c r="P253" s="264">
        <v>0</v>
      </c>
      <c r="Q253" s="264">
        <v>3405</v>
      </c>
      <c r="R253" s="264">
        <v>1500</v>
      </c>
      <c r="S253" s="264">
        <v>14300</v>
      </c>
      <c r="T253" s="264">
        <v>0</v>
      </c>
      <c r="U253" s="264">
        <v>7000</v>
      </c>
      <c r="V253" s="264">
        <v>0</v>
      </c>
      <c r="W253" s="264">
        <v>4450</v>
      </c>
      <c r="X253" s="264">
        <v>0</v>
      </c>
      <c r="Y253" s="264">
        <v>0</v>
      </c>
      <c r="Z253" s="264">
        <v>27250</v>
      </c>
      <c r="AA253" s="264">
        <v>0</v>
      </c>
      <c r="AB253" s="264">
        <v>27250</v>
      </c>
      <c r="AC253" s="264">
        <v>0</v>
      </c>
      <c r="AD253" s="264">
        <v>27250</v>
      </c>
      <c r="AE253" s="264">
        <v>-23845</v>
      </c>
      <c r="AF253" s="264">
        <v>14704</v>
      </c>
      <c r="AG253" s="264">
        <v>-9141</v>
      </c>
      <c r="AI253" t="s">
        <v>689</v>
      </c>
      <c r="AK253" t="s">
        <v>690</v>
      </c>
      <c r="AL253" s="241" t="str">
        <f t="shared" si="3"/>
        <v>290</v>
      </c>
    </row>
    <row r="254" spans="1:38" x14ac:dyDescent="0.2">
      <c r="A254" s="272" t="s">
        <v>2458</v>
      </c>
      <c r="B254" t="s">
        <v>612</v>
      </c>
      <c r="C254" s="264">
        <v>16503</v>
      </c>
      <c r="D254" s="264">
        <v>0</v>
      </c>
      <c r="E254" s="264">
        <v>16503</v>
      </c>
      <c r="F254" s="264">
        <v>0</v>
      </c>
      <c r="G254" s="264">
        <v>0</v>
      </c>
      <c r="H254" s="264">
        <v>673</v>
      </c>
      <c r="I254" s="264">
        <v>0</v>
      </c>
      <c r="J254" s="264">
        <v>65</v>
      </c>
      <c r="K254" s="264">
        <v>33100</v>
      </c>
      <c r="L254" s="264">
        <v>25000</v>
      </c>
      <c r="M254" s="264">
        <v>0</v>
      </c>
      <c r="N254" s="264">
        <v>0</v>
      </c>
      <c r="O254" s="264">
        <v>0</v>
      </c>
      <c r="P254" s="264">
        <v>0</v>
      </c>
      <c r="Q254" s="264">
        <v>75341</v>
      </c>
      <c r="R254" s="264">
        <v>10300</v>
      </c>
      <c r="S254" s="264">
        <v>33300</v>
      </c>
      <c r="T254" s="264">
        <v>0</v>
      </c>
      <c r="U254" s="264">
        <v>4000</v>
      </c>
      <c r="V254" s="264">
        <v>0</v>
      </c>
      <c r="W254" s="264">
        <v>24250</v>
      </c>
      <c r="X254" s="264">
        <v>0</v>
      </c>
      <c r="Y254" s="264">
        <v>0</v>
      </c>
      <c r="Z254" s="264">
        <v>71850</v>
      </c>
      <c r="AA254" s="264">
        <v>27000</v>
      </c>
      <c r="AB254" s="264">
        <v>98850</v>
      </c>
      <c r="AC254" s="264">
        <v>0</v>
      </c>
      <c r="AD254" s="264">
        <v>98850</v>
      </c>
      <c r="AE254" s="264">
        <v>-23509</v>
      </c>
      <c r="AF254" s="264">
        <v>71045</v>
      </c>
      <c r="AG254" s="264">
        <v>47536</v>
      </c>
      <c r="AI254" t="s">
        <v>1808</v>
      </c>
      <c r="AK254" t="s">
        <v>1809</v>
      </c>
      <c r="AL254" s="241" t="str">
        <f t="shared" si="3"/>
        <v>827</v>
      </c>
    </row>
    <row r="255" spans="1:38" x14ac:dyDescent="0.2">
      <c r="A255" s="272" t="s">
        <v>2459</v>
      </c>
      <c r="B255" t="s">
        <v>614</v>
      </c>
      <c r="C255" s="264">
        <v>11610</v>
      </c>
      <c r="D255" s="264">
        <v>0</v>
      </c>
      <c r="E255" s="264">
        <v>11610</v>
      </c>
      <c r="F255" s="264">
        <v>0</v>
      </c>
      <c r="G255" s="264">
        <v>0</v>
      </c>
      <c r="H255" s="264">
        <v>7375</v>
      </c>
      <c r="I255" s="264">
        <v>0</v>
      </c>
      <c r="J255" s="264">
        <v>350</v>
      </c>
      <c r="K255" s="264">
        <v>12800</v>
      </c>
      <c r="L255" s="264">
        <v>6700</v>
      </c>
      <c r="M255" s="264">
        <v>0</v>
      </c>
      <c r="N255" s="264">
        <v>250</v>
      </c>
      <c r="O255" s="264">
        <v>0</v>
      </c>
      <c r="P255" s="264">
        <v>0</v>
      </c>
      <c r="Q255" s="264">
        <v>39085</v>
      </c>
      <c r="R255" s="264">
        <v>3512</v>
      </c>
      <c r="S255" s="264">
        <v>16068</v>
      </c>
      <c r="T255" s="264">
        <v>400</v>
      </c>
      <c r="U255" s="264">
        <v>3200</v>
      </c>
      <c r="V255" s="264">
        <v>0</v>
      </c>
      <c r="W255" s="264">
        <v>5900</v>
      </c>
      <c r="X255" s="264">
        <v>0</v>
      </c>
      <c r="Y255" s="264">
        <v>0</v>
      </c>
      <c r="Z255" s="264">
        <v>29080</v>
      </c>
      <c r="AA255" s="264">
        <v>6400</v>
      </c>
      <c r="AB255" s="264">
        <v>35480</v>
      </c>
      <c r="AC255" s="264">
        <v>0</v>
      </c>
      <c r="AD255" s="264">
        <v>35480</v>
      </c>
      <c r="AE255" s="264">
        <v>3605</v>
      </c>
      <c r="AF255" s="264">
        <v>47439</v>
      </c>
      <c r="AG255" s="264">
        <v>51044</v>
      </c>
      <c r="AI255" t="s">
        <v>2070</v>
      </c>
      <c r="AK255" t="s">
        <v>2071</v>
      </c>
      <c r="AL255" s="241" t="str">
        <f t="shared" si="3"/>
        <v>951</v>
      </c>
    </row>
    <row r="256" spans="1:38" x14ac:dyDescent="0.2">
      <c r="A256" s="272" t="s">
        <v>2460</v>
      </c>
      <c r="B256" t="s">
        <v>620</v>
      </c>
      <c r="C256" s="264">
        <v>94795</v>
      </c>
      <c r="D256" s="264">
        <v>0</v>
      </c>
      <c r="E256" s="264">
        <v>94795</v>
      </c>
      <c r="F256" s="264">
        <v>0</v>
      </c>
      <c r="G256" s="264">
        <v>0</v>
      </c>
      <c r="H256" s="264">
        <v>37844</v>
      </c>
      <c r="I256" s="264">
        <v>1350</v>
      </c>
      <c r="J256" s="264">
        <v>4925</v>
      </c>
      <c r="K256" s="264">
        <v>90652</v>
      </c>
      <c r="L256" s="264">
        <v>362904</v>
      </c>
      <c r="M256" s="264">
        <v>0</v>
      </c>
      <c r="N256" s="264">
        <v>0</v>
      </c>
      <c r="O256" s="264">
        <v>0</v>
      </c>
      <c r="P256" s="264">
        <v>14178</v>
      </c>
      <c r="Q256" s="264">
        <v>606648</v>
      </c>
      <c r="R256" s="264">
        <v>66413</v>
      </c>
      <c r="S256" s="264">
        <v>96416</v>
      </c>
      <c r="T256" s="264">
        <v>450</v>
      </c>
      <c r="U256" s="264">
        <v>77459</v>
      </c>
      <c r="V256" s="264">
        <v>2709</v>
      </c>
      <c r="W256" s="264">
        <v>26618</v>
      </c>
      <c r="X256" s="264">
        <v>0</v>
      </c>
      <c r="Y256" s="264">
        <v>0</v>
      </c>
      <c r="Z256" s="264">
        <v>270065</v>
      </c>
      <c r="AA256" s="264">
        <v>249879</v>
      </c>
      <c r="AB256" s="264">
        <v>519944</v>
      </c>
      <c r="AC256" s="264">
        <v>14178</v>
      </c>
      <c r="AD256" s="264">
        <v>534122</v>
      </c>
      <c r="AE256" s="264">
        <v>72526</v>
      </c>
      <c r="AF256" s="264">
        <v>627332</v>
      </c>
      <c r="AG256" s="264">
        <v>699858</v>
      </c>
      <c r="AI256" t="s">
        <v>1295</v>
      </c>
      <c r="AK256" t="s">
        <v>1296</v>
      </c>
      <c r="AL256" s="241" t="str">
        <f t="shared" si="3"/>
        <v>577</v>
      </c>
    </row>
    <row r="257" spans="1:38" x14ac:dyDescent="0.2">
      <c r="A257" s="272" t="s">
        <v>2461</v>
      </c>
      <c r="B257" t="s">
        <v>619</v>
      </c>
      <c r="C257" s="264">
        <v>34194</v>
      </c>
      <c r="D257" s="264">
        <v>0</v>
      </c>
      <c r="E257" s="264">
        <v>34194</v>
      </c>
      <c r="F257" s="264">
        <v>0</v>
      </c>
      <c r="G257" s="264">
        <v>0</v>
      </c>
      <c r="H257" s="264">
        <v>15209</v>
      </c>
      <c r="I257" s="264">
        <v>500</v>
      </c>
      <c r="J257" s="264">
        <v>0</v>
      </c>
      <c r="K257" s="264">
        <v>23127.599999999999</v>
      </c>
      <c r="L257" s="264">
        <v>59014</v>
      </c>
      <c r="M257" s="264">
        <v>0</v>
      </c>
      <c r="N257" s="264">
        <v>2500</v>
      </c>
      <c r="O257" s="264">
        <v>0</v>
      </c>
      <c r="P257" s="264">
        <v>0</v>
      </c>
      <c r="Q257" s="264">
        <v>134544.6</v>
      </c>
      <c r="R257" s="264">
        <v>11700</v>
      </c>
      <c r="S257" s="264">
        <v>23500</v>
      </c>
      <c r="T257" s="264">
        <v>0</v>
      </c>
      <c r="U257" s="264">
        <v>1650</v>
      </c>
      <c r="V257" s="264">
        <v>400</v>
      </c>
      <c r="W257" s="264">
        <v>22000</v>
      </c>
      <c r="X257" s="264">
        <v>0</v>
      </c>
      <c r="Y257" s="264">
        <v>0</v>
      </c>
      <c r="Z257" s="264">
        <v>59250</v>
      </c>
      <c r="AA257" s="264">
        <v>33000</v>
      </c>
      <c r="AB257" s="264">
        <v>92250</v>
      </c>
      <c r="AC257" s="264">
        <v>0</v>
      </c>
      <c r="AD257" s="264">
        <v>92250</v>
      </c>
      <c r="AE257" s="264">
        <v>42294.600000000006</v>
      </c>
      <c r="AF257" s="264">
        <v>133303</v>
      </c>
      <c r="AG257" s="264">
        <v>175597.6</v>
      </c>
      <c r="AI257" t="s">
        <v>1727</v>
      </c>
      <c r="AK257" t="s">
        <v>1728</v>
      </c>
      <c r="AL257" s="241" t="str">
        <f t="shared" si="3"/>
        <v>788</v>
      </c>
    </row>
    <row r="258" spans="1:38" x14ac:dyDescent="0.2">
      <c r="A258" s="272" t="s">
        <v>2462</v>
      </c>
      <c r="B258" t="s">
        <v>623</v>
      </c>
      <c r="C258" s="264">
        <v>204676</v>
      </c>
      <c r="D258" s="264">
        <v>0</v>
      </c>
      <c r="E258" s="264">
        <v>204676</v>
      </c>
      <c r="F258" s="264">
        <v>0</v>
      </c>
      <c r="G258" s="264">
        <v>7026</v>
      </c>
      <c r="H258" s="264">
        <v>41878</v>
      </c>
      <c r="I258" s="264">
        <v>39550</v>
      </c>
      <c r="J258" s="264">
        <v>5300</v>
      </c>
      <c r="K258" s="264">
        <v>73975</v>
      </c>
      <c r="L258" s="264">
        <v>221975</v>
      </c>
      <c r="M258" s="264">
        <v>0</v>
      </c>
      <c r="N258" s="264">
        <v>2400</v>
      </c>
      <c r="O258" s="264">
        <v>0</v>
      </c>
      <c r="P258" s="264">
        <v>11963</v>
      </c>
      <c r="Q258" s="264">
        <v>608743</v>
      </c>
      <c r="R258" s="264">
        <v>34500</v>
      </c>
      <c r="S258" s="264">
        <v>209940</v>
      </c>
      <c r="T258" s="264">
        <v>400</v>
      </c>
      <c r="U258" s="264">
        <v>55287</v>
      </c>
      <c r="V258" s="264">
        <v>1035</v>
      </c>
      <c r="W258" s="264">
        <v>87950</v>
      </c>
      <c r="X258" s="264">
        <v>7026</v>
      </c>
      <c r="Y258" s="264">
        <v>0</v>
      </c>
      <c r="Z258" s="264">
        <v>396138</v>
      </c>
      <c r="AA258" s="264">
        <v>268858</v>
      </c>
      <c r="AB258" s="264">
        <v>664996</v>
      </c>
      <c r="AC258" s="264">
        <v>11963</v>
      </c>
      <c r="AD258" s="264">
        <v>676959</v>
      </c>
      <c r="AE258" s="264">
        <v>-68216</v>
      </c>
      <c r="AF258" s="264">
        <v>129301</v>
      </c>
      <c r="AG258" s="264">
        <v>61085</v>
      </c>
      <c r="AI258" t="s">
        <v>627</v>
      </c>
      <c r="AK258" t="s">
        <v>628</v>
      </c>
      <c r="AL258" s="241" t="str">
        <f t="shared" si="3"/>
        <v>260</v>
      </c>
    </row>
    <row r="259" spans="1:38" x14ac:dyDescent="0.2">
      <c r="A259" s="272" t="s">
        <v>2463</v>
      </c>
      <c r="B259" t="s">
        <v>625</v>
      </c>
      <c r="C259" s="264">
        <v>31904</v>
      </c>
      <c r="D259" s="264">
        <v>0</v>
      </c>
      <c r="E259" s="264">
        <v>31904</v>
      </c>
      <c r="F259" s="264">
        <v>0</v>
      </c>
      <c r="G259" s="264">
        <v>0</v>
      </c>
      <c r="H259" s="264">
        <v>459</v>
      </c>
      <c r="I259" s="264">
        <v>0</v>
      </c>
      <c r="J259" s="264">
        <v>0</v>
      </c>
      <c r="K259" s="264">
        <v>165000</v>
      </c>
      <c r="L259" s="264">
        <v>27500</v>
      </c>
      <c r="M259" s="264">
        <v>0</v>
      </c>
      <c r="N259" s="264">
        <v>1000</v>
      </c>
      <c r="O259" s="264">
        <v>0</v>
      </c>
      <c r="P259" s="264">
        <v>0</v>
      </c>
      <c r="Q259" s="264">
        <v>225863</v>
      </c>
      <c r="R259" s="264">
        <v>6267</v>
      </c>
      <c r="S259" s="264">
        <v>30800</v>
      </c>
      <c r="T259" s="264">
        <v>500</v>
      </c>
      <c r="U259" s="264">
        <v>9700</v>
      </c>
      <c r="V259" s="264">
        <v>123000</v>
      </c>
      <c r="W259" s="264">
        <v>29900</v>
      </c>
      <c r="X259" s="264">
        <v>0</v>
      </c>
      <c r="Y259" s="264">
        <v>0</v>
      </c>
      <c r="Z259" s="264">
        <v>200167</v>
      </c>
      <c r="AA259" s="264">
        <v>15000</v>
      </c>
      <c r="AB259" s="264">
        <v>215167</v>
      </c>
      <c r="AC259" s="264">
        <v>0</v>
      </c>
      <c r="AD259" s="264">
        <v>215167</v>
      </c>
      <c r="AE259" s="264">
        <v>10696</v>
      </c>
      <c r="AF259" s="264">
        <v>106734</v>
      </c>
      <c r="AG259" s="264">
        <v>117430</v>
      </c>
      <c r="AI259" t="s">
        <v>1673</v>
      </c>
      <c r="AK259" t="s">
        <v>1674</v>
      </c>
      <c r="AL259" s="241" t="str">
        <f t="shared" ref="AL259:AL322" si="4">RIGHT(AK259,3)</f>
        <v>762</v>
      </c>
    </row>
    <row r="260" spans="1:38" x14ac:dyDescent="0.2">
      <c r="A260" s="272" t="s">
        <v>2464</v>
      </c>
      <c r="B260" t="s">
        <v>627</v>
      </c>
      <c r="C260" s="264">
        <v>238011</v>
      </c>
      <c r="D260" s="264">
        <v>0</v>
      </c>
      <c r="E260" s="264">
        <v>238011</v>
      </c>
      <c r="F260" s="264">
        <v>0</v>
      </c>
      <c r="G260" s="264">
        <v>69000</v>
      </c>
      <c r="H260" s="264">
        <v>73739</v>
      </c>
      <c r="I260" s="264">
        <v>1925</v>
      </c>
      <c r="J260" s="264">
        <v>3750</v>
      </c>
      <c r="K260" s="264">
        <v>136852</v>
      </c>
      <c r="L260" s="264">
        <v>795300</v>
      </c>
      <c r="M260" s="264">
        <v>0</v>
      </c>
      <c r="N260" s="264">
        <v>2500</v>
      </c>
      <c r="O260" s="264">
        <v>400000</v>
      </c>
      <c r="P260" s="264">
        <v>145000</v>
      </c>
      <c r="Q260" s="264">
        <v>1866077</v>
      </c>
      <c r="R260" s="264">
        <v>97153</v>
      </c>
      <c r="S260" s="264">
        <v>209100</v>
      </c>
      <c r="T260" s="264">
        <v>800</v>
      </c>
      <c r="U260" s="264">
        <v>137570</v>
      </c>
      <c r="V260" s="264">
        <v>5330</v>
      </c>
      <c r="W260" s="264">
        <v>107225</v>
      </c>
      <c r="X260" s="264">
        <v>166600</v>
      </c>
      <c r="Y260" s="264">
        <v>0</v>
      </c>
      <c r="Z260" s="264">
        <v>723778</v>
      </c>
      <c r="AA260" s="264">
        <v>1350200</v>
      </c>
      <c r="AB260" s="264">
        <v>2073978</v>
      </c>
      <c r="AC260" s="264">
        <v>145000</v>
      </c>
      <c r="AD260" s="264">
        <v>2218978</v>
      </c>
      <c r="AE260" s="264">
        <v>-352901</v>
      </c>
      <c r="AF260" s="264">
        <v>1540150</v>
      </c>
      <c r="AG260" s="264">
        <v>1187249</v>
      </c>
      <c r="AI260" t="s">
        <v>1297</v>
      </c>
      <c r="AK260" t="s">
        <v>1298</v>
      </c>
      <c r="AL260" s="241" t="str">
        <f t="shared" si="4"/>
        <v>578</v>
      </c>
    </row>
    <row r="261" spans="1:38" x14ac:dyDescent="0.2">
      <c r="A261" s="272" t="s">
        <v>2465</v>
      </c>
      <c r="B261" t="s">
        <v>629</v>
      </c>
      <c r="C261" s="264">
        <v>57817</v>
      </c>
      <c r="D261" s="264">
        <v>0</v>
      </c>
      <c r="E261" s="264">
        <v>57817</v>
      </c>
      <c r="F261" s="264">
        <v>0</v>
      </c>
      <c r="G261" s="264">
        <v>0</v>
      </c>
      <c r="H261" s="264">
        <v>26314</v>
      </c>
      <c r="I261" s="264">
        <v>0</v>
      </c>
      <c r="J261" s="264">
        <v>1000</v>
      </c>
      <c r="K261" s="264">
        <v>37638</v>
      </c>
      <c r="L261" s="264">
        <v>50500</v>
      </c>
      <c r="M261" s="264">
        <v>0</v>
      </c>
      <c r="N261" s="264">
        <v>0</v>
      </c>
      <c r="O261" s="264">
        <v>0</v>
      </c>
      <c r="P261" s="264">
        <v>0</v>
      </c>
      <c r="Q261" s="264">
        <v>173269</v>
      </c>
      <c r="R261" s="264">
        <v>34000</v>
      </c>
      <c r="S261" s="264">
        <v>46000</v>
      </c>
      <c r="T261" s="264">
        <v>500</v>
      </c>
      <c r="U261" s="264">
        <v>10600</v>
      </c>
      <c r="V261" s="264">
        <v>1000</v>
      </c>
      <c r="W261" s="264">
        <v>40600</v>
      </c>
      <c r="X261" s="264">
        <v>0</v>
      </c>
      <c r="Y261" s="264">
        <v>0</v>
      </c>
      <c r="Z261" s="264">
        <v>132700</v>
      </c>
      <c r="AA261" s="264">
        <v>40000</v>
      </c>
      <c r="AB261" s="264">
        <v>172700</v>
      </c>
      <c r="AC261" s="264">
        <v>0</v>
      </c>
      <c r="AD261" s="264">
        <v>172700</v>
      </c>
      <c r="AE261" s="264">
        <v>569</v>
      </c>
      <c r="AF261" s="264">
        <v>205583</v>
      </c>
      <c r="AG261" s="264">
        <v>206152</v>
      </c>
      <c r="AI261" t="s">
        <v>1888</v>
      </c>
      <c r="AK261" t="s">
        <v>1889</v>
      </c>
      <c r="AL261" s="241" t="str">
        <f t="shared" si="4"/>
        <v>865</v>
      </c>
    </row>
    <row r="262" spans="1:38" x14ac:dyDescent="0.2">
      <c r="A262" s="272" t="s">
        <v>2466</v>
      </c>
      <c r="B262" t="s">
        <v>631</v>
      </c>
      <c r="C262" s="264">
        <v>185941</v>
      </c>
      <c r="D262" s="264">
        <v>0</v>
      </c>
      <c r="E262" s="264">
        <v>185941</v>
      </c>
      <c r="F262" s="264">
        <v>0</v>
      </c>
      <c r="G262" s="264">
        <v>15900</v>
      </c>
      <c r="H262" s="264">
        <v>60324</v>
      </c>
      <c r="I262" s="264">
        <v>1510</v>
      </c>
      <c r="J262" s="264">
        <v>4720</v>
      </c>
      <c r="K262" s="264">
        <v>126263</v>
      </c>
      <c r="L262" s="264">
        <v>1048937</v>
      </c>
      <c r="M262" s="264">
        <v>0</v>
      </c>
      <c r="N262" s="264">
        <v>14186</v>
      </c>
      <c r="O262" s="264">
        <v>0</v>
      </c>
      <c r="P262" s="264">
        <v>139540</v>
      </c>
      <c r="Q262" s="264">
        <v>1597321</v>
      </c>
      <c r="R262" s="264">
        <v>89357</v>
      </c>
      <c r="S262" s="264">
        <v>143036</v>
      </c>
      <c r="T262" s="264">
        <v>0</v>
      </c>
      <c r="U262" s="264">
        <v>141501</v>
      </c>
      <c r="V262" s="264">
        <v>3500</v>
      </c>
      <c r="W262" s="264">
        <v>70139</v>
      </c>
      <c r="X262" s="264">
        <v>73318</v>
      </c>
      <c r="Y262" s="264">
        <v>0</v>
      </c>
      <c r="Z262" s="264">
        <v>520851</v>
      </c>
      <c r="AA262" s="264">
        <v>897528</v>
      </c>
      <c r="AB262" s="264">
        <v>1418379</v>
      </c>
      <c r="AC262" s="264">
        <v>139540</v>
      </c>
      <c r="AD262" s="264">
        <v>1557919</v>
      </c>
      <c r="AE262" s="264">
        <v>39402</v>
      </c>
      <c r="AF262" s="264">
        <v>690121</v>
      </c>
      <c r="AG262" s="264">
        <v>729523</v>
      </c>
      <c r="AI262" t="s">
        <v>617</v>
      </c>
      <c r="AK262" t="s">
        <v>618</v>
      </c>
      <c r="AL262" s="241" t="str">
        <f t="shared" si="4"/>
        <v>183</v>
      </c>
    </row>
    <row r="263" spans="1:38" x14ac:dyDescent="0.2">
      <c r="A263" s="272" t="s">
        <v>2467</v>
      </c>
      <c r="B263" t="s">
        <v>633</v>
      </c>
      <c r="C263" s="264">
        <v>2502912</v>
      </c>
      <c r="D263" s="264">
        <v>0</v>
      </c>
      <c r="E263" s="264">
        <v>2502912</v>
      </c>
      <c r="F263" s="264">
        <v>0</v>
      </c>
      <c r="G263" s="264">
        <v>577306</v>
      </c>
      <c r="H263" s="264">
        <v>983642</v>
      </c>
      <c r="I263" s="264">
        <v>37130</v>
      </c>
      <c r="J263" s="264">
        <v>32581</v>
      </c>
      <c r="K263" s="264">
        <v>1127145.96</v>
      </c>
      <c r="L263" s="264">
        <v>2464884</v>
      </c>
      <c r="M263" s="264">
        <v>132000</v>
      </c>
      <c r="N263" s="264">
        <v>209571</v>
      </c>
      <c r="O263" s="264">
        <v>0</v>
      </c>
      <c r="P263" s="264">
        <v>2307334</v>
      </c>
      <c r="Q263" s="264">
        <v>10374505.960000001</v>
      </c>
      <c r="R263" s="264">
        <v>1748731</v>
      </c>
      <c r="S263" s="264">
        <v>1339762</v>
      </c>
      <c r="T263" s="264">
        <v>0</v>
      </c>
      <c r="U263" s="264">
        <v>890101</v>
      </c>
      <c r="V263" s="264">
        <v>273096</v>
      </c>
      <c r="W263" s="264">
        <v>295644</v>
      </c>
      <c r="X263" s="264">
        <v>1280539</v>
      </c>
      <c r="Y263" s="264">
        <v>2262800</v>
      </c>
      <c r="Z263" s="264">
        <v>8090673</v>
      </c>
      <c r="AA263" s="264">
        <v>1569418</v>
      </c>
      <c r="AB263" s="264">
        <v>9660091</v>
      </c>
      <c r="AC263" s="264">
        <v>2307334</v>
      </c>
      <c r="AD263" s="264">
        <v>11967425</v>
      </c>
      <c r="AE263" s="264">
        <v>-1592919.04</v>
      </c>
      <c r="AF263" s="264">
        <v>4916078</v>
      </c>
      <c r="AG263" s="264">
        <v>3323158.96</v>
      </c>
      <c r="AI263" t="s">
        <v>1810</v>
      </c>
      <c r="AK263" t="s">
        <v>1811</v>
      </c>
      <c r="AL263" s="241" t="str">
        <f t="shared" si="4"/>
        <v>828</v>
      </c>
    </row>
    <row r="264" spans="1:38" x14ac:dyDescent="0.2">
      <c r="A264" s="272" t="s">
        <v>2468</v>
      </c>
      <c r="B264" t="s">
        <v>635</v>
      </c>
      <c r="C264" s="264">
        <v>32717</v>
      </c>
      <c r="D264" s="264">
        <v>0</v>
      </c>
      <c r="E264" s="264">
        <v>32717</v>
      </c>
      <c r="F264" s="264">
        <v>0</v>
      </c>
      <c r="G264" s="264">
        <v>0</v>
      </c>
      <c r="H264" s="264">
        <v>12413</v>
      </c>
      <c r="I264" s="264">
        <v>390</v>
      </c>
      <c r="J264" s="264">
        <v>500</v>
      </c>
      <c r="K264" s="264">
        <v>34457</v>
      </c>
      <c r="L264" s="264">
        <v>25000</v>
      </c>
      <c r="M264" s="264">
        <v>0</v>
      </c>
      <c r="N264" s="264">
        <v>1000</v>
      </c>
      <c r="O264" s="264">
        <v>0</v>
      </c>
      <c r="P264" s="264">
        <v>8827</v>
      </c>
      <c r="Q264" s="264">
        <v>115304</v>
      </c>
      <c r="R264" s="264">
        <v>30601</v>
      </c>
      <c r="S264" s="264">
        <v>17100</v>
      </c>
      <c r="T264" s="264">
        <v>200</v>
      </c>
      <c r="U264" s="264">
        <v>4258</v>
      </c>
      <c r="V264" s="264">
        <v>0</v>
      </c>
      <c r="W264" s="264">
        <v>24500</v>
      </c>
      <c r="X264" s="264">
        <v>8827</v>
      </c>
      <c r="Y264" s="264">
        <v>0</v>
      </c>
      <c r="Z264" s="264">
        <v>85486</v>
      </c>
      <c r="AA264" s="264">
        <v>8000</v>
      </c>
      <c r="AB264" s="264">
        <v>93486</v>
      </c>
      <c r="AC264" s="264">
        <v>8827</v>
      </c>
      <c r="AD264" s="264">
        <v>102313</v>
      </c>
      <c r="AE264" s="264">
        <v>12991</v>
      </c>
      <c r="AF264" s="264">
        <v>124139</v>
      </c>
      <c r="AG264" s="264">
        <v>137130</v>
      </c>
      <c r="AI264" t="s">
        <v>1890</v>
      </c>
      <c r="AK264" t="s">
        <v>1891</v>
      </c>
      <c r="AL264" s="241" t="str">
        <f t="shared" si="4"/>
        <v>866</v>
      </c>
    </row>
    <row r="265" spans="1:38" x14ac:dyDescent="0.2">
      <c r="A265" s="272" t="s">
        <v>2469</v>
      </c>
      <c r="B265" t="s">
        <v>637</v>
      </c>
      <c r="C265" s="264">
        <v>175088</v>
      </c>
      <c r="D265" s="264">
        <v>0</v>
      </c>
      <c r="E265" s="264">
        <v>175088</v>
      </c>
      <c r="F265" s="264">
        <v>0</v>
      </c>
      <c r="G265" s="264">
        <v>0</v>
      </c>
      <c r="H265" s="264">
        <v>35049</v>
      </c>
      <c r="I265" s="264">
        <v>825</v>
      </c>
      <c r="J265" s="264">
        <v>4334</v>
      </c>
      <c r="K265" s="264">
        <v>101560</v>
      </c>
      <c r="L265" s="264">
        <v>153041</v>
      </c>
      <c r="M265" s="264">
        <v>0</v>
      </c>
      <c r="N265" s="264">
        <v>19100</v>
      </c>
      <c r="O265" s="264">
        <v>0</v>
      </c>
      <c r="P265" s="264">
        <v>43382</v>
      </c>
      <c r="Q265" s="264">
        <v>532379</v>
      </c>
      <c r="R265" s="264">
        <v>85251</v>
      </c>
      <c r="S265" s="264">
        <v>134948</v>
      </c>
      <c r="T265" s="264">
        <v>250</v>
      </c>
      <c r="U265" s="264">
        <v>35044</v>
      </c>
      <c r="V265" s="264">
        <v>0</v>
      </c>
      <c r="W265" s="264">
        <v>38811</v>
      </c>
      <c r="X265" s="264">
        <v>40508</v>
      </c>
      <c r="Y265" s="264">
        <v>0</v>
      </c>
      <c r="Z265" s="264">
        <v>334812</v>
      </c>
      <c r="AA265" s="264">
        <v>149320</v>
      </c>
      <c r="AB265" s="264">
        <v>484132</v>
      </c>
      <c r="AC265" s="264">
        <v>43382</v>
      </c>
      <c r="AD265" s="264">
        <v>527514</v>
      </c>
      <c r="AE265" s="264">
        <v>4865</v>
      </c>
      <c r="AF265" s="264">
        <v>405076</v>
      </c>
      <c r="AG265" s="264">
        <v>409941</v>
      </c>
      <c r="AI265" t="s">
        <v>903</v>
      </c>
      <c r="AK265" t="s">
        <v>904</v>
      </c>
      <c r="AL265" s="241" t="str">
        <f t="shared" si="4"/>
        <v>391</v>
      </c>
    </row>
    <row r="266" spans="1:38" x14ac:dyDescent="0.2">
      <c r="A266" s="272" t="s">
        <v>2470</v>
      </c>
      <c r="B266" t="s">
        <v>640</v>
      </c>
      <c r="C266" s="264">
        <v>11576031</v>
      </c>
      <c r="D266" s="264">
        <v>0</v>
      </c>
      <c r="E266" s="264">
        <v>11576031</v>
      </c>
      <c r="F266" s="264">
        <v>0</v>
      </c>
      <c r="G266" s="264">
        <v>2610000</v>
      </c>
      <c r="H266" s="264">
        <v>5903036</v>
      </c>
      <c r="I266" s="264">
        <v>783400</v>
      </c>
      <c r="J266" s="264">
        <v>162030</v>
      </c>
      <c r="K266" s="264">
        <v>10538192.379441548</v>
      </c>
      <c r="L266" s="264">
        <v>17469891</v>
      </c>
      <c r="M266" s="264">
        <v>886397</v>
      </c>
      <c r="N266" s="264">
        <v>1379925</v>
      </c>
      <c r="O266" s="264">
        <v>16104899</v>
      </c>
      <c r="P266" s="264">
        <v>13474767</v>
      </c>
      <c r="Q266" s="264">
        <v>80888568.379441544</v>
      </c>
      <c r="R266" s="264">
        <v>11745204</v>
      </c>
      <c r="S266" s="264">
        <v>4899585</v>
      </c>
      <c r="T266" s="264">
        <v>2125</v>
      </c>
      <c r="U266" s="264">
        <v>4274897</v>
      </c>
      <c r="V266" s="264">
        <v>2148490</v>
      </c>
      <c r="W266" s="264">
        <v>1716405</v>
      </c>
      <c r="X266" s="264">
        <v>5899474</v>
      </c>
      <c r="Y266" s="264">
        <v>21466087</v>
      </c>
      <c r="Z266" s="264">
        <v>52152267</v>
      </c>
      <c r="AA266" s="264">
        <v>17464513</v>
      </c>
      <c r="AB266" s="264">
        <v>69616780</v>
      </c>
      <c r="AC266" s="264">
        <v>13474767</v>
      </c>
      <c r="AD266" s="264">
        <v>83091547</v>
      </c>
      <c r="AE266" s="264">
        <v>-2202978.6205584519</v>
      </c>
      <c r="AF266" s="264">
        <v>28117547</v>
      </c>
      <c r="AG266" s="264">
        <v>25914568.379441548</v>
      </c>
      <c r="AI266" t="s">
        <v>1703</v>
      </c>
      <c r="AK266" t="s">
        <v>1704</v>
      </c>
      <c r="AL266" s="241" t="str">
        <f t="shared" si="4"/>
        <v>776</v>
      </c>
    </row>
    <row r="267" spans="1:38" x14ac:dyDescent="0.2">
      <c r="A267" s="272" t="s">
        <v>2471</v>
      </c>
      <c r="B267" t="s">
        <v>642</v>
      </c>
      <c r="C267" s="264">
        <v>291896</v>
      </c>
      <c r="D267" s="264">
        <v>0</v>
      </c>
      <c r="E267" s="264">
        <v>291896</v>
      </c>
      <c r="F267" s="264">
        <v>100</v>
      </c>
      <c r="G267" s="264">
        <v>0</v>
      </c>
      <c r="H267" s="264">
        <v>141799</v>
      </c>
      <c r="I267" s="264">
        <v>175</v>
      </c>
      <c r="J267" s="264">
        <v>21956</v>
      </c>
      <c r="K267" s="264">
        <v>121765</v>
      </c>
      <c r="L267" s="264">
        <v>1054024</v>
      </c>
      <c r="M267" s="264">
        <v>0</v>
      </c>
      <c r="N267" s="264">
        <v>11150</v>
      </c>
      <c r="O267" s="264">
        <v>0</v>
      </c>
      <c r="P267" s="264">
        <v>98758</v>
      </c>
      <c r="Q267" s="264">
        <v>1741623</v>
      </c>
      <c r="R267" s="264">
        <v>130199</v>
      </c>
      <c r="S267" s="264">
        <v>173455</v>
      </c>
      <c r="T267" s="264">
        <v>0</v>
      </c>
      <c r="U267" s="264">
        <v>6718</v>
      </c>
      <c r="V267" s="264">
        <v>0</v>
      </c>
      <c r="W267" s="264">
        <v>113236</v>
      </c>
      <c r="X267" s="264">
        <v>77200</v>
      </c>
      <c r="Y267" s="264">
        <v>200000</v>
      </c>
      <c r="Z267" s="264">
        <v>700808</v>
      </c>
      <c r="AA267" s="264">
        <v>1189897</v>
      </c>
      <c r="AB267" s="264">
        <v>1890705</v>
      </c>
      <c r="AC267" s="264">
        <v>98758</v>
      </c>
      <c r="AD267" s="264">
        <v>1989463</v>
      </c>
      <c r="AE267" s="264">
        <v>-247840</v>
      </c>
      <c r="AF267" s="264">
        <v>1867416</v>
      </c>
      <c r="AG267" s="264">
        <v>1619576</v>
      </c>
      <c r="AI267" t="s">
        <v>734</v>
      </c>
      <c r="AK267" t="s">
        <v>735</v>
      </c>
      <c r="AL267" s="241" t="str">
        <f t="shared" si="4"/>
        <v>312</v>
      </c>
    </row>
    <row r="268" spans="1:38" x14ac:dyDescent="0.2">
      <c r="A268" s="272" t="s">
        <v>2472</v>
      </c>
      <c r="B268" t="s">
        <v>644</v>
      </c>
      <c r="C268" s="264">
        <v>546567</v>
      </c>
      <c r="D268" s="264">
        <v>0</v>
      </c>
      <c r="E268" s="264">
        <v>546567</v>
      </c>
      <c r="F268" s="264">
        <v>0</v>
      </c>
      <c r="G268" s="264">
        <v>33217</v>
      </c>
      <c r="H268" s="264">
        <v>231301</v>
      </c>
      <c r="I268" s="264">
        <v>3700</v>
      </c>
      <c r="J268" s="264">
        <v>12300</v>
      </c>
      <c r="K268" s="264">
        <v>2523140</v>
      </c>
      <c r="L268" s="264">
        <v>1052372</v>
      </c>
      <c r="M268" s="264">
        <v>0</v>
      </c>
      <c r="N268" s="264">
        <v>23221</v>
      </c>
      <c r="O268" s="264">
        <v>0</v>
      </c>
      <c r="P268" s="264">
        <v>0</v>
      </c>
      <c r="Q268" s="264">
        <v>4425818</v>
      </c>
      <c r="R268" s="264">
        <v>195234</v>
      </c>
      <c r="S268" s="264">
        <v>532545</v>
      </c>
      <c r="T268" s="264">
        <v>2000</v>
      </c>
      <c r="U268" s="264">
        <v>621069</v>
      </c>
      <c r="V268" s="264">
        <v>24000</v>
      </c>
      <c r="W268" s="264">
        <v>109545</v>
      </c>
      <c r="X268" s="264">
        <v>123840</v>
      </c>
      <c r="Y268" s="264">
        <v>0</v>
      </c>
      <c r="Z268" s="264">
        <v>1608233</v>
      </c>
      <c r="AA268" s="264">
        <v>2718254</v>
      </c>
      <c r="AB268" s="264">
        <v>4326487</v>
      </c>
      <c r="AC268" s="264">
        <v>0</v>
      </c>
      <c r="AD268" s="264">
        <v>4326487</v>
      </c>
      <c r="AE268" s="264">
        <v>99331</v>
      </c>
      <c r="AF268" s="264">
        <v>2063372</v>
      </c>
      <c r="AG268" s="264">
        <v>2162703</v>
      </c>
      <c r="AI268" t="s">
        <v>1729</v>
      </c>
      <c r="AK268" t="s">
        <v>1730</v>
      </c>
      <c r="AL268" s="241" t="str">
        <f t="shared" si="4"/>
        <v>789</v>
      </c>
    </row>
    <row r="269" spans="1:38" x14ac:dyDescent="0.2">
      <c r="A269" s="272" t="s">
        <v>2473</v>
      </c>
      <c r="B269" t="s">
        <v>646</v>
      </c>
      <c r="C269" s="264">
        <v>130352</v>
      </c>
      <c r="D269" s="264">
        <v>0</v>
      </c>
      <c r="E269" s="264">
        <v>130352</v>
      </c>
      <c r="F269" s="264">
        <v>0</v>
      </c>
      <c r="G269" s="264">
        <v>0</v>
      </c>
      <c r="H269" s="264">
        <v>39714</v>
      </c>
      <c r="I269" s="264">
        <v>7500</v>
      </c>
      <c r="J269" s="264">
        <v>500</v>
      </c>
      <c r="K269" s="264">
        <v>30000</v>
      </c>
      <c r="L269" s="264">
        <v>162000</v>
      </c>
      <c r="M269" s="264">
        <v>0</v>
      </c>
      <c r="N269" s="264">
        <v>3000</v>
      </c>
      <c r="O269" s="264">
        <v>0</v>
      </c>
      <c r="P269" s="264">
        <v>36573</v>
      </c>
      <c r="Q269" s="264">
        <v>409639</v>
      </c>
      <c r="R269" s="264">
        <v>22200</v>
      </c>
      <c r="S269" s="264">
        <v>30000</v>
      </c>
      <c r="T269" s="264">
        <v>500</v>
      </c>
      <c r="U269" s="264">
        <v>6264</v>
      </c>
      <c r="V269" s="264">
        <v>0</v>
      </c>
      <c r="W269" s="264">
        <v>107150</v>
      </c>
      <c r="X269" s="264">
        <v>57873</v>
      </c>
      <c r="Y269" s="264">
        <v>0</v>
      </c>
      <c r="Z269" s="264">
        <v>223987</v>
      </c>
      <c r="AA269" s="264">
        <v>149000</v>
      </c>
      <c r="AB269" s="264">
        <v>372987</v>
      </c>
      <c r="AC269" s="264">
        <v>36573</v>
      </c>
      <c r="AD269" s="264">
        <v>409560</v>
      </c>
      <c r="AE269" s="264">
        <v>79</v>
      </c>
      <c r="AF269" s="264">
        <v>203370</v>
      </c>
      <c r="AG269" s="264">
        <v>203449</v>
      </c>
      <c r="AI269" t="s">
        <v>179</v>
      </c>
      <c r="AK269" t="s">
        <v>180</v>
      </c>
      <c r="AL269" s="241" t="str">
        <f t="shared" si="4"/>
        <v>048</v>
      </c>
    </row>
    <row r="270" spans="1:38" x14ac:dyDescent="0.2">
      <c r="A270" s="272" t="s">
        <v>2474</v>
      </c>
      <c r="B270" t="s">
        <v>648</v>
      </c>
      <c r="C270" s="264">
        <v>1366619</v>
      </c>
      <c r="D270" s="264">
        <v>0</v>
      </c>
      <c r="E270" s="264">
        <v>1366619</v>
      </c>
      <c r="F270" s="264">
        <v>0</v>
      </c>
      <c r="G270" s="264">
        <v>1300000</v>
      </c>
      <c r="H270" s="264">
        <v>614408</v>
      </c>
      <c r="I270" s="264">
        <v>88557</v>
      </c>
      <c r="J270" s="264">
        <v>52637</v>
      </c>
      <c r="K270" s="264">
        <v>504512</v>
      </c>
      <c r="L270" s="264">
        <v>2454276</v>
      </c>
      <c r="M270" s="264">
        <v>0</v>
      </c>
      <c r="N270" s="264">
        <v>348751</v>
      </c>
      <c r="O270" s="264">
        <v>10000000</v>
      </c>
      <c r="P270" s="264">
        <v>2249490</v>
      </c>
      <c r="Q270" s="264">
        <v>18979250</v>
      </c>
      <c r="R270" s="264">
        <v>1493027</v>
      </c>
      <c r="S270" s="264">
        <v>641199</v>
      </c>
      <c r="T270" s="264">
        <v>0</v>
      </c>
      <c r="U270" s="264">
        <v>212846</v>
      </c>
      <c r="V270" s="264">
        <v>77606</v>
      </c>
      <c r="W270" s="264">
        <v>612096</v>
      </c>
      <c r="X270" s="264">
        <v>1239190</v>
      </c>
      <c r="Y270" s="264">
        <v>4016000</v>
      </c>
      <c r="Z270" s="264">
        <v>8291964</v>
      </c>
      <c r="AA270" s="264">
        <v>11608250</v>
      </c>
      <c r="AB270" s="264">
        <v>19900214</v>
      </c>
      <c r="AC270" s="264">
        <v>2249490</v>
      </c>
      <c r="AD270" s="264">
        <v>22149704</v>
      </c>
      <c r="AE270" s="264">
        <v>-3170454</v>
      </c>
      <c r="AF270" s="264">
        <v>7105477</v>
      </c>
      <c r="AG270" s="264">
        <v>3935023</v>
      </c>
      <c r="AI270" t="s">
        <v>469</v>
      </c>
      <c r="AK270" t="s">
        <v>470</v>
      </c>
      <c r="AL270" s="241" t="str">
        <f t="shared" si="4"/>
        <v>184</v>
      </c>
    </row>
    <row r="271" spans="1:38" x14ac:dyDescent="0.2">
      <c r="A271" s="272" t="s">
        <v>2475</v>
      </c>
      <c r="B271" t="s">
        <v>651</v>
      </c>
      <c r="C271" s="264">
        <v>1234246</v>
      </c>
      <c r="D271" s="264">
        <v>0</v>
      </c>
      <c r="E271" s="264">
        <v>1234246</v>
      </c>
      <c r="F271" s="264">
        <v>0</v>
      </c>
      <c r="G271" s="264">
        <v>848194</v>
      </c>
      <c r="H271" s="264">
        <v>609606</v>
      </c>
      <c r="I271" s="264">
        <v>6900</v>
      </c>
      <c r="J271" s="264">
        <v>2500</v>
      </c>
      <c r="K271" s="264">
        <v>467983</v>
      </c>
      <c r="L271" s="264">
        <v>1186100</v>
      </c>
      <c r="M271" s="264">
        <v>0</v>
      </c>
      <c r="N271" s="264">
        <v>126898</v>
      </c>
      <c r="O271" s="264">
        <v>0</v>
      </c>
      <c r="P271" s="264">
        <v>1086171</v>
      </c>
      <c r="Q271" s="264">
        <v>5568598</v>
      </c>
      <c r="R271" s="264">
        <v>673450</v>
      </c>
      <c r="S271" s="264">
        <v>562120</v>
      </c>
      <c r="T271" s="264">
        <v>0</v>
      </c>
      <c r="U271" s="264">
        <v>214053</v>
      </c>
      <c r="V271" s="264">
        <v>199550</v>
      </c>
      <c r="W271" s="264">
        <v>491599</v>
      </c>
      <c r="X271" s="264">
        <v>1190602</v>
      </c>
      <c r="Y271" s="264">
        <v>666355</v>
      </c>
      <c r="Z271" s="264">
        <v>3997729</v>
      </c>
      <c r="AA271" s="264">
        <v>623362</v>
      </c>
      <c r="AB271" s="264">
        <v>4621091</v>
      </c>
      <c r="AC271" s="264">
        <v>1086171</v>
      </c>
      <c r="AD271" s="264">
        <v>5707262</v>
      </c>
      <c r="AE271" s="264">
        <v>-138664</v>
      </c>
      <c r="AF271" s="264">
        <v>1862285</v>
      </c>
      <c r="AG271" s="264">
        <v>1723621</v>
      </c>
      <c r="AI271" t="s">
        <v>1581</v>
      </c>
      <c r="AK271" t="s">
        <v>1582</v>
      </c>
      <c r="AL271" s="241" t="str">
        <f t="shared" si="4"/>
        <v>718</v>
      </c>
    </row>
    <row r="272" spans="1:38" x14ac:dyDescent="0.2">
      <c r="A272" s="272" t="s">
        <v>2476</v>
      </c>
      <c r="B272" t="s">
        <v>653</v>
      </c>
      <c r="C272" s="264">
        <v>702485</v>
      </c>
      <c r="D272" s="264">
        <v>0</v>
      </c>
      <c r="E272" s="264">
        <v>702485</v>
      </c>
      <c r="F272" s="264">
        <v>0</v>
      </c>
      <c r="G272" s="264">
        <v>12522</v>
      </c>
      <c r="H272" s="264">
        <v>202500</v>
      </c>
      <c r="I272" s="264">
        <v>4930</v>
      </c>
      <c r="J272" s="264">
        <v>53475</v>
      </c>
      <c r="K272" s="264">
        <v>555102</v>
      </c>
      <c r="L272" s="264">
        <v>2774930</v>
      </c>
      <c r="M272" s="264">
        <v>0</v>
      </c>
      <c r="N272" s="264">
        <v>13200</v>
      </c>
      <c r="O272" s="264">
        <v>0</v>
      </c>
      <c r="P272" s="264">
        <v>591500</v>
      </c>
      <c r="Q272" s="264">
        <v>4910644</v>
      </c>
      <c r="R272" s="264">
        <v>304768</v>
      </c>
      <c r="S272" s="264">
        <v>497843</v>
      </c>
      <c r="T272" s="264">
        <v>7000</v>
      </c>
      <c r="U272" s="264">
        <v>396795</v>
      </c>
      <c r="V272" s="264">
        <v>90000</v>
      </c>
      <c r="W272" s="264">
        <v>199830</v>
      </c>
      <c r="X272" s="264">
        <v>191694</v>
      </c>
      <c r="Y272" s="264">
        <v>12522</v>
      </c>
      <c r="Z272" s="264">
        <v>1700452</v>
      </c>
      <c r="AA272" s="264">
        <v>2517801</v>
      </c>
      <c r="AB272" s="264">
        <v>4218253</v>
      </c>
      <c r="AC272" s="264">
        <v>591500</v>
      </c>
      <c r="AD272" s="264">
        <v>4809753</v>
      </c>
      <c r="AE272" s="264">
        <v>100891</v>
      </c>
      <c r="AF272" s="264">
        <v>7410498</v>
      </c>
      <c r="AG272" s="264">
        <v>7511389</v>
      </c>
      <c r="AI272" t="s">
        <v>471</v>
      </c>
      <c r="AK272" t="s">
        <v>472</v>
      </c>
      <c r="AL272" s="241" t="str">
        <f t="shared" si="4"/>
        <v>185</v>
      </c>
    </row>
    <row r="273" spans="1:38" x14ac:dyDescent="0.2">
      <c r="A273" s="272" t="s">
        <v>2477</v>
      </c>
      <c r="B273" t="s">
        <v>655</v>
      </c>
      <c r="C273" s="264">
        <v>1756208</v>
      </c>
      <c r="D273" s="264">
        <v>0</v>
      </c>
      <c r="E273" s="264">
        <v>1756208</v>
      </c>
      <c r="F273" s="264">
        <v>0</v>
      </c>
      <c r="G273" s="264">
        <v>676740</v>
      </c>
      <c r="H273" s="264">
        <v>601137</v>
      </c>
      <c r="I273" s="264">
        <v>19180</v>
      </c>
      <c r="J273" s="264">
        <v>37205</v>
      </c>
      <c r="K273" s="264">
        <v>695985</v>
      </c>
      <c r="L273" s="264">
        <v>621450</v>
      </c>
      <c r="M273" s="264">
        <v>0</v>
      </c>
      <c r="N273" s="264">
        <v>59747</v>
      </c>
      <c r="O273" s="264">
        <v>0</v>
      </c>
      <c r="P273" s="264">
        <v>674217</v>
      </c>
      <c r="Q273" s="264">
        <v>5141869</v>
      </c>
      <c r="R273" s="264">
        <v>829458</v>
      </c>
      <c r="S273" s="264">
        <v>562656</v>
      </c>
      <c r="T273" s="264">
        <v>4400</v>
      </c>
      <c r="U273" s="264">
        <v>551437</v>
      </c>
      <c r="V273" s="264">
        <v>419580</v>
      </c>
      <c r="W273" s="264">
        <v>415469</v>
      </c>
      <c r="X273" s="264">
        <v>706309</v>
      </c>
      <c r="Y273" s="264">
        <v>1010000</v>
      </c>
      <c r="Z273" s="264">
        <v>4499309</v>
      </c>
      <c r="AA273" s="264">
        <v>435824</v>
      </c>
      <c r="AB273" s="264">
        <v>4935133</v>
      </c>
      <c r="AC273" s="264">
        <v>674217</v>
      </c>
      <c r="AD273" s="264">
        <v>5609350</v>
      </c>
      <c r="AE273" s="264">
        <v>-467481</v>
      </c>
      <c r="AF273" s="264">
        <v>4594127</v>
      </c>
      <c r="AG273" s="264">
        <v>4126646</v>
      </c>
      <c r="AI273" t="s">
        <v>1434</v>
      </c>
      <c r="AK273" t="s">
        <v>1435</v>
      </c>
      <c r="AL273" s="241" t="str">
        <f t="shared" si="4"/>
        <v>645</v>
      </c>
    </row>
    <row r="274" spans="1:38" x14ac:dyDescent="0.2">
      <c r="A274" s="272" t="s">
        <v>2478</v>
      </c>
      <c r="B274" t="s">
        <v>657</v>
      </c>
      <c r="C274" s="264">
        <v>1545073</v>
      </c>
      <c r="D274" s="264">
        <v>0</v>
      </c>
      <c r="E274" s="264">
        <v>1545073</v>
      </c>
      <c r="F274" s="264">
        <v>0</v>
      </c>
      <c r="G274" s="264">
        <v>60000</v>
      </c>
      <c r="H274" s="264">
        <v>455415</v>
      </c>
      <c r="I274" s="264">
        <v>23000</v>
      </c>
      <c r="J274" s="264">
        <v>7700</v>
      </c>
      <c r="K274" s="264">
        <v>116922</v>
      </c>
      <c r="L274" s="264">
        <v>769380</v>
      </c>
      <c r="M274" s="264">
        <v>0</v>
      </c>
      <c r="N274" s="264">
        <v>18000</v>
      </c>
      <c r="O274" s="264">
        <v>915000</v>
      </c>
      <c r="P274" s="264">
        <v>0</v>
      </c>
      <c r="Q274" s="264">
        <v>3910490</v>
      </c>
      <c r="R274" s="264">
        <v>646407</v>
      </c>
      <c r="S274" s="264">
        <v>395494</v>
      </c>
      <c r="T274" s="264">
        <v>0</v>
      </c>
      <c r="U274" s="264">
        <v>38800</v>
      </c>
      <c r="V274" s="264">
        <v>201140</v>
      </c>
      <c r="W274" s="264">
        <v>326810</v>
      </c>
      <c r="X274" s="264">
        <v>607564</v>
      </c>
      <c r="Y274" s="264">
        <v>915000</v>
      </c>
      <c r="Z274" s="264">
        <v>3131215</v>
      </c>
      <c r="AA274" s="264">
        <v>751774</v>
      </c>
      <c r="AB274" s="264">
        <v>3882989</v>
      </c>
      <c r="AC274" s="264">
        <v>0</v>
      </c>
      <c r="AD274" s="264">
        <v>3882989</v>
      </c>
      <c r="AE274" s="264">
        <v>27501</v>
      </c>
      <c r="AF274" s="264">
        <v>1551964</v>
      </c>
      <c r="AG274" s="264">
        <v>1579465</v>
      </c>
      <c r="AI274" t="s">
        <v>1658</v>
      </c>
      <c r="AK274" t="s">
        <v>1659</v>
      </c>
      <c r="AL274" s="241" t="str">
        <f t="shared" si="4"/>
        <v>755</v>
      </c>
    </row>
    <row r="275" spans="1:38" x14ac:dyDescent="0.2">
      <c r="A275" s="272" t="s">
        <v>2479</v>
      </c>
      <c r="B275" t="s">
        <v>659</v>
      </c>
      <c r="C275" s="264">
        <v>434374</v>
      </c>
      <c r="D275" s="264">
        <v>0</v>
      </c>
      <c r="E275" s="264">
        <v>434374</v>
      </c>
      <c r="F275" s="264">
        <v>0</v>
      </c>
      <c r="G275" s="264">
        <v>0</v>
      </c>
      <c r="H275" s="264">
        <v>109327</v>
      </c>
      <c r="I275" s="264">
        <v>3000</v>
      </c>
      <c r="J275" s="264">
        <v>350</v>
      </c>
      <c r="K275" s="264">
        <v>215646</v>
      </c>
      <c r="L275" s="264">
        <v>21000</v>
      </c>
      <c r="M275" s="264">
        <v>0</v>
      </c>
      <c r="N275" s="264">
        <v>100</v>
      </c>
      <c r="O275" s="264">
        <v>0</v>
      </c>
      <c r="P275" s="264">
        <v>0</v>
      </c>
      <c r="Q275" s="264">
        <v>783797</v>
      </c>
      <c r="R275" s="264">
        <v>62000</v>
      </c>
      <c r="S275" s="264">
        <v>327000</v>
      </c>
      <c r="T275" s="264">
        <v>5500</v>
      </c>
      <c r="U275" s="264">
        <v>36000</v>
      </c>
      <c r="V275" s="264">
        <v>9500</v>
      </c>
      <c r="W275" s="264">
        <v>56000</v>
      </c>
      <c r="X275" s="264">
        <v>154926</v>
      </c>
      <c r="Y275" s="264">
        <v>0</v>
      </c>
      <c r="Z275" s="264">
        <v>650926</v>
      </c>
      <c r="AA275" s="264">
        <v>0</v>
      </c>
      <c r="AB275" s="264">
        <v>650926</v>
      </c>
      <c r="AC275" s="264">
        <v>0</v>
      </c>
      <c r="AD275" s="264">
        <v>650926</v>
      </c>
      <c r="AE275" s="264">
        <v>132871</v>
      </c>
      <c r="AF275" s="264">
        <v>1055944</v>
      </c>
      <c r="AG275" s="264">
        <v>1188815</v>
      </c>
      <c r="AI275" t="s">
        <v>861</v>
      </c>
      <c r="AK275" t="s">
        <v>862</v>
      </c>
      <c r="AL275" s="241" t="str">
        <f t="shared" si="4"/>
        <v>372</v>
      </c>
    </row>
    <row r="276" spans="1:38" x14ac:dyDescent="0.2">
      <c r="A276" s="272" t="s">
        <v>2480</v>
      </c>
      <c r="B276" t="s">
        <v>661</v>
      </c>
      <c r="C276" s="264">
        <v>2415358</v>
      </c>
      <c r="D276" s="264">
        <v>0</v>
      </c>
      <c r="E276" s="264">
        <v>2415358</v>
      </c>
      <c r="F276" s="264">
        <v>0</v>
      </c>
      <c r="G276" s="264">
        <v>2752927</v>
      </c>
      <c r="H276" s="264">
        <v>1205609</v>
      </c>
      <c r="I276" s="264">
        <v>43550</v>
      </c>
      <c r="J276" s="264">
        <v>22175</v>
      </c>
      <c r="K276" s="264">
        <v>809737.13</v>
      </c>
      <c r="L276" s="264">
        <v>3445500</v>
      </c>
      <c r="M276" s="264">
        <v>0</v>
      </c>
      <c r="N276" s="264">
        <v>175700</v>
      </c>
      <c r="O276" s="264">
        <v>0</v>
      </c>
      <c r="P276" s="264">
        <v>4990947</v>
      </c>
      <c r="Q276" s="264">
        <v>15861503.130000001</v>
      </c>
      <c r="R276" s="264">
        <v>1395413</v>
      </c>
      <c r="S276" s="264">
        <v>1150568</v>
      </c>
      <c r="T276" s="264">
        <v>35925</v>
      </c>
      <c r="U276" s="264">
        <v>614037</v>
      </c>
      <c r="V276" s="264">
        <v>234053</v>
      </c>
      <c r="W276" s="264">
        <v>398949</v>
      </c>
      <c r="X276" s="264">
        <v>3513088</v>
      </c>
      <c r="Y276" s="264">
        <v>200000</v>
      </c>
      <c r="Z276" s="264">
        <v>7542033</v>
      </c>
      <c r="AA276" s="264">
        <v>5889574</v>
      </c>
      <c r="AB276" s="264">
        <v>13431607</v>
      </c>
      <c r="AC276" s="264">
        <v>4990947</v>
      </c>
      <c r="AD276" s="264">
        <v>18422554</v>
      </c>
      <c r="AE276" s="264">
        <v>-2561050.87</v>
      </c>
      <c r="AF276" s="264">
        <v>7603778</v>
      </c>
      <c r="AG276" s="264">
        <v>5042727.13</v>
      </c>
      <c r="AI276" t="s">
        <v>971</v>
      </c>
      <c r="AK276" t="s">
        <v>972</v>
      </c>
      <c r="AL276" s="241" t="str">
        <f t="shared" si="4"/>
        <v>422</v>
      </c>
    </row>
    <row r="277" spans="1:38" x14ac:dyDescent="0.2">
      <c r="A277" s="272" t="s">
        <v>2481</v>
      </c>
      <c r="B277" t="s">
        <v>663</v>
      </c>
      <c r="C277" s="264">
        <v>59511</v>
      </c>
      <c r="D277" s="264">
        <v>0</v>
      </c>
      <c r="E277" s="264">
        <v>59511</v>
      </c>
      <c r="F277" s="264">
        <v>0</v>
      </c>
      <c r="G277" s="264">
        <v>0</v>
      </c>
      <c r="H277" s="264">
        <v>30774</v>
      </c>
      <c r="I277" s="264">
        <v>50</v>
      </c>
      <c r="J277" s="264">
        <v>606</v>
      </c>
      <c r="K277" s="264">
        <v>20026.400000000001</v>
      </c>
      <c r="L277" s="264">
        <v>140480</v>
      </c>
      <c r="M277" s="264">
        <v>0</v>
      </c>
      <c r="N277" s="264">
        <v>300</v>
      </c>
      <c r="O277" s="264">
        <v>0</v>
      </c>
      <c r="P277" s="264">
        <v>15000</v>
      </c>
      <c r="Q277" s="264">
        <v>266747.40000000002</v>
      </c>
      <c r="R277" s="264">
        <v>17400</v>
      </c>
      <c r="S277" s="264">
        <v>62400</v>
      </c>
      <c r="T277" s="264">
        <v>2400</v>
      </c>
      <c r="U277" s="264">
        <v>6700</v>
      </c>
      <c r="V277" s="264">
        <v>5600</v>
      </c>
      <c r="W277" s="264">
        <v>44250</v>
      </c>
      <c r="X277" s="264">
        <v>4080</v>
      </c>
      <c r="Y277" s="264">
        <v>0</v>
      </c>
      <c r="Z277" s="264">
        <v>142830</v>
      </c>
      <c r="AA277" s="264">
        <v>129655</v>
      </c>
      <c r="AB277" s="264">
        <v>272485</v>
      </c>
      <c r="AC277" s="264">
        <v>15000</v>
      </c>
      <c r="AD277" s="264">
        <v>287485</v>
      </c>
      <c r="AE277" s="264">
        <v>-20737.600000000006</v>
      </c>
      <c r="AF277" s="264">
        <v>256304</v>
      </c>
      <c r="AG277" s="264">
        <v>235566.4</v>
      </c>
      <c r="AI277" t="s">
        <v>1223</v>
      </c>
      <c r="AK277" t="s">
        <v>1224</v>
      </c>
      <c r="AL277" s="241" t="str">
        <f t="shared" si="4"/>
        <v>543</v>
      </c>
    </row>
    <row r="278" spans="1:38" x14ac:dyDescent="0.2">
      <c r="A278" s="272" t="s">
        <v>2482</v>
      </c>
      <c r="B278" t="s">
        <v>665</v>
      </c>
      <c r="C278" s="264">
        <v>66647</v>
      </c>
      <c r="D278" s="264">
        <v>0</v>
      </c>
      <c r="E278" s="264">
        <v>66647</v>
      </c>
      <c r="F278" s="264">
        <v>0</v>
      </c>
      <c r="G278" s="264">
        <v>65000</v>
      </c>
      <c r="H278" s="264">
        <v>67727</v>
      </c>
      <c r="I278" s="264">
        <v>1700</v>
      </c>
      <c r="J278" s="264">
        <v>16120</v>
      </c>
      <c r="K278" s="264">
        <v>52920</v>
      </c>
      <c r="L278" s="264">
        <v>162000</v>
      </c>
      <c r="M278" s="264">
        <v>0</v>
      </c>
      <c r="N278" s="264">
        <v>0</v>
      </c>
      <c r="O278" s="264">
        <v>0</v>
      </c>
      <c r="P278" s="264">
        <v>133800</v>
      </c>
      <c r="Q278" s="264">
        <v>565914</v>
      </c>
      <c r="R278" s="264">
        <v>22900</v>
      </c>
      <c r="S278" s="264">
        <v>193429</v>
      </c>
      <c r="T278" s="264">
        <v>0</v>
      </c>
      <c r="U278" s="264">
        <v>28666</v>
      </c>
      <c r="V278" s="264">
        <v>8000</v>
      </c>
      <c r="W278" s="264">
        <v>49665</v>
      </c>
      <c r="X278" s="264">
        <v>65000</v>
      </c>
      <c r="Y278" s="264">
        <v>0</v>
      </c>
      <c r="Z278" s="264">
        <v>367660</v>
      </c>
      <c r="AA278" s="264">
        <v>159844</v>
      </c>
      <c r="AB278" s="264">
        <v>527504</v>
      </c>
      <c r="AC278" s="264">
        <v>133800</v>
      </c>
      <c r="AD278" s="264">
        <v>661304</v>
      </c>
      <c r="AE278" s="264">
        <v>-95390</v>
      </c>
      <c r="AF278" s="264">
        <v>459410</v>
      </c>
      <c r="AG278" s="264">
        <v>364020</v>
      </c>
      <c r="AI278" t="s">
        <v>1374</v>
      </c>
      <c r="AK278" t="s">
        <v>1375</v>
      </c>
      <c r="AL278" s="241" t="str">
        <f t="shared" si="4"/>
        <v>616</v>
      </c>
    </row>
    <row r="279" spans="1:38" x14ac:dyDescent="0.2">
      <c r="A279" s="272" t="s">
        <v>2483</v>
      </c>
      <c r="B279" t="s">
        <v>667</v>
      </c>
      <c r="C279" s="264">
        <v>657298</v>
      </c>
      <c r="D279" s="264">
        <v>0</v>
      </c>
      <c r="E279" s="264">
        <v>657298</v>
      </c>
      <c r="F279" s="264">
        <v>0</v>
      </c>
      <c r="G279" s="264">
        <v>0</v>
      </c>
      <c r="H279" s="264">
        <v>93008</v>
      </c>
      <c r="I279" s="264">
        <v>14440</v>
      </c>
      <c r="J279" s="264">
        <v>2300</v>
      </c>
      <c r="K279" s="264">
        <v>340750</v>
      </c>
      <c r="L279" s="264">
        <v>674035</v>
      </c>
      <c r="M279" s="264">
        <v>0</v>
      </c>
      <c r="N279" s="264">
        <v>500</v>
      </c>
      <c r="O279" s="264">
        <v>0</v>
      </c>
      <c r="P279" s="264">
        <v>0</v>
      </c>
      <c r="Q279" s="264">
        <v>1782331</v>
      </c>
      <c r="R279" s="264">
        <v>97800</v>
      </c>
      <c r="S279" s="264">
        <v>248950</v>
      </c>
      <c r="T279" s="264">
        <v>27230</v>
      </c>
      <c r="U279" s="264">
        <v>14950</v>
      </c>
      <c r="V279" s="264">
        <v>32550</v>
      </c>
      <c r="W279" s="264">
        <v>111775</v>
      </c>
      <c r="X279" s="264">
        <v>0</v>
      </c>
      <c r="Y279" s="264">
        <v>550000</v>
      </c>
      <c r="Z279" s="264">
        <v>1083255</v>
      </c>
      <c r="AA279" s="264">
        <v>519345</v>
      </c>
      <c r="AB279" s="264">
        <v>1602600</v>
      </c>
      <c r="AC279" s="264">
        <v>0</v>
      </c>
      <c r="AD279" s="264">
        <v>1602600</v>
      </c>
      <c r="AE279" s="264">
        <v>179731</v>
      </c>
      <c r="AF279" s="264">
        <v>1728709</v>
      </c>
      <c r="AG279" s="264">
        <v>1908440</v>
      </c>
      <c r="AI279" t="s">
        <v>1518</v>
      </c>
      <c r="AK279" t="s">
        <v>1519</v>
      </c>
      <c r="AL279" s="241" t="str">
        <f t="shared" si="4"/>
        <v>686</v>
      </c>
    </row>
    <row r="280" spans="1:38" x14ac:dyDescent="0.2">
      <c r="A280" s="272" t="s">
        <v>2484</v>
      </c>
      <c r="B280" t="s">
        <v>669</v>
      </c>
      <c r="C280" s="264">
        <v>267383</v>
      </c>
      <c r="D280" s="264">
        <v>0</v>
      </c>
      <c r="E280" s="264">
        <v>267383</v>
      </c>
      <c r="F280" s="264">
        <v>0</v>
      </c>
      <c r="G280" s="264">
        <v>96868</v>
      </c>
      <c r="H280" s="264">
        <v>70972</v>
      </c>
      <c r="I280" s="264">
        <v>3900</v>
      </c>
      <c r="J280" s="264">
        <v>9500</v>
      </c>
      <c r="K280" s="264">
        <v>40351</v>
      </c>
      <c r="L280" s="264">
        <v>380220</v>
      </c>
      <c r="M280" s="264">
        <v>0</v>
      </c>
      <c r="N280" s="264">
        <v>1200</v>
      </c>
      <c r="O280" s="264">
        <v>0</v>
      </c>
      <c r="P280" s="264">
        <v>250000</v>
      </c>
      <c r="Q280" s="264">
        <v>1120394</v>
      </c>
      <c r="R280" s="264">
        <v>79150</v>
      </c>
      <c r="S280" s="264">
        <v>152450</v>
      </c>
      <c r="T280" s="264">
        <v>0</v>
      </c>
      <c r="U280" s="264">
        <v>31602</v>
      </c>
      <c r="V280" s="264">
        <v>27350</v>
      </c>
      <c r="W280" s="264">
        <v>120900</v>
      </c>
      <c r="X280" s="264">
        <v>0</v>
      </c>
      <c r="Y280" s="264">
        <v>250000</v>
      </c>
      <c r="Z280" s="264">
        <v>661452</v>
      </c>
      <c r="AA280" s="264">
        <v>366850</v>
      </c>
      <c r="AB280" s="264">
        <v>1028302</v>
      </c>
      <c r="AC280" s="264">
        <v>250000</v>
      </c>
      <c r="AD280" s="264">
        <v>1278302</v>
      </c>
      <c r="AE280" s="264">
        <v>-157908</v>
      </c>
      <c r="AF280" s="264">
        <v>1179634</v>
      </c>
      <c r="AG280" s="264">
        <v>1021726</v>
      </c>
      <c r="AI280" t="s">
        <v>691</v>
      </c>
      <c r="AK280" t="s">
        <v>692</v>
      </c>
      <c r="AL280" s="241" t="str">
        <f t="shared" si="4"/>
        <v>291</v>
      </c>
    </row>
    <row r="281" spans="1:38" x14ac:dyDescent="0.2">
      <c r="A281" s="272" t="s">
        <v>2485</v>
      </c>
      <c r="B281" t="s">
        <v>672</v>
      </c>
      <c r="C281" s="264">
        <v>1999779</v>
      </c>
      <c r="D281" s="264">
        <v>0</v>
      </c>
      <c r="E281" s="264">
        <v>1999779</v>
      </c>
      <c r="F281" s="264">
        <v>0</v>
      </c>
      <c r="G281" s="264">
        <v>1997584</v>
      </c>
      <c r="H281" s="264">
        <v>712316</v>
      </c>
      <c r="I281" s="264">
        <v>81435</v>
      </c>
      <c r="J281" s="264">
        <v>43531</v>
      </c>
      <c r="K281" s="264">
        <v>1233709</v>
      </c>
      <c r="L281" s="264">
        <v>3361948</v>
      </c>
      <c r="M281" s="264">
        <v>0</v>
      </c>
      <c r="N281" s="264">
        <v>27000</v>
      </c>
      <c r="O281" s="264">
        <v>4242637</v>
      </c>
      <c r="P281" s="264">
        <v>6054920</v>
      </c>
      <c r="Q281" s="264">
        <v>19754859</v>
      </c>
      <c r="R281" s="264">
        <v>741696</v>
      </c>
      <c r="S281" s="264">
        <v>549212</v>
      </c>
      <c r="T281" s="264">
        <v>0</v>
      </c>
      <c r="U281" s="264">
        <v>1351635</v>
      </c>
      <c r="V281" s="264">
        <v>70200</v>
      </c>
      <c r="W281" s="264">
        <v>336800</v>
      </c>
      <c r="X281" s="264">
        <v>2777006</v>
      </c>
      <c r="Y281" s="264">
        <v>3157227</v>
      </c>
      <c r="Z281" s="264">
        <v>8983776</v>
      </c>
      <c r="AA281" s="264">
        <v>5870033</v>
      </c>
      <c r="AB281" s="264">
        <v>14853809</v>
      </c>
      <c r="AC281" s="264">
        <v>6054920</v>
      </c>
      <c r="AD281" s="264">
        <v>20908729</v>
      </c>
      <c r="AE281" s="264">
        <v>-1153870</v>
      </c>
      <c r="AF281" s="264">
        <v>8683489</v>
      </c>
      <c r="AG281" s="264">
        <v>7529619</v>
      </c>
      <c r="AI281" t="s">
        <v>1499</v>
      </c>
      <c r="AK281" t="s">
        <v>1500</v>
      </c>
      <c r="AL281" s="241" t="str">
        <f t="shared" si="4"/>
        <v>677</v>
      </c>
    </row>
    <row r="282" spans="1:38" x14ac:dyDescent="0.2">
      <c r="A282" s="272" t="s">
        <v>2486</v>
      </c>
      <c r="B282" t="s">
        <v>674</v>
      </c>
      <c r="C282">
        <v>498</v>
      </c>
      <c r="D282">
        <v>0</v>
      </c>
      <c r="E282">
        <v>498</v>
      </c>
      <c r="F282">
        <v>0</v>
      </c>
      <c r="G282">
        <v>0</v>
      </c>
      <c r="H282">
        <v>7402</v>
      </c>
      <c r="I282">
        <v>390</v>
      </c>
      <c r="J282">
        <v>2000</v>
      </c>
      <c r="K282">
        <v>3000</v>
      </c>
      <c r="L282">
        <v>12000</v>
      </c>
      <c r="M282">
        <v>0</v>
      </c>
      <c r="N282">
        <v>0</v>
      </c>
      <c r="O282">
        <v>0</v>
      </c>
      <c r="P282">
        <v>1758</v>
      </c>
      <c r="Q282">
        <v>27048</v>
      </c>
      <c r="R282">
        <v>1400</v>
      </c>
      <c r="S282">
        <v>8100</v>
      </c>
      <c r="T282">
        <v>100</v>
      </c>
      <c r="U282">
        <v>1700</v>
      </c>
      <c r="V282">
        <v>500</v>
      </c>
      <c r="W282">
        <v>8600</v>
      </c>
      <c r="X282">
        <v>0</v>
      </c>
      <c r="Y282">
        <v>0</v>
      </c>
      <c r="Z282">
        <v>20400</v>
      </c>
      <c r="AA282">
        <v>24000</v>
      </c>
      <c r="AB282">
        <v>44400</v>
      </c>
      <c r="AC282">
        <v>1758</v>
      </c>
      <c r="AD282">
        <v>46158</v>
      </c>
      <c r="AE282">
        <v>-19110</v>
      </c>
      <c r="AF282">
        <v>227948</v>
      </c>
      <c r="AG282">
        <v>208838</v>
      </c>
      <c r="AI282" t="s">
        <v>721</v>
      </c>
      <c r="AK282" t="s">
        <v>722</v>
      </c>
      <c r="AL282" s="241" t="str">
        <f t="shared" si="4"/>
        <v>305</v>
      </c>
    </row>
    <row r="283" spans="1:38" x14ac:dyDescent="0.2">
      <c r="A283" s="272" t="s">
        <v>2487</v>
      </c>
      <c r="B283" t="s">
        <v>676</v>
      </c>
      <c r="C283">
        <v>0</v>
      </c>
      <c r="D283">
        <v>0</v>
      </c>
      <c r="E283">
        <v>0</v>
      </c>
      <c r="F283">
        <v>0</v>
      </c>
      <c r="G283">
        <v>0</v>
      </c>
      <c r="H283">
        <v>3000</v>
      </c>
      <c r="I283">
        <v>0</v>
      </c>
      <c r="J283">
        <v>0</v>
      </c>
      <c r="K283">
        <v>1600</v>
      </c>
      <c r="L283">
        <v>6900</v>
      </c>
      <c r="M283">
        <v>0</v>
      </c>
      <c r="N283">
        <v>0</v>
      </c>
      <c r="O283">
        <v>0</v>
      </c>
      <c r="P283">
        <v>0</v>
      </c>
      <c r="Q283">
        <v>11500</v>
      </c>
      <c r="R283">
        <v>400</v>
      </c>
      <c r="S283">
        <v>4600</v>
      </c>
      <c r="T283">
        <v>1000</v>
      </c>
      <c r="U283">
        <v>0</v>
      </c>
      <c r="V283">
        <v>0</v>
      </c>
      <c r="W283">
        <v>4600</v>
      </c>
      <c r="X283">
        <v>0</v>
      </c>
      <c r="Y283">
        <v>0</v>
      </c>
      <c r="Z283">
        <v>10600</v>
      </c>
      <c r="AA283">
        <v>0</v>
      </c>
      <c r="AB283">
        <v>10600</v>
      </c>
      <c r="AC283">
        <v>0</v>
      </c>
      <c r="AD283">
        <v>10600</v>
      </c>
      <c r="AE283">
        <v>900</v>
      </c>
      <c r="AF283">
        <v>10052</v>
      </c>
      <c r="AG283">
        <v>10952</v>
      </c>
      <c r="AI283" t="s">
        <v>181</v>
      </c>
      <c r="AK283" t="s">
        <v>182</v>
      </c>
      <c r="AL283" s="241" t="str">
        <f t="shared" si="4"/>
        <v>049</v>
      </c>
    </row>
    <row r="284" spans="1:38" x14ac:dyDescent="0.2">
      <c r="A284" s="272" t="s">
        <v>2488</v>
      </c>
      <c r="B284" t="s">
        <v>678</v>
      </c>
      <c r="C284" s="264">
        <v>20585</v>
      </c>
      <c r="D284" s="264">
        <v>0</v>
      </c>
      <c r="E284" s="264">
        <v>20585</v>
      </c>
      <c r="F284" s="264">
        <v>0</v>
      </c>
      <c r="G284" s="264">
        <v>0</v>
      </c>
      <c r="H284" s="264">
        <v>13000</v>
      </c>
      <c r="I284" s="264">
        <v>800</v>
      </c>
      <c r="J284" s="264">
        <v>200</v>
      </c>
      <c r="K284" s="264">
        <v>13500</v>
      </c>
      <c r="L284" s="264">
        <v>76710</v>
      </c>
      <c r="M284" s="264">
        <v>0</v>
      </c>
      <c r="N284" s="264">
        <v>0</v>
      </c>
      <c r="O284" s="264">
        <v>0</v>
      </c>
      <c r="P284" s="264">
        <v>0</v>
      </c>
      <c r="Q284" s="264">
        <v>124795</v>
      </c>
      <c r="R284" s="264">
        <v>2070</v>
      </c>
      <c r="S284" s="264">
        <v>34520</v>
      </c>
      <c r="T284" s="264">
        <v>150</v>
      </c>
      <c r="U284" s="264">
        <v>1300</v>
      </c>
      <c r="V284" s="264">
        <v>600</v>
      </c>
      <c r="W284" s="264">
        <v>20550</v>
      </c>
      <c r="X284" s="264">
        <v>0</v>
      </c>
      <c r="Y284" s="264">
        <v>0</v>
      </c>
      <c r="Z284" s="264">
        <v>59190</v>
      </c>
      <c r="AA284" s="264">
        <v>60912</v>
      </c>
      <c r="AB284" s="264">
        <v>120102</v>
      </c>
      <c r="AC284" s="264">
        <v>0</v>
      </c>
      <c r="AD284" s="264">
        <v>120102</v>
      </c>
      <c r="AE284" s="264">
        <v>4693</v>
      </c>
      <c r="AF284" s="264">
        <v>1643690</v>
      </c>
      <c r="AG284" s="264">
        <v>1648383</v>
      </c>
      <c r="AI284" t="s">
        <v>449</v>
      </c>
      <c r="AK284" t="s">
        <v>450</v>
      </c>
      <c r="AL284" s="241" t="str">
        <f t="shared" si="4"/>
        <v>173</v>
      </c>
    </row>
    <row r="285" spans="1:38" x14ac:dyDescent="0.2">
      <c r="A285" s="272" t="s">
        <v>2489</v>
      </c>
      <c r="B285" t="s">
        <v>681</v>
      </c>
      <c r="C285" s="264">
        <v>777533</v>
      </c>
      <c r="D285" s="264">
        <v>0</v>
      </c>
      <c r="E285" s="264">
        <v>777533</v>
      </c>
      <c r="F285" s="264">
        <v>0</v>
      </c>
      <c r="G285" s="264">
        <v>319235</v>
      </c>
      <c r="H285" s="264">
        <v>319000</v>
      </c>
      <c r="I285" s="264">
        <v>9600</v>
      </c>
      <c r="J285" s="264">
        <v>24500</v>
      </c>
      <c r="K285" s="264">
        <v>347441</v>
      </c>
      <c r="L285" s="264">
        <v>4713731</v>
      </c>
      <c r="M285" s="264">
        <v>3869</v>
      </c>
      <c r="N285" s="264">
        <v>30000</v>
      </c>
      <c r="O285" s="264">
        <v>3919000</v>
      </c>
      <c r="P285" s="264">
        <v>1862289</v>
      </c>
      <c r="Q285" s="264">
        <v>12326198</v>
      </c>
      <c r="R285" s="264">
        <v>348602</v>
      </c>
      <c r="S285" s="264">
        <v>531142</v>
      </c>
      <c r="T285" s="264">
        <v>0</v>
      </c>
      <c r="U285" s="264">
        <v>229263</v>
      </c>
      <c r="V285" s="264">
        <v>51000</v>
      </c>
      <c r="W285" s="264">
        <v>412208</v>
      </c>
      <c r="X285" s="264">
        <v>1723321</v>
      </c>
      <c r="Y285" s="264">
        <v>2374000</v>
      </c>
      <c r="Z285" s="264">
        <v>5669536</v>
      </c>
      <c r="AA285" s="264">
        <v>4010534</v>
      </c>
      <c r="AB285" s="264">
        <v>9680070</v>
      </c>
      <c r="AC285" s="264">
        <v>1862289</v>
      </c>
      <c r="AD285" s="264">
        <v>11542359</v>
      </c>
      <c r="AE285" s="264">
        <v>783839</v>
      </c>
      <c r="AF285" s="264">
        <v>7031991</v>
      </c>
      <c r="AG285" s="264">
        <v>7815830</v>
      </c>
      <c r="AI285" t="s">
        <v>138</v>
      </c>
      <c r="AK285" t="s">
        <v>139</v>
      </c>
      <c r="AL285" s="241" t="str">
        <f t="shared" si="4"/>
        <v>029</v>
      </c>
    </row>
    <row r="286" spans="1:38" x14ac:dyDescent="0.2">
      <c r="A286" s="272" t="s">
        <v>2490</v>
      </c>
      <c r="B286" t="s">
        <v>683</v>
      </c>
      <c r="C286" s="264">
        <v>12397</v>
      </c>
      <c r="D286" s="264">
        <v>0</v>
      </c>
      <c r="E286" s="264">
        <v>12397</v>
      </c>
      <c r="F286" s="264">
        <v>0</v>
      </c>
      <c r="G286" s="264">
        <v>0</v>
      </c>
      <c r="H286" s="264">
        <v>16200</v>
      </c>
      <c r="I286" s="264">
        <v>0</v>
      </c>
      <c r="J286" s="264">
        <v>0</v>
      </c>
      <c r="K286" s="264">
        <v>6890</v>
      </c>
      <c r="L286" s="264">
        <v>0</v>
      </c>
      <c r="M286" s="264">
        <v>0</v>
      </c>
      <c r="N286" s="264">
        <v>0</v>
      </c>
      <c r="O286" s="264">
        <v>0</v>
      </c>
      <c r="P286" s="264">
        <v>0</v>
      </c>
      <c r="Q286" s="264">
        <v>35487</v>
      </c>
      <c r="R286" s="264">
        <v>1800</v>
      </c>
      <c r="S286" s="264">
        <v>30700</v>
      </c>
      <c r="T286" s="264">
        <v>0</v>
      </c>
      <c r="U286" s="264">
        <v>0</v>
      </c>
      <c r="V286" s="264">
        <v>0</v>
      </c>
      <c r="W286" s="264">
        <v>9280</v>
      </c>
      <c r="X286" s="264">
        <v>0</v>
      </c>
      <c r="Y286" s="264">
        <v>0</v>
      </c>
      <c r="Z286" s="264">
        <v>41780</v>
      </c>
      <c r="AA286" s="264">
        <v>0</v>
      </c>
      <c r="AB286" s="264">
        <v>41780</v>
      </c>
      <c r="AC286" s="264">
        <v>0</v>
      </c>
      <c r="AD286" s="264">
        <v>41780</v>
      </c>
      <c r="AE286" s="264">
        <v>-6293</v>
      </c>
      <c r="AF286" s="264">
        <v>94422</v>
      </c>
      <c r="AG286" s="264">
        <v>88129</v>
      </c>
      <c r="AI286" t="s">
        <v>116</v>
      </c>
      <c r="AK286" t="s">
        <v>117</v>
      </c>
      <c r="AL286" s="241" t="str">
        <f t="shared" si="4"/>
        <v>018</v>
      </c>
    </row>
    <row r="287" spans="1:38" x14ac:dyDescent="0.2">
      <c r="A287" s="272" t="s">
        <v>2491</v>
      </c>
      <c r="B287" t="s">
        <v>671</v>
      </c>
      <c r="C287" s="264">
        <v>25062297</v>
      </c>
      <c r="D287" s="264">
        <v>0</v>
      </c>
      <c r="E287" s="264">
        <v>25062297</v>
      </c>
      <c r="F287" s="264">
        <v>0</v>
      </c>
      <c r="G287" s="264">
        <v>11903432</v>
      </c>
      <c r="H287" s="264">
        <v>18061248</v>
      </c>
      <c r="I287" s="264">
        <v>1529906</v>
      </c>
      <c r="J287" s="264">
        <v>12553589</v>
      </c>
      <c r="K287" s="264">
        <v>41763315</v>
      </c>
      <c r="L287" s="264">
        <v>42877311</v>
      </c>
      <c r="M287" s="264">
        <v>30000</v>
      </c>
      <c r="N287" s="264">
        <v>7681272</v>
      </c>
      <c r="O287" s="264">
        <v>2522060</v>
      </c>
      <c r="P287" s="264">
        <v>28992317</v>
      </c>
      <c r="Q287" s="264">
        <v>192976747</v>
      </c>
      <c r="R287" s="264">
        <v>29244056</v>
      </c>
      <c r="S287" s="264">
        <v>12682233</v>
      </c>
      <c r="T287" s="264">
        <v>915654</v>
      </c>
      <c r="U287" s="264">
        <v>12054279</v>
      </c>
      <c r="V287" s="264">
        <v>14755628</v>
      </c>
      <c r="W287" s="264">
        <v>9029607</v>
      </c>
      <c r="X287" s="264">
        <v>10873974</v>
      </c>
      <c r="Y287" s="264">
        <v>29769433</v>
      </c>
      <c r="Z287" s="264">
        <v>119324864</v>
      </c>
      <c r="AA287" s="264">
        <v>50388083</v>
      </c>
      <c r="AB287" s="264">
        <v>169712947</v>
      </c>
      <c r="AC287" s="264">
        <v>28992317</v>
      </c>
      <c r="AD287" s="264">
        <v>198705264</v>
      </c>
      <c r="AE287" s="264">
        <v>-5728517</v>
      </c>
      <c r="AF287" s="264">
        <v>35830708</v>
      </c>
      <c r="AG287" s="264">
        <v>30102191</v>
      </c>
      <c r="AI287" t="s">
        <v>236</v>
      </c>
      <c r="AK287" t="s">
        <v>237</v>
      </c>
      <c r="AL287" s="241" t="str">
        <f t="shared" si="4"/>
        <v>074</v>
      </c>
    </row>
    <row r="288" spans="1:38" x14ac:dyDescent="0.2">
      <c r="A288" s="272" t="s">
        <v>2492</v>
      </c>
      <c r="B288" t="s">
        <v>686</v>
      </c>
      <c r="C288">
        <v>694</v>
      </c>
      <c r="D288">
        <v>0</v>
      </c>
      <c r="E288">
        <v>694</v>
      </c>
      <c r="F288">
        <v>0</v>
      </c>
      <c r="G288">
        <v>0</v>
      </c>
      <c r="H288">
        <v>10</v>
      </c>
      <c r="I288">
        <v>390</v>
      </c>
      <c r="J288">
        <v>19</v>
      </c>
      <c r="K288">
        <v>2627</v>
      </c>
      <c r="L288">
        <v>0</v>
      </c>
      <c r="M288">
        <v>0</v>
      </c>
      <c r="N288">
        <v>0</v>
      </c>
      <c r="O288">
        <v>0</v>
      </c>
      <c r="P288">
        <v>0</v>
      </c>
      <c r="Q288">
        <v>3740</v>
      </c>
      <c r="R288">
        <v>300</v>
      </c>
      <c r="S288">
        <v>975</v>
      </c>
      <c r="T288">
        <v>0</v>
      </c>
      <c r="U288">
        <v>0</v>
      </c>
      <c r="V288">
        <v>0</v>
      </c>
      <c r="W288">
        <v>0</v>
      </c>
      <c r="X288">
        <v>0</v>
      </c>
      <c r="Y288">
        <v>0</v>
      </c>
      <c r="Z288">
        <v>1275</v>
      </c>
      <c r="AA288">
        <v>0</v>
      </c>
      <c r="AB288">
        <v>1275</v>
      </c>
      <c r="AC288">
        <v>0</v>
      </c>
      <c r="AD288">
        <v>1275</v>
      </c>
      <c r="AE288">
        <v>2465</v>
      </c>
      <c r="AF288">
        <v>31745</v>
      </c>
      <c r="AG288">
        <v>34210</v>
      </c>
      <c r="AI288" t="s">
        <v>1225</v>
      </c>
      <c r="AK288" t="s">
        <v>1226</v>
      </c>
      <c r="AL288" s="241" t="str">
        <f t="shared" si="4"/>
        <v>544</v>
      </c>
    </row>
    <row r="289" spans="1:38" x14ac:dyDescent="0.2">
      <c r="A289" s="272" t="s">
        <v>2493</v>
      </c>
      <c r="B289" t="s">
        <v>689</v>
      </c>
      <c r="C289" s="264">
        <v>2049529</v>
      </c>
      <c r="D289" s="264">
        <v>0</v>
      </c>
      <c r="E289" s="264">
        <v>2049529</v>
      </c>
      <c r="F289" s="264">
        <v>0</v>
      </c>
      <c r="G289" s="264">
        <v>755613</v>
      </c>
      <c r="H289" s="264">
        <v>856012</v>
      </c>
      <c r="I289" s="264">
        <v>20600</v>
      </c>
      <c r="J289" s="264">
        <v>59350</v>
      </c>
      <c r="K289" s="264">
        <v>678283.3</v>
      </c>
      <c r="L289" s="264">
        <v>2461735</v>
      </c>
      <c r="M289" s="264">
        <v>10000</v>
      </c>
      <c r="N289" s="264">
        <v>59700</v>
      </c>
      <c r="O289" s="264">
        <v>1701000</v>
      </c>
      <c r="P289" s="264">
        <v>395000</v>
      </c>
      <c r="Q289" s="264">
        <v>9046822.3000000007</v>
      </c>
      <c r="R289" s="264">
        <v>977660</v>
      </c>
      <c r="S289" s="264">
        <v>663318</v>
      </c>
      <c r="T289" s="264">
        <v>1300</v>
      </c>
      <c r="U289" s="264">
        <v>1029946</v>
      </c>
      <c r="V289" s="264">
        <v>414900</v>
      </c>
      <c r="W289" s="264">
        <v>357331</v>
      </c>
      <c r="X289" s="264">
        <v>507683</v>
      </c>
      <c r="Y289" s="264">
        <v>395000</v>
      </c>
      <c r="Z289" s="264">
        <v>4347138</v>
      </c>
      <c r="AA289" s="264">
        <v>4030859</v>
      </c>
      <c r="AB289" s="264">
        <v>8377997</v>
      </c>
      <c r="AC289" s="264">
        <v>395000</v>
      </c>
      <c r="AD289" s="264">
        <v>8772997</v>
      </c>
      <c r="AE289" s="264">
        <v>273825.29999999993</v>
      </c>
      <c r="AF289" s="264">
        <v>1406985</v>
      </c>
      <c r="AG289" s="264">
        <v>1680810.2999999998</v>
      </c>
      <c r="AI289" t="s">
        <v>1084</v>
      </c>
      <c r="AK289" t="s">
        <v>1085</v>
      </c>
      <c r="AL289" s="241" t="str">
        <f t="shared" si="4"/>
        <v>476</v>
      </c>
    </row>
    <row r="290" spans="1:38" x14ac:dyDescent="0.2">
      <c r="A290" s="272" t="s">
        <v>2494</v>
      </c>
      <c r="B290" t="s">
        <v>691</v>
      </c>
      <c r="C290" s="264">
        <v>558942</v>
      </c>
      <c r="D290" s="264">
        <v>0</v>
      </c>
      <c r="E290" s="264">
        <v>558942</v>
      </c>
      <c r="F290" s="264">
        <v>0</v>
      </c>
      <c r="G290" s="264">
        <v>165000</v>
      </c>
      <c r="H290" s="264">
        <v>191539</v>
      </c>
      <c r="I290" s="264">
        <v>1935</v>
      </c>
      <c r="J290" s="264">
        <v>14600</v>
      </c>
      <c r="K290" s="264">
        <v>241597.42</v>
      </c>
      <c r="L290" s="264">
        <v>670800</v>
      </c>
      <c r="M290" s="264">
        <v>43000</v>
      </c>
      <c r="N290" s="264">
        <v>5900</v>
      </c>
      <c r="O290" s="264">
        <v>0</v>
      </c>
      <c r="P290" s="264">
        <v>620560</v>
      </c>
      <c r="Q290" s="264">
        <v>2513873.42</v>
      </c>
      <c r="R290" s="264">
        <v>193954</v>
      </c>
      <c r="S290" s="264">
        <v>391574</v>
      </c>
      <c r="T290" s="264">
        <v>0</v>
      </c>
      <c r="U290" s="264">
        <v>212586</v>
      </c>
      <c r="V290" s="264">
        <v>8830</v>
      </c>
      <c r="W290" s="264">
        <v>115920</v>
      </c>
      <c r="X290" s="264">
        <v>404467</v>
      </c>
      <c r="Y290" s="264">
        <v>435000</v>
      </c>
      <c r="Z290" s="264">
        <v>1762331</v>
      </c>
      <c r="AA290" s="264">
        <v>721717</v>
      </c>
      <c r="AB290" s="264">
        <v>2484048</v>
      </c>
      <c r="AC290" s="264">
        <v>620560</v>
      </c>
      <c r="AD290" s="264">
        <v>3104608</v>
      </c>
      <c r="AE290" s="264">
        <v>-590734.58000000007</v>
      </c>
      <c r="AF290" s="264">
        <v>1839936</v>
      </c>
      <c r="AG290" s="264">
        <v>1249201.42</v>
      </c>
      <c r="AI290" t="s">
        <v>693</v>
      </c>
      <c r="AK290" t="s">
        <v>694</v>
      </c>
      <c r="AL290" s="241" t="str">
        <f t="shared" si="4"/>
        <v>292</v>
      </c>
    </row>
    <row r="291" spans="1:38" x14ac:dyDescent="0.2">
      <c r="A291" s="272" t="s">
        <v>2495</v>
      </c>
      <c r="B291" t="s">
        <v>693</v>
      </c>
      <c r="C291" s="264">
        <v>672764</v>
      </c>
      <c r="D291" s="264">
        <v>0</v>
      </c>
      <c r="E291" s="264">
        <v>672764</v>
      </c>
      <c r="F291" s="264">
        <v>0</v>
      </c>
      <c r="G291" s="264">
        <v>431968</v>
      </c>
      <c r="H291" s="264">
        <v>215105</v>
      </c>
      <c r="I291" s="264">
        <v>12600</v>
      </c>
      <c r="J291" s="264">
        <v>26220</v>
      </c>
      <c r="K291" s="264">
        <v>261977.95</v>
      </c>
      <c r="L291" s="264">
        <v>756350</v>
      </c>
      <c r="M291" s="264">
        <v>13000</v>
      </c>
      <c r="N291" s="264">
        <v>92600</v>
      </c>
      <c r="O291" s="264">
        <v>262000</v>
      </c>
      <c r="P291" s="264">
        <v>453060</v>
      </c>
      <c r="Q291" s="264">
        <v>3197644.95</v>
      </c>
      <c r="R291" s="264">
        <v>184167</v>
      </c>
      <c r="S291" s="264">
        <v>250698</v>
      </c>
      <c r="T291" s="264">
        <v>0</v>
      </c>
      <c r="U291" s="264">
        <v>233485</v>
      </c>
      <c r="V291" s="264">
        <v>144819</v>
      </c>
      <c r="W291" s="264">
        <v>231046</v>
      </c>
      <c r="X291" s="264">
        <v>504970</v>
      </c>
      <c r="Y291" s="264">
        <v>25723</v>
      </c>
      <c r="Z291" s="264">
        <v>1574908</v>
      </c>
      <c r="AA291" s="264">
        <v>883648</v>
      </c>
      <c r="AB291" s="264">
        <v>2458556</v>
      </c>
      <c r="AC291" s="264">
        <v>453060</v>
      </c>
      <c r="AD291" s="264">
        <v>2911616</v>
      </c>
      <c r="AE291" s="264">
        <v>286028.94999999995</v>
      </c>
      <c r="AF291" s="264">
        <v>1343945</v>
      </c>
      <c r="AG291" s="264">
        <v>1629973.95</v>
      </c>
      <c r="AI291" t="s">
        <v>473</v>
      </c>
      <c r="AK291" t="s">
        <v>474</v>
      </c>
      <c r="AL291" s="241" t="str">
        <f t="shared" si="4"/>
        <v>186</v>
      </c>
    </row>
    <row r="292" spans="1:38" x14ac:dyDescent="0.2">
      <c r="A292" s="272" t="s">
        <v>2496</v>
      </c>
      <c r="B292" t="s">
        <v>695</v>
      </c>
      <c r="C292" s="264">
        <v>6821</v>
      </c>
      <c r="D292" s="264">
        <v>0</v>
      </c>
      <c r="E292" s="264">
        <v>6821</v>
      </c>
      <c r="F292" s="264">
        <v>0</v>
      </c>
      <c r="G292" s="264">
        <v>0</v>
      </c>
      <c r="H292" s="264">
        <v>10033</v>
      </c>
      <c r="I292" s="264">
        <v>50</v>
      </c>
      <c r="J292" s="264">
        <v>10</v>
      </c>
      <c r="K292" s="264">
        <v>4500</v>
      </c>
      <c r="L292" s="264">
        <v>129</v>
      </c>
      <c r="M292" s="264">
        <v>0</v>
      </c>
      <c r="N292" s="264">
        <v>0</v>
      </c>
      <c r="O292" s="264">
        <v>0</v>
      </c>
      <c r="P292" s="264">
        <v>0</v>
      </c>
      <c r="Q292" s="264">
        <v>21543</v>
      </c>
      <c r="R292" s="264">
        <v>628</v>
      </c>
      <c r="S292" s="264">
        <v>12250</v>
      </c>
      <c r="T292" s="264">
        <v>0</v>
      </c>
      <c r="U292" s="264">
        <v>550</v>
      </c>
      <c r="V292" s="264">
        <v>0</v>
      </c>
      <c r="W292" s="264">
        <v>7950</v>
      </c>
      <c r="X292" s="264">
        <v>0</v>
      </c>
      <c r="Y292" s="264">
        <v>0</v>
      </c>
      <c r="Z292" s="264">
        <v>21378</v>
      </c>
      <c r="AA292" s="264">
        <v>0</v>
      </c>
      <c r="AB292" s="264">
        <v>21378</v>
      </c>
      <c r="AC292" s="264">
        <v>0</v>
      </c>
      <c r="AD292" s="264">
        <v>21378</v>
      </c>
      <c r="AE292" s="264">
        <v>165</v>
      </c>
      <c r="AF292" s="264">
        <v>24766</v>
      </c>
      <c r="AG292" s="264">
        <v>24931</v>
      </c>
      <c r="AI292" t="s">
        <v>1871</v>
      </c>
      <c r="AK292" t="s">
        <v>1872</v>
      </c>
      <c r="AL292" s="241" t="str">
        <f t="shared" si="4"/>
        <v>857</v>
      </c>
    </row>
    <row r="293" spans="1:38" x14ac:dyDescent="0.2">
      <c r="A293" s="272" t="s">
        <v>2497</v>
      </c>
      <c r="B293" t="s">
        <v>697</v>
      </c>
      <c r="C293" s="264">
        <v>75703</v>
      </c>
      <c r="D293" s="264">
        <v>0</v>
      </c>
      <c r="E293" s="264">
        <v>75703</v>
      </c>
      <c r="F293" s="264">
        <v>0</v>
      </c>
      <c r="G293" s="264">
        <v>0</v>
      </c>
      <c r="H293" s="264">
        <v>44818</v>
      </c>
      <c r="I293" s="264">
        <v>1100</v>
      </c>
      <c r="J293" s="264">
        <v>10500</v>
      </c>
      <c r="K293" s="264">
        <v>31493</v>
      </c>
      <c r="L293" s="264">
        <v>182740</v>
      </c>
      <c r="M293" s="264">
        <v>0</v>
      </c>
      <c r="N293" s="264">
        <v>3000</v>
      </c>
      <c r="O293" s="264">
        <v>35000</v>
      </c>
      <c r="P293" s="264">
        <v>0</v>
      </c>
      <c r="Q293" s="264">
        <v>384354</v>
      </c>
      <c r="R293" s="264">
        <v>18000</v>
      </c>
      <c r="S293" s="264">
        <v>108000</v>
      </c>
      <c r="T293" s="264">
        <v>0</v>
      </c>
      <c r="U293" s="264">
        <v>15220</v>
      </c>
      <c r="V293" s="264">
        <v>5500</v>
      </c>
      <c r="W293" s="264">
        <v>50600</v>
      </c>
      <c r="X293" s="264">
        <v>40365</v>
      </c>
      <c r="Y293" s="264">
        <v>0</v>
      </c>
      <c r="Z293" s="264">
        <v>237685</v>
      </c>
      <c r="AA293" s="264">
        <v>120000</v>
      </c>
      <c r="AB293" s="264">
        <v>357685</v>
      </c>
      <c r="AC293" s="264">
        <v>0</v>
      </c>
      <c r="AD293" s="264">
        <v>357685</v>
      </c>
      <c r="AE293" s="264">
        <v>26669</v>
      </c>
      <c r="AF293" s="264">
        <v>306917</v>
      </c>
      <c r="AG293" s="264">
        <v>333586</v>
      </c>
      <c r="AI293" t="s">
        <v>297</v>
      </c>
      <c r="AK293" t="s">
        <v>298</v>
      </c>
      <c r="AL293" s="241" t="str">
        <f t="shared" si="4"/>
        <v>103</v>
      </c>
    </row>
    <row r="294" spans="1:38" x14ac:dyDescent="0.2">
      <c r="A294" s="272" t="s">
        <v>2498</v>
      </c>
      <c r="B294" t="s">
        <v>699</v>
      </c>
      <c r="C294" s="264">
        <v>70823</v>
      </c>
      <c r="D294" s="264">
        <v>0</v>
      </c>
      <c r="E294" s="264">
        <v>70823</v>
      </c>
      <c r="F294" s="264">
        <v>0</v>
      </c>
      <c r="G294" s="264">
        <v>21000</v>
      </c>
      <c r="H294" s="264">
        <v>35588</v>
      </c>
      <c r="I294" s="264">
        <v>105</v>
      </c>
      <c r="J294" s="264">
        <v>10000</v>
      </c>
      <c r="K294" s="264">
        <v>47014</v>
      </c>
      <c r="L294" s="264">
        <v>112150</v>
      </c>
      <c r="M294" s="264">
        <v>0</v>
      </c>
      <c r="N294" s="264">
        <v>10650</v>
      </c>
      <c r="O294" s="264">
        <v>15000</v>
      </c>
      <c r="P294" s="264">
        <v>0</v>
      </c>
      <c r="Q294" s="264">
        <v>322330</v>
      </c>
      <c r="R294" s="264">
        <v>5580</v>
      </c>
      <c r="S294" s="264">
        <v>116500</v>
      </c>
      <c r="T294" s="264">
        <v>500</v>
      </c>
      <c r="U294" s="264">
        <v>14800</v>
      </c>
      <c r="V294" s="264">
        <v>8000</v>
      </c>
      <c r="W294" s="264">
        <v>52310</v>
      </c>
      <c r="X294" s="264">
        <v>0</v>
      </c>
      <c r="Y294" s="264">
        <v>95000</v>
      </c>
      <c r="Z294" s="264">
        <v>292690</v>
      </c>
      <c r="AA294" s="264">
        <v>178600</v>
      </c>
      <c r="AB294" s="264">
        <v>471290</v>
      </c>
      <c r="AC294" s="264">
        <v>0</v>
      </c>
      <c r="AD294" s="264">
        <v>471290</v>
      </c>
      <c r="AE294" s="264">
        <v>-148960</v>
      </c>
      <c r="AF294" s="264">
        <v>341250</v>
      </c>
      <c r="AG294" s="264">
        <v>192290</v>
      </c>
      <c r="AI294" t="s">
        <v>788</v>
      </c>
      <c r="AK294" t="s">
        <v>789</v>
      </c>
      <c r="AL294" s="241" t="str">
        <f t="shared" si="4"/>
        <v>338</v>
      </c>
    </row>
    <row r="295" spans="1:38" x14ac:dyDescent="0.2">
      <c r="A295" s="272" t="s">
        <v>2499</v>
      </c>
      <c r="B295" t="s">
        <v>701</v>
      </c>
      <c r="C295" s="264">
        <v>155341</v>
      </c>
      <c r="D295" s="264">
        <v>0</v>
      </c>
      <c r="E295" s="264">
        <v>155341</v>
      </c>
      <c r="F295" s="264">
        <v>0</v>
      </c>
      <c r="G295" s="264">
        <v>0</v>
      </c>
      <c r="H295" s="264">
        <v>56197</v>
      </c>
      <c r="I295" s="264">
        <v>1575</v>
      </c>
      <c r="J295" s="264">
        <v>2662</v>
      </c>
      <c r="K295" s="264">
        <v>43533</v>
      </c>
      <c r="L295" s="264">
        <v>171200</v>
      </c>
      <c r="M295" s="264">
        <v>0</v>
      </c>
      <c r="N295" s="264">
        <v>2450</v>
      </c>
      <c r="O295" s="264">
        <v>0</v>
      </c>
      <c r="P295" s="264">
        <v>18334</v>
      </c>
      <c r="Q295" s="264">
        <v>451292</v>
      </c>
      <c r="R295" s="264">
        <v>41800</v>
      </c>
      <c r="S295" s="264">
        <v>97300</v>
      </c>
      <c r="T295" s="264">
        <v>400</v>
      </c>
      <c r="U295" s="264">
        <v>24150</v>
      </c>
      <c r="V295" s="264">
        <v>1500</v>
      </c>
      <c r="W295" s="264">
        <v>54550</v>
      </c>
      <c r="X295" s="264">
        <v>29068</v>
      </c>
      <c r="Y295" s="264">
        <v>345000</v>
      </c>
      <c r="Z295" s="264">
        <v>593768</v>
      </c>
      <c r="AA295" s="264">
        <v>164731</v>
      </c>
      <c r="AB295" s="264">
        <v>758499</v>
      </c>
      <c r="AC295" s="264">
        <v>18334</v>
      </c>
      <c r="AD295" s="264">
        <v>776833</v>
      </c>
      <c r="AE295" s="264">
        <v>-325541</v>
      </c>
      <c r="AF295" s="264">
        <v>800967</v>
      </c>
      <c r="AG295" s="264">
        <v>475426</v>
      </c>
      <c r="AI295" t="s">
        <v>729</v>
      </c>
      <c r="AK295" t="s">
        <v>736</v>
      </c>
      <c r="AL295" s="241" t="str">
        <f t="shared" si="4"/>
        <v>313</v>
      </c>
    </row>
    <row r="296" spans="1:38" x14ac:dyDescent="0.2">
      <c r="A296" s="272" t="s">
        <v>2500</v>
      </c>
      <c r="B296" t="s">
        <v>703</v>
      </c>
      <c r="C296" s="264">
        <v>1082414</v>
      </c>
      <c r="D296" s="264">
        <v>0</v>
      </c>
      <c r="E296" s="264">
        <v>1082414</v>
      </c>
      <c r="F296" s="264">
        <v>0</v>
      </c>
      <c r="G296" s="264">
        <v>247390</v>
      </c>
      <c r="H296" s="264">
        <v>213244</v>
      </c>
      <c r="I296" s="264">
        <v>35944</v>
      </c>
      <c r="J296" s="264">
        <v>10140</v>
      </c>
      <c r="K296" s="264">
        <v>232754.2</v>
      </c>
      <c r="L296" s="264">
        <v>1522066</v>
      </c>
      <c r="M296" s="264">
        <v>0</v>
      </c>
      <c r="N296" s="264">
        <v>4658</v>
      </c>
      <c r="O296" s="264">
        <v>1572000</v>
      </c>
      <c r="P296" s="264">
        <v>2000457</v>
      </c>
      <c r="Q296" s="264">
        <v>6921067.2000000002</v>
      </c>
      <c r="R296" s="264">
        <v>431975</v>
      </c>
      <c r="S296" s="264">
        <v>373266</v>
      </c>
      <c r="T296" s="264">
        <v>550</v>
      </c>
      <c r="U296" s="264">
        <v>802456</v>
      </c>
      <c r="V296" s="264">
        <v>150282</v>
      </c>
      <c r="W296" s="264">
        <v>223539</v>
      </c>
      <c r="X296" s="264">
        <v>601840</v>
      </c>
      <c r="Y296" s="264">
        <v>855894</v>
      </c>
      <c r="Z296" s="264">
        <v>3439802</v>
      </c>
      <c r="AA296" s="264">
        <v>1134999</v>
      </c>
      <c r="AB296" s="264">
        <v>4574801</v>
      </c>
      <c r="AC296" s="264">
        <v>2000457</v>
      </c>
      <c r="AD296" s="264">
        <v>6575258</v>
      </c>
      <c r="AE296" s="264">
        <v>345809.19999999995</v>
      </c>
      <c r="AF296" s="264">
        <v>1680832</v>
      </c>
      <c r="AG296" s="264">
        <v>2026641.2</v>
      </c>
      <c r="AI296" t="s">
        <v>1176</v>
      </c>
      <c r="AK296" t="s">
        <v>1177</v>
      </c>
      <c r="AL296" s="241" t="str">
        <f t="shared" si="4"/>
        <v>520</v>
      </c>
    </row>
    <row r="297" spans="1:38" x14ac:dyDescent="0.2">
      <c r="A297" s="272" t="s">
        <v>2501</v>
      </c>
      <c r="B297" t="s">
        <v>705</v>
      </c>
      <c r="C297" s="264">
        <v>11030</v>
      </c>
      <c r="D297" s="264">
        <v>0</v>
      </c>
      <c r="E297" s="264">
        <v>11030</v>
      </c>
      <c r="F297" s="264">
        <v>0</v>
      </c>
      <c r="G297" s="264">
        <v>0</v>
      </c>
      <c r="H297" s="264">
        <v>23122</v>
      </c>
      <c r="I297" s="264">
        <v>50</v>
      </c>
      <c r="J297" s="264">
        <v>1200</v>
      </c>
      <c r="K297" s="264">
        <v>24731</v>
      </c>
      <c r="L297" s="264">
        <v>13500</v>
      </c>
      <c r="M297" s="264">
        <v>0</v>
      </c>
      <c r="N297" s="264">
        <v>0</v>
      </c>
      <c r="O297" s="264">
        <v>0</v>
      </c>
      <c r="P297" s="264">
        <v>0</v>
      </c>
      <c r="Q297" s="264">
        <v>73633</v>
      </c>
      <c r="R297" s="264">
        <v>3160</v>
      </c>
      <c r="S297" s="264">
        <v>30000</v>
      </c>
      <c r="T297" s="264">
        <v>600</v>
      </c>
      <c r="U297" s="264">
        <v>11186</v>
      </c>
      <c r="V297" s="264">
        <v>3000</v>
      </c>
      <c r="W297" s="264">
        <v>14250</v>
      </c>
      <c r="X297" s="264">
        <v>0</v>
      </c>
      <c r="Y297" s="264">
        <v>0</v>
      </c>
      <c r="Z297" s="264">
        <v>62196</v>
      </c>
      <c r="AA297" s="264">
        <v>28000</v>
      </c>
      <c r="AB297" s="264">
        <v>90196</v>
      </c>
      <c r="AC297" s="264">
        <v>0</v>
      </c>
      <c r="AD297" s="264">
        <v>90196</v>
      </c>
      <c r="AE297" s="264">
        <v>-16563</v>
      </c>
      <c r="AF297" s="264">
        <v>348835</v>
      </c>
      <c r="AG297" s="264">
        <v>332272</v>
      </c>
      <c r="AI297" t="s">
        <v>1350</v>
      </c>
      <c r="AK297" t="s">
        <v>1351</v>
      </c>
      <c r="AL297" s="241" t="str">
        <f t="shared" si="4"/>
        <v>605</v>
      </c>
    </row>
    <row r="298" spans="1:38" x14ac:dyDescent="0.2">
      <c r="A298" s="272" t="s">
        <v>2502</v>
      </c>
      <c r="B298" t="s">
        <v>707</v>
      </c>
      <c r="C298">
        <v>0</v>
      </c>
      <c r="D298">
        <v>0</v>
      </c>
      <c r="E298">
        <v>0</v>
      </c>
      <c r="F298">
        <v>0</v>
      </c>
      <c r="G298">
        <v>0</v>
      </c>
      <c r="H298">
        <v>14500</v>
      </c>
      <c r="I298">
        <v>825</v>
      </c>
      <c r="J298">
        <v>7500</v>
      </c>
      <c r="K298">
        <v>4800</v>
      </c>
      <c r="L298">
        <v>400</v>
      </c>
      <c r="M298">
        <v>0</v>
      </c>
      <c r="N298">
        <v>0</v>
      </c>
      <c r="O298">
        <v>0</v>
      </c>
      <c r="P298">
        <v>0</v>
      </c>
      <c r="Q298">
        <v>28025</v>
      </c>
      <c r="R298">
        <v>3465</v>
      </c>
      <c r="S298">
        <v>4739</v>
      </c>
      <c r="T298">
        <v>0</v>
      </c>
      <c r="U298">
        <v>0</v>
      </c>
      <c r="V298">
        <v>0</v>
      </c>
      <c r="W298">
        <v>41303</v>
      </c>
      <c r="X298">
        <v>0</v>
      </c>
      <c r="Y298">
        <v>0</v>
      </c>
      <c r="Z298">
        <v>49507</v>
      </c>
      <c r="AA298">
        <v>0</v>
      </c>
      <c r="AB298">
        <v>49507</v>
      </c>
      <c r="AC298">
        <v>0</v>
      </c>
      <c r="AD298">
        <v>49507</v>
      </c>
      <c r="AE298">
        <v>-21482</v>
      </c>
      <c r="AF298">
        <v>791813</v>
      </c>
      <c r="AG298">
        <v>770331</v>
      </c>
      <c r="AI298" t="s">
        <v>2048</v>
      </c>
      <c r="AK298" t="s">
        <v>2049</v>
      </c>
      <c r="AL298" s="241" t="str">
        <f t="shared" si="4"/>
        <v>941</v>
      </c>
    </row>
    <row r="299" spans="1:38" x14ac:dyDescent="0.2">
      <c r="A299" s="272" t="s">
        <v>2503</v>
      </c>
      <c r="B299" t="s">
        <v>709</v>
      </c>
      <c r="C299" s="264">
        <v>9940</v>
      </c>
      <c r="D299" s="264">
        <v>0</v>
      </c>
      <c r="E299" s="264">
        <v>9940</v>
      </c>
      <c r="F299" s="264">
        <v>0</v>
      </c>
      <c r="G299" s="264">
        <v>0</v>
      </c>
      <c r="H299" s="264">
        <v>22576</v>
      </c>
      <c r="I299" s="264">
        <v>1000</v>
      </c>
      <c r="J299" s="264">
        <v>3000</v>
      </c>
      <c r="K299" s="264">
        <v>20059</v>
      </c>
      <c r="L299" s="264">
        <v>41500</v>
      </c>
      <c r="M299" s="264">
        <v>0</v>
      </c>
      <c r="N299" s="264">
        <v>0</v>
      </c>
      <c r="O299" s="264">
        <v>0</v>
      </c>
      <c r="P299" s="264">
        <v>0</v>
      </c>
      <c r="Q299" s="264">
        <v>98075</v>
      </c>
      <c r="R299" s="264">
        <v>1580</v>
      </c>
      <c r="S299" s="264">
        <v>39500</v>
      </c>
      <c r="T299" s="264">
        <v>350</v>
      </c>
      <c r="U299" s="264">
        <v>9300</v>
      </c>
      <c r="V299" s="264">
        <v>1200</v>
      </c>
      <c r="W299" s="264">
        <v>22150</v>
      </c>
      <c r="X299" s="264">
        <v>0</v>
      </c>
      <c r="Y299" s="264">
        <v>0</v>
      </c>
      <c r="Z299" s="264">
        <v>74080</v>
      </c>
      <c r="AA299" s="264">
        <v>40000</v>
      </c>
      <c r="AB299" s="264">
        <v>114080</v>
      </c>
      <c r="AC299" s="264">
        <v>0</v>
      </c>
      <c r="AD299" s="264">
        <v>114080</v>
      </c>
      <c r="AE299" s="264">
        <v>-16005</v>
      </c>
      <c r="AF299" s="264">
        <v>304599</v>
      </c>
      <c r="AG299" s="264">
        <v>288594</v>
      </c>
      <c r="AI299" t="s">
        <v>592</v>
      </c>
      <c r="AK299" t="s">
        <v>593</v>
      </c>
      <c r="AL299" s="241" t="str">
        <f t="shared" si="4"/>
        <v>244</v>
      </c>
    </row>
    <row r="300" spans="1:38" x14ac:dyDescent="0.2">
      <c r="A300" s="272" t="s">
        <v>2504</v>
      </c>
      <c r="B300" t="s">
        <v>711</v>
      </c>
      <c r="C300" s="264">
        <v>82555</v>
      </c>
      <c r="D300" s="264">
        <v>0</v>
      </c>
      <c r="E300" s="264">
        <v>82555</v>
      </c>
      <c r="F300" s="264">
        <v>0</v>
      </c>
      <c r="G300" s="264">
        <v>30417</v>
      </c>
      <c r="H300" s="264">
        <v>52077</v>
      </c>
      <c r="I300" s="264">
        <v>1250</v>
      </c>
      <c r="J300" s="264">
        <v>13600</v>
      </c>
      <c r="K300" s="264">
        <v>888207</v>
      </c>
      <c r="L300" s="264">
        <v>145056</v>
      </c>
      <c r="M300" s="264">
        <v>0</v>
      </c>
      <c r="N300" s="264">
        <v>0</v>
      </c>
      <c r="O300" s="264">
        <v>0</v>
      </c>
      <c r="P300" s="264">
        <v>30417</v>
      </c>
      <c r="Q300" s="264">
        <v>1243579</v>
      </c>
      <c r="R300" s="264">
        <v>23000</v>
      </c>
      <c r="S300" s="264">
        <v>958666</v>
      </c>
      <c r="T300" s="264">
        <v>0</v>
      </c>
      <c r="U300" s="264">
        <v>38000</v>
      </c>
      <c r="V300" s="264">
        <v>0</v>
      </c>
      <c r="W300" s="264">
        <v>80269</v>
      </c>
      <c r="X300" s="264">
        <v>0</v>
      </c>
      <c r="Y300" s="264">
        <v>0</v>
      </c>
      <c r="Z300" s="264">
        <v>1099935</v>
      </c>
      <c r="AA300" s="264">
        <v>145200</v>
      </c>
      <c r="AB300" s="264">
        <v>1245135</v>
      </c>
      <c r="AC300" s="264">
        <v>30417</v>
      </c>
      <c r="AD300" s="264">
        <v>1275552</v>
      </c>
      <c r="AE300" s="264">
        <v>-31973</v>
      </c>
      <c r="AF300" s="264">
        <v>410131</v>
      </c>
      <c r="AG300" s="264">
        <v>378158</v>
      </c>
      <c r="AI300" t="s">
        <v>755</v>
      </c>
      <c r="AK300" t="s">
        <v>760</v>
      </c>
      <c r="AL300" s="241" t="str">
        <f t="shared" si="4"/>
        <v>325</v>
      </c>
    </row>
    <row r="301" spans="1:38" x14ac:dyDescent="0.2">
      <c r="A301" s="272" t="s">
        <v>2505</v>
      </c>
      <c r="B301" t="s">
        <v>714</v>
      </c>
      <c r="C301" s="264">
        <v>14504</v>
      </c>
      <c r="D301" s="264">
        <v>0</v>
      </c>
      <c r="E301" s="264">
        <v>14504</v>
      </c>
      <c r="F301" s="264">
        <v>0</v>
      </c>
      <c r="G301" s="264">
        <v>0</v>
      </c>
      <c r="H301" s="264">
        <v>17553</v>
      </c>
      <c r="I301" s="264">
        <v>600</v>
      </c>
      <c r="J301" s="264">
        <v>200</v>
      </c>
      <c r="K301" s="264">
        <v>3500</v>
      </c>
      <c r="L301" s="264">
        <v>24000</v>
      </c>
      <c r="M301" s="264">
        <v>0</v>
      </c>
      <c r="N301" s="264">
        <v>0</v>
      </c>
      <c r="O301" s="264">
        <v>0</v>
      </c>
      <c r="P301" s="264">
        <v>0</v>
      </c>
      <c r="Q301" s="264">
        <v>60357</v>
      </c>
      <c r="R301" s="264">
        <v>950</v>
      </c>
      <c r="S301" s="264">
        <v>25500</v>
      </c>
      <c r="T301" s="264">
        <v>0</v>
      </c>
      <c r="U301" s="264">
        <v>500</v>
      </c>
      <c r="V301" s="264">
        <v>0</v>
      </c>
      <c r="W301" s="264">
        <v>17640</v>
      </c>
      <c r="X301" s="264">
        <v>0</v>
      </c>
      <c r="Y301" s="264">
        <v>0</v>
      </c>
      <c r="Z301" s="264">
        <v>44590</v>
      </c>
      <c r="AA301" s="264">
        <v>14500</v>
      </c>
      <c r="AB301" s="264">
        <v>59090</v>
      </c>
      <c r="AC301" s="264">
        <v>0</v>
      </c>
      <c r="AD301" s="264">
        <v>59090</v>
      </c>
      <c r="AE301" s="264">
        <v>1267</v>
      </c>
      <c r="AF301" s="264">
        <v>204431</v>
      </c>
      <c r="AG301" s="264">
        <v>205698</v>
      </c>
      <c r="AI301" t="s">
        <v>1554</v>
      </c>
      <c r="AK301" t="s">
        <v>1555</v>
      </c>
      <c r="AL301" s="241" t="str">
        <f t="shared" si="4"/>
        <v>703</v>
      </c>
    </row>
    <row r="302" spans="1:38" x14ac:dyDescent="0.2">
      <c r="A302" s="272" t="s">
        <v>2506</v>
      </c>
      <c r="B302" t="s">
        <v>717</v>
      </c>
      <c r="C302" s="264">
        <v>241773</v>
      </c>
      <c r="D302" s="264">
        <v>0</v>
      </c>
      <c r="E302" s="264">
        <v>241773</v>
      </c>
      <c r="F302" s="264">
        <v>0</v>
      </c>
      <c r="G302" s="264">
        <v>19367</v>
      </c>
      <c r="H302" s="264">
        <v>153046</v>
      </c>
      <c r="I302" s="264">
        <v>1500</v>
      </c>
      <c r="J302" s="264">
        <v>8000</v>
      </c>
      <c r="K302" s="264">
        <v>137895</v>
      </c>
      <c r="L302" s="264">
        <v>437000</v>
      </c>
      <c r="M302" s="264">
        <v>0</v>
      </c>
      <c r="N302" s="264">
        <v>15000</v>
      </c>
      <c r="O302" s="264">
        <v>0</v>
      </c>
      <c r="P302" s="264">
        <v>11000</v>
      </c>
      <c r="Q302" s="264">
        <v>1024581</v>
      </c>
      <c r="R302" s="264">
        <v>140000</v>
      </c>
      <c r="S302" s="264">
        <v>151000</v>
      </c>
      <c r="T302" s="264">
        <v>1100</v>
      </c>
      <c r="U302" s="264">
        <v>106500</v>
      </c>
      <c r="V302" s="264">
        <v>23000</v>
      </c>
      <c r="W302" s="264">
        <v>45600</v>
      </c>
      <c r="X302" s="264">
        <v>35855</v>
      </c>
      <c r="Y302" s="264">
        <v>0</v>
      </c>
      <c r="Z302" s="264">
        <v>503055</v>
      </c>
      <c r="AA302" s="264">
        <v>352202</v>
      </c>
      <c r="AB302" s="264">
        <v>855257</v>
      </c>
      <c r="AC302" s="264">
        <v>11000</v>
      </c>
      <c r="AD302" s="264">
        <v>866257</v>
      </c>
      <c r="AE302" s="264">
        <v>158324</v>
      </c>
      <c r="AF302" s="264">
        <v>548263</v>
      </c>
      <c r="AG302" s="264">
        <v>706587</v>
      </c>
      <c r="AI302" t="s">
        <v>82</v>
      </c>
      <c r="AK302" t="s">
        <v>83</v>
      </c>
      <c r="AL302" s="241" t="str">
        <f t="shared" si="4"/>
        <v>003</v>
      </c>
    </row>
    <row r="303" spans="1:38" x14ac:dyDescent="0.2">
      <c r="A303" s="272" t="s">
        <v>2507</v>
      </c>
      <c r="B303" t="s">
        <v>719</v>
      </c>
      <c r="C303" s="264">
        <v>13773</v>
      </c>
      <c r="D303" s="264">
        <v>0</v>
      </c>
      <c r="E303" s="264">
        <v>13773</v>
      </c>
      <c r="F303" s="264">
        <v>0</v>
      </c>
      <c r="G303" s="264">
        <v>0</v>
      </c>
      <c r="H303" s="264">
        <v>5830</v>
      </c>
      <c r="I303" s="264">
        <v>50</v>
      </c>
      <c r="J303" s="264">
        <v>400</v>
      </c>
      <c r="K303" s="264">
        <v>4848</v>
      </c>
      <c r="L303" s="264">
        <v>24547</v>
      </c>
      <c r="M303" s="264">
        <v>0</v>
      </c>
      <c r="N303" s="264">
        <v>1000</v>
      </c>
      <c r="O303" s="264">
        <v>0</v>
      </c>
      <c r="P303" s="264">
        <v>0</v>
      </c>
      <c r="Q303" s="264">
        <v>50448</v>
      </c>
      <c r="R303" s="264">
        <v>1535</v>
      </c>
      <c r="S303" s="264">
        <v>17356</v>
      </c>
      <c r="T303" s="264">
        <v>0</v>
      </c>
      <c r="U303" s="264">
        <v>407</v>
      </c>
      <c r="V303" s="264">
        <v>2000</v>
      </c>
      <c r="W303" s="264">
        <v>17578</v>
      </c>
      <c r="X303" s="264">
        <v>0</v>
      </c>
      <c r="Y303" s="264">
        <v>0</v>
      </c>
      <c r="Z303" s="264">
        <v>38876</v>
      </c>
      <c r="AA303" s="264">
        <v>11002</v>
      </c>
      <c r="AB303" s="264">
        <v>49878</v>
      </c>
      <c r="AC303" s="264">
        <v>0</v>
      </c>
      <c r="AD303" s="264">
        <v>49878</v>
      </c>
      <c r="AE303" s="264">
        <v>570</v>
      </c>
      <c r="AF303" s="264">
        <v>6887</v>
      </c>
      <c r="AG303" s="264">
        <v>7457</v>
      </c>
      <c r="AI303" t="s">
        <v>1987</v>
      </c>
      <c r="AK303" t="s">
        <v>1988</v>
      </c>
      <c r="AL303" s="241" t="str">
        <f t="shared" si="4"/>
        <v>912</v>
      </c>
    </row>
    <row r="304" spans="1:38" x14ac:dyDescent="0.2">
      <c r="A304" s="272" t="s">
        <v>2508</v>
      </c>
      <c r="B304" t="s">
        <v>721</v>
      </c>
      <c r="C304" s="264">
        <v>2462954</v>
      </c>
      <c r="D304" s="264">
        <v>0</v>
      </c>
      <c r="E304" s="264">
        <v>2462954</v>
      </c>
      <c r="F304" s="264">
        <v>0</v>
      </c>
      <c r="G304" s="264">
        <v>221700</v>
      </c>
      <c r="H304" s="264">
        <v>587836</v>
      </c>
      <c r="I304" s="264">
        <v>72500</v>
      </c>
      <c r="J304" s="264">
        <v>47343</v>
      </c>
      <c r="K304" s="264">
        <v>1628174</v>
      </c>
      <c r="L304" s="264">
        <v>12587381</v>
      </c>
      <c r="M304" s="264">
        <v>40000</v>
      </c>
      <c r="N304" s="264">
        <v>2234500</v>
      </c>
      <c r="O304" s="264">
        <v>0</v>
      </c>
      <c r="P304" s="264">
        <v>3278681</v>
      </c>
      <c r="Q304" s="264">
        <v>23161069</v>
      </c>
      <c r="R304" s="264">
        <v>1615774</v>
      </c>
      <c r="S304" s="264">
        <v>3031678</v>
      </c>
      <c r="T304" s="264">
        <v>8250</v>
      </c>
      <c r="U304" s="264">
        <v>874291</v>
      </c>
      <c r="V304" s="264">
        <v>1138290</v>
      </c>
      <c r="W304" s="264">
        <v>1039840</v>
      </c>
      <c r="X304" s="264">
        <v>373913</v>
      </c>
      <c r="Y304" s="264">
        <v>2815000</v>
      </c>
      <c r="Z304" s="264">
        <v>10897036</v>
      </c>
      <c r="AA304" s="264">
        <v>11159784</v>
      </c>
      <c r="AB304" s="264">
        <v>22056820</v>
      </c>
      <c r="AC304" s="264">
        <v>3278681</v>
      </c>
      <c r="AD304" s="264">
        <v>25335501</v>
      </c>
      <c r="AE304" s="264">
        <v>-2174432</v>
      </c>
      <c r="AF304" s="264">
        <v>11617375</v>
      </c>
      <c r="AG304" s="264">
        <v>9442943</v>
      </c>
      <c r="AI304" t="s">
        <v>2006</v>
      </c>
      <c r="AK304" t="s">
        <v>2007</v>
      </c>
      <c r="AL304" s="241" t="str">
        <f t="shared" si="4"/>
        <v>921</v>
      </c>
    </row>
    <row r="305" spans="1:38" x14ac:dyDescent="0.2">
      <c r="A305" s="272" t="s">
        <v>2509</v>
      </c>
      <c r="B305" t="s">
        <v>723</v>
      </c>
      <c r="C305" s="264">
        <v>48184</v>
      </c>
      <c r="D305" s="264">
        <v>0</v>
      </c>
      <c r="E305" s="264">
        <v>48184</v>
      </c>
      <c r="F305" s="264">
        <v>0</v>
      </c>
      <c r="G305" s="264">
        <v>0</v>
      </c>
      <c r="H305" s="264">
        <v>7768</v>
      </c>
      <c r="I305" s="264">
        <v>15</v>
      </c>
      <c r="J305" s="264">
        <v>825</v>
      </c>
      <c r="K305" s="264">
        <v>75693</v>
      </c>
      <c r="L305" s="264">
        <v>8760</v>
      </c>
      <c r="M305" s="264">
        <v>0</v>
      </c>
      <c r="N305" s="264">
        <v>0</v>
      </c>
      <c r="O305" s="264">
        <v>0</v>
      </c>
      <c r="P305" s="264">
        <v>0</v>
      </c>
      <c r="Q305" s="264">
        <v>141245</v>
      </c>
      <c r="R305" s="264">
        <v>64675</v>
      </c>
      <c r="S305" s="264">
        <v>24325</v>
      </c>
      <c r="T305" s="264">
        <v>0</v>
      </c>
      <c r="U305" s="264">
        <v>2525</v>
      </c>
      <c r="V305" s="264">
        <v>0</v>
      </c>
      <c r="W305" s="264">
        <v>23025</v>
      </c>
      <c r="X305" s="264">
        <v>0</v>
      </c>
      <c r="Y305" s="264">
        <v>0</v>
      </c>
      <c r="Z305" s="264">
        <v>114550</v>
      </c>
      <c r="AA305" s="264">
        <v>3375</v>
      </c>
      <c r="AB305" s="264">
        <v>117925</v>
      </c>
      <c r="AC305" s="264">
        <v>0</v>
      </c>
      <c r="AD305" s="264">
        <v>117925</v>
      </c>
      <c r="AE305" s="264">
        <v>23320</v>
      </c>
      <c r="AF305" s="264">
        <v>103419</v>
      </c>
      <c r="AG305" s="264">
        <v>126739</v>
      </c>
      <c r="AI305" t="s">
        <v>1969</v>
      </c>
      <c r="AK305" t="s">
        <v>1970</v>
      </c>
      <c r="AL305" s="241" t="str">
        <f t="shared" si="4"/>
        <v>904</v>
      </c>
    </row>
    <row r="306" spans="1:38" x14ac:dyDescent="0.2">
      <c r="A306" s="272" t="s">
        <v>2510</v>
      </c>
      <c r="B306" t="s">
        <v>725</v>
      </c>
      <c r="C306" s="264">
        <v>103159</v>
      </c>
      <c r="D306" s="264">
        <v>0</v>
      </c>
      <c r="E306" s="264">
        <v>103159</v>
      </c>
      <c r="F306" s="264">
        <v>0</v>
      </c>
      <c r="G306" s="264">
        <v>0</v>
      </c>
      <c r="H306" s="264">
        <v>42701</v>
      </c>
      <c r="I306" s="264">
        <v>835</v>
      </c>
      <c r="J306" s="264">
        <v>1705</v>
      </c>
      <c r="K306" s="264">
        <v>56180</v>
      </c>
      <c r="L306" s="264">
        <v>129520</v>
      </c>
      <c r="M306" s="264">
        <v>4378</v>
      </c>
      <c r="N306" s="264">
        <v>1155</v>
      </c>
      <c r="O306" s="264">
        <v>0</v>
      </c>
      <c r="P306" s="264">
        <v>60231</v>
      </c>
      <c r="Q306" s="264">
        <v>399864</v>
      </c>
      <c r="R306" s="264">
        <v>16080</v>
      </c>
      <c r="S306" s="264">
        <v>82715</v>
      </c>
      <c r="T306" s="264">
        <v>315</v>
      </c>
      <c r="U306" s="264">
        <v>33140</v>
      </c>
      <c r="V306" s="264">
        <v>28075</v>
      </c>
      <c r="W306" s="264">
        <v>83535</v>
      </c>
      <c r="X306" s="264">
        <v>0</v>
      </c>
      <c r="Y306" s="264">
        <v>0</v>
      </c>
      <c r="Z306" s="264">
        <v>243860</v>
      </c>
      <c r="AA306" s="264">
        <v>268445</v>
      </c>
      <c r="AB306" s="264">
        <v>512305</v>
      </c>
      <c r="AC306" s="264">
        <v>60231</v>
      </c>
      <c r="AD306" s="264">
        <v>572536</v>
      </c>
      <c r="AE306" s="264">
        <v>-172672</v>
      </c>
      <c r="AF306" s="264">
        <v>601170</v>
      </c>
      <c r="AG306" s="264">
        <v>428498</v>
      </c>
      <c r="AI306" t="s">
        <v>1198</v>
      </c>
      <c r="AK306" t="s">
        <v>1199</v>
      </c>
      <c r="AL306" s="241" t="str">
        <f t="shared" si="4"/>
        <v>530</v>
      </c>
    </row>
    <row r="307" spans="1:38" x14ac:dyDescent="0.2">
      <c r="A307" s="272" t="s">
        <v>2511</v>
      </c>
      <c r="B307" t="s">
        <v>727</v>
      </c>
      <c r="C307" s="264">
        <v>47425</v>
      </c>
      <c r="D307" s="264">
        <v>0</v>
      </c>
      <c r="E307" s="264">
        <v>47425</v>
      </c>
      <c r="F307" s="264">
        <v>0</v>
      </c>
      <c r="G307" s="264">
        <v>0</v>
      </c>
      <c r="H307" s="264">
        <v>17473</v>
      </c>
      <c r="I307" s="264">
        <v>465</v>
      </c>
      <c r="J307" s="264">
        <v>780</v>
      </c>
      <c r="K307" s="264">
        <v>18200</v>
      </c>
      <c r="L307" s="264">
        <v>77300</v>
      </c>
      <c r="M307" s="264">
        <v>0</v>
      </c>
      <c r="N307" s="264">
        <v>0</v>
      </c>
      <c r="O307" s="264">
        <v>0</v>
      </c>
      <c r="P307" s="264">
        <v>0</v>
      </c>
      <c r="Q307" s="264">
        <v>161643</v>
      </c>
      <c r="R307" s="264">
        <v>6360</v>
      </c>
      <c r="S307" s="264">
        <v>18600</v>
      </c>
      <c r="T307" s="264">
        <v>200</v>
      </c>
      <c r="U307" s="264">
        <v>1388</v>
      </c>
      <c r="V307" s="264">
        <v>6500</v>
      </c>
      <c r="W307" s="264">
        <v>39165</v>
      </c>
      <c r="X307" s="264">
        <v>0</v>
      </c>
      <c r="Y307" s="264">
        <v>0</v>
      </c>
      <c r="Z307" s="264">
        <v>72213</v>
      </c>
      <c r="AA307" s="264">
        <v>47000</v>
      </c>
      <c r="AB307" s="264">
        <v>119213</v>
      </c>
      <c r="AC307" s="264">
        <v>0</v>
      </c>
      <c r="AD307" s="264">
        <v>119213</v>
      </c>
      <c r="AE307" s="264">
        <v>42430</v>
      </c>
      <c r="AF307" s="264">
        <v>296666</v>
      </c>
      <c r="AG307" s="264">
        <v>339096</v>
      </c>
      <c r="AI307" t="s">
        <v>451</v>
      </c>
      <c r="AK307" t="s">
        <v>452</v>
      </c>
      <c r="AL307" s="241" t="str">
        <f t="shared" si="4"/>
        <v>174</v>
      </c>
    </row>
    <row r="308" spans="1:38" x14ac:dyDescent="0.2">
      <c r="A308" s="272" t="s">
        <v>2512</v>
      </c>
      <c r="B308" t="s">
        <v>730</v>
      </c>
      <c r="C308" s="264">
        <v>142174</v>
      </c>
      <c r="D308" s="264">
        <v>0</v>
      </c>
      <c r="E308" s="264">
        <v>142174</v>
      </c>
      <c r="F308" s="264">
        <v>0</v>
      </c>
      <c r="G308" s="264">
        <v>0</v>
      </c>
      <c r="H308" s="264">
        <v>37576</v>
      </c>
      <c r="I308" s="264">
        <v>775</v>
      </c>
      <c r="J308" s="264">
        <v>26470</v>
      </c>
      <c r="K308" s="264">
        <v>89279</v>
      </c>
      <c r="L308" s="264">
        <v>251514</v>
      </c>
      <c r="M308" s="264">
        <v>0</v>
      </c>
      <c r="N308" s="264">
        <v>71950</v>
      </c>
      <c r="O308" s="264">
        <v>0</v>
      </c>
      <c r="P308" s="264">
        <v>111577</v>
      </c>
      <c r="Q308" s="264">
        <v>731315</v>
      </c>
      <c r="R308" s="264">
        <v>68345</v>
      </c>
      <c r="S308" s="264">
        <v>106998</v>
      </c>
      <c r="T308" s="264">
        <v>568</v>
      </c>
      <c r="U308" s="264">
        <v>87080</v>
      </c>
      <c r="V308" s="264">
        <v>2300</v>
      </c>
      <c r="W308" s="264">
        <v>59179</v>
      </c>
      <c r="X308" s="264">
        <v>68633</v>
      </c>
      <c r="Y308" s="264">
        <v>0</v>
      </c>
      <c r="Z308" s="264">
        <v>393103</v>
      </c>
      <c r="AA308" s="264">
        <v>207542</v>
      </c>
      <c r="AB308" s="264">
        <v>600645</v>
      </c>
      <c r="AC308" s="264">
        <v>111577</v>
      </c>
      <c r="AD308" s="264">
        <v>712222</v>
      </c>
      <c r="AE308" s="264">
        <v>19093</v>
      </c>
      <c r="AF308" s="264">
        <v>465493</v>
      </c>
      <c r="AG308" s="264">
        <v>484586</v>
      </c>
      <c r="AI308" t="s">
        <v>770</v>
      </c>
      <c r="AK308" t="s">
        <v>1200</v>
      </c>
      <c r="AL308" s="241" t="str">
        <f t="shared" si="4"/>
        <v>531</v>
      </c>
    </row>
    <row r="309" spans="1:38" x14ac:dyDescent="0.2">
      <c r="A309" s="272" t="s">
        <v>2513</v>
      </c>
      <c r="B309" t="s">
        <v>732</v>
      </c>
      <c r="C309" s="264">
        <v>213351</v>
      </c>
      <c r="D309" s="264">
        <v>0</v>
      </c>
      <c r="E309" s="264">
        <v>213351</v>
      </c>
      <c r="F309" s="264">
        <v>0</v>
      </c>
      <c r="G309" s="264">
        <v>0</v>
      </c>
      <c r="H309" s="264">
        <v>50230</v>
      </c>
      <c r="I309" s="264">
        <v>1775</v>
      </c>
      <c r="J309" s="264">
        <v>3590</v>
      </c>
      <c r="K309" s="264">
        <v>95633</v>
      </c>
      <c r="L309" s="264">
        <v>258595</v>
      </c>
      <c r="M309" s="264">
        <v>0</v>
      </c>
      <c r="N309" s="264">
        <v>15150</v>
      </c>
      <c r="O309" s="264">
        <v>0</v>
      </c>
      <c r="P309" s="264">
        <v>126087</v>
      </c>
      <c r="Q309" s="264">
        <v>764411</v>
      </c>
      <c r="R309" s="264">
        <v>64536</v>
      </c>
      <c r="S309" s="264">
        <v>124160</v>
      </c>
      <c r="T309" s="264">
        <v>674</v>
      </c>
      <c r="U309" s="264">
        <v>76320</v>
      </c>
      <c r="V309" s="264">
        <v>0</v>
      </c>
      <c r="W309" s="264">
        <v>129500</v>
      </c>
      <c r="X309" s="264">
        <v>0</v>
      </c>
      <c r="Y309" s="264">
        <v>40000</v>
      </c>
      <c r="Z309" s="264">
        <v>435190</v>
      </c>
      <c r="AA309" s="264">
        <v>204200</v>
      </c>
      <c r="AB309" s="264">
        <v>639390</v>
      </c>
      <c r="AC309" s="264">
        <v>126087</v>
      </c>
      <c r="AD309" s="264">
        <v>765477</v>
      </c>
      <c r="AE309" s="264">
        <v>-1066</v>
      </c>
      <c r="AF309" s="264">
        <v>332253</v>
      </c>
      <c r="AG309" s="264">
        <v>331187</v>
      </c>
      <c r="AI309" t="s">
        <v>201</v>
      </c>
      <c r="AK309" t="s">
        <v>202</v>
      </c>
      <c r="AL309" s="241" t="str">
        <f t="shared" si="4"/>
        <v>059</v>
      </c>
    </row>
    <row r="310" spans="1:38" x14ac:dyDescent="0.2">
      <c r="A310" s="272" t="s">
        <v>2514</v>
      </c>
      <c r="B310" t="s">
        <v>734</v>
      </c>
      <c r="C310" s="264">
        <v>259816</v>
      </c>
      <c r="D310" s="264">
        <v>0</v>
      </c>
      <c r="E310" s="264">
        <v>259816</v>
      </c>
      <c r="F310" s="264">
        <v>0</v>
      </c>
      <c r="G310" s="264">
        <v>0</v>
      </c>
      <c r="H310" s="264">
        <v>56809</v>
      </c>
      <c r="I310" s="264">
        <v>2100</v>
      </c>
      <c r="J310" s="264">
        <v>1700</v>
      </c>
      <c r="K310" s="264">
        <v>92000</v>
      </c>
      <c r="L310" s="264">
        <v>287850</v>
      </c>
      <c r="M310" s="264">
        <v>0</v>
      </c>
      <c r="N310" s="264">
        <v>8000</v>
      </c>
      <c r="O310" s="264">
        <v>0</v>
      </c>
      <c r="P310" s="264">
        <v>104000</v>
      </c>
      <c r="Q310" s="264">
        <v>812275</v>
      </c>
      <c r="R310" s="264">
        <v>40210</v>
      </c>
      <c r="S310" s="264">
        <v>124000</v>
      </c>
      <c r="T310" s="264">
        <v>0</v>
      </c>
      <c r="U310" s="264">
        <v>55500</v>
      </c>
      <c r="V310" s="264">
        <v>9000</v>
      </c>
      <c r="W310" s="264">
        <v>94650</v>
      </c>
      <c r="X310" s="264">
        <v>113770</v>
      </c>
      <c r="Y310" s="264">
        <v>0</v>
      </c>
      <c r="Z310" s="264">
        <v>437130</v>
      </c>
      <c r="AA310" s="264">
        <v>268000</v>
      </c>
      <c r="AB310" s="264">
        <v>705130</v>
      </c>
      <c r="AC310" s="264">
        <v>104000</v>
      </c>
      <c r="AD310" s="264">
        <v>809130</v>
      </c>
      <c r="AE310" s="264">
        <v>3145</v>
      </c>
      <c r="AF310" s="264">
        <v>317134</v>
      </c>
      <c r="AG310" s="264">
        <v>320279</v>
      </c>
      <c r="AI310" t="s">
        <v>426</v>
      </c>
      <c r="AK310" t="s">
        <v>427</v>
      </c>
      <c r="AL310" s="241" t="str">
        <f t="shared" si="4"/>
        <v>163</v>
      </c>
    </row>
    <row r="311" spans="1:38" x14ac:dyDescent="0.2">
      <c r="A311" s="272" t="s">
        <v>2515</v>
      </c>
      <c r="B311" t="s">
        <v>729</v>
      </c>
      <c r="C311" s="264">
        <v>350842</v>
      </c>
      <c r="D311" s="264">
        <v>0</v>
      </c>
      <c r="E311" s="264">
        <v>350842</v>
      </c>
      <c r="F311" s="264">
        <v>0</v>
      </c>
      <c r="G311" s="264">
        <v>58371</v>
      </c>
      <c r="H311" s="264">
        <v>107673</v>
      </c>
      <c r="I311" s="264">
        <v>2090</v>
      </c>
      <c r="J311" s="264">
        <v>157690</v>
      </c>
      <c r="K311" s="264">
        <v>169442</v>
      </c>
      <c r="L311" s="264">
        <v>993693</v>
      </c>
      <c r="M311" s="264">
        <v>0</v>
      </c>
      <c r="N311" s="264">
        <v>0</v>
      </c>
      <c r="O311" s="264">
        <v>0</v>
      </c>
      <c r="P311" s="264">
        <v>0</v>
      </c>
      <c r="Q311" s="264">
        <v>1839801</v>
      </c>
      <c r="R311" s="264">
        <v>492184</v>
      </c>
      <c r="S311" s="264">
        <v>385406</v>
      </c>
      <c r="T311" s="264">
        <v>0</v>
      </c>
      <c r="U311" s="264">
        <v>137239</v>
      </c>
      <c r="V311" s="264">
        <v>53620</v>
      </c>
      <c r="W311" s="264">
        <v>68217</v>
      </c>
      <c r="X311" s="264">
        <v>3969</v>
      </c>
      <c r="Y311" s="264">
        <v>58371</v>
      </c>
      <c r="Z311" s="264">
        <v>1199006</v>
      </c>
      <c r="AA311" s="264">
        <v>564364</v>
      </c>
      <c r="AB311" s="264">
        <v>1763370</v>
      </c>
      <c r="AC311" s="264">
        <v>0</v>
      </c>
      <c r="AD311" s="264">
        <v>1763370</v>
      </c>
      <c r="AE311" s="264">
        <v>76431</v>
      </c>
      <c r="AF311" s="264">
        <v>2662594</v>
      </c>
      <c r="AG311" s="264">
        <v>2739025</v>
      </c>
      <c r="AI311" t="s">
        <v>214</v>
      </c>
      <c r="AK311" t="s">
        <v>215</v>
      </c>
      <c r="AL311" s="241" t="str">
        <f t="shared" si="4"/>
        <v>065</v>
      </c>
    </row>
    <row r="312" spans="1:38" x14ac:dyDescent="0.2">
      <c r="A312" s="272" t="s">
        <v>2516</v>
      </c>
      <c r="B312" t="s">
        <v>737</v>
      </c>
      <c r="C312" s="264">
        <v>92344</v>
      </c>
      <c r="D312" s="264">
        <v>0</v>
      </c>
      <c r="E312" s="264">
        <v>92344</v>
      </c>
      <c r="F312" s="264">
        <v>0</v>
      </c>
      <c r="G312" s="264">
        <v>32500</v>
      </c>
      <c r="H312" s="264">
        <v>58333</v>
      </c>
      <c r="I312" s="264">
        <v>1230</v>
      </c>
      <c r="J312" s="264">
        <v>600</v>
      </c>
      <c r="K312" s="264">
        <v>97774</v>
      </c>
      <c r="L312" s="264">
        <v>345634</v>
      </c>
      <c r="M312" s="264">
        <v>0</v>
      </c>
      <c r="N312" s="264">
        <v>1000</v>
      </c>
      <c r="O312" s="264">
        <v>0</v>
      </c>
      <c r="P312" s="264">
        <v>36240</v>
      </c>
      <c r="Q312" s="264">
        <v>665655</v>
      </c>
      <c r="R312" s="264">
        <v>51340</v>
      </c>
      <c r="S312" s="264">
        <v>146700</v>
      </c>
      <c r="T312" s="264">
        <v>0</v>
      </c>
      <c r="U312" s="264">
        <v>29734</v>
      </c>
      <c r="V312" s="264">
        <v>12500</v>
      </c>
      <c r="W312" s="264">
        <v>60245</v>
      </c>
      <c r="X312" s="264">
        <v>0</v>
      </c>
      <c r="Y312" s="264">
        <v>0</v>
      </c>
      <c r="Z312" s="264">
        <v>300519</v>
      </c>
      <c r="AA312" s="264">
        <v>285700</v>
      </c>
      <c r="AB312" s="264">
        <v>586219</v>
      </c>
      <c r="AC312" s="264">
        <v>36240</v>
      </c>
      <c r="AD312" s="264">
        <v>622459</v>
      </c>
      <c r="AE312" s="264">
        <v>43196</v>
      </c>
      <c r="AF312" s="264">
        <v>446296</v>
      </c>
      <c r="AG312" s="264">
        <v>489492</v>
      </c>
      <c r="AI312" t="s">
        <v>1252</v>
      </c>
      <c r="AJ312">
        <v>1</v>
      </c>
      <c r="AK312" t="s">
        <v>1253</v>
      </c>
      <c r="AL312" s="241" t="str">
        <f t="shared" si="4"/>
        <v>557</v>
      </c>
    </row>
    <row r="313" spans="1:38" x14ac:dyDescent="0.2">
      <c r="A313" s="272" t="s">
        <v>2517</v>
      </c>
      <c r="B313" t="s">
        <v>739</v>
      </c>
      <c r="C313" s="264">
        <v>177366</v>
      </c>
      <c r="D313" s="264">
        <v>0</v>
      </c>
      <c r="E313" s="264">
        <v>177366</v>
      </c>
      <c r="F313" s="264">
        <v>0</v>
      </c>
      <c r="G313" s="264">
        <v>0</v>
      </c>
      <c r="H313" s="264">
        <v>43562</v>
      </c>
      <c r="I313" s="264">
        <v>625</v>
      </c>
      <c r="J313" s="264">
        <v>35400</v>
      </c>
      <c r="K313" s="264">
        <v>76805</v>
      </c>
      <c r="L313" s="264">
        <v>205115</v>
      </c>
      <c r="M313" s="264">
        <v>0</v>
      </c>
      <c r="N313" s="264">
        <v>1900</v>
      </c>
      <c r="O313" s="264">
        <v>0</v>
      </c>
      <c r="P313" s="264">
        <v>63167</v>
      </c>
      <c r="Q313" s="264">
        <v>603940</v>
      </c>
      <c r="R313" s="264">
        <v>23822</v>
      </c>
      <c r="S313" s="264">
        <v>78085</v>
      </c>
      <c r="T313" s="264">
        <v>990</v>
      </c>
      <c r="U313" s="264">
        <v>101214</v>
      </c>
      <c r="V313" s="264">
        <v>300</v>
      </c>
      <c r="W313" s="264">
        <v>135098</v>
      </c>
      <c r="X313" s="264">
        <v>0</v>
      </c>
      <c r="Y313" s="264">
        <v>0</v>
      </c>
      <c r="Z313" s="264">
        <v>339509</v>
      </c>
      <c r="AA313" s="264">
        <v>203205</v>
      </c>
      <c r="AB313" s="264">
        <v>542714</v>
      </c>
      <c r="AC313" s="264">
        <v>63167</v>
      </c>
      <c r="AD313" s="264">
        <v>605881</v>
      </c>
      <c r="AE313" s="264">
        <v>-1941</v>
      </c>
      <c r="AF313" s="264">
        <v>505893</v>
      </c>
      <c r="AG313" s="264">
        <v>503952</v>
      </c>
      <c r="AI313" t="s">
        <v>787</v>
      </c>
      <c r="AK313" t="s">
        <v>1315</v>
      </c>
      <c r="AL313" s="241" t="str">
        <f t="shared" si="4"/>
        <v>586</v>
      </c>
    </row>
    <row r="314" spans="1:38" x14ac:dyDescent="0.2">
      <c r="A314" s="272" t="s">
        <v>2518</v>
      </c>
      <c r="B314" t="s">
        <v>741</v>
      </c>
      <c r="C314" s="264">
        <v>2333508</v>
      </c>
      <c r="D314" s="264">
        <v>0</v>
      </c>
      <c r="E314" s="264">
        <v>2333508</v>
      </c>
      <c r="F314" s="264">
        <v>0</v>
      </c>
      <c r="G314" s="264">
        <v>69492</v>
      </c>
      <c r="H314" s="264">
        <v>1015155</v>
      </c>
      <c r="I314" s="264">
        <v>85700</v>
      </c>
      <c r="J314" s="264">
        <v>194275</v>
      </c>
      <c r="K314" s="264">
        <v>2282456</v>
      </c>
      <c r="L314" s="264">
        <v>3197715</v>
      </c>
      <c r="M314" s="264">
        <v>0</v>
      </c>
      <c r="N314" s="264">
        <v>181350</v>
      </c>
      <c r="O314" s="264">
        <v>239500</v>
      </c>
      <c r="P314" s="264">
        <v>2448491</v>
      </c>
      <c r="Q314" s="264">
        <v>12047642</v>
      </c>
      <c r="R314" s="264">
        <v>1638078</v>
      </c>
      <c r="S314" s="264">
        <v>768900</v>
      </c>
      <c r="T314" s="264">
        <v>40000</v>
      </c>
      <c r="U314" s="264">
        <v>827097</v>
      </c>
      <c r="V314" s="264">
        <v>933297</v>
      </c>
      <c r="W314" s="264">
        <v>428200</v>
      </c>
      <c r="X314" s="264">
        <v>1028794</v>
      </c>
      <c r="Y314" s="264">
        <v>1035730</v>
      </c>
      <c r="Z314" s="264">
        <v>6700096</v>
      </c>
      <c r="AA314" s="264">
        <v>3774622</v>
      </c>
      <c r="AB314" s="264">
        <v>10474718</v>
      </c>
      <c r="AC314" s="264">
        <v>2448491</v>
      </c>
      <c r="AD314" s="264">
        <v>12923209</v>
      </c>
      <c r="AE314" s="264">
        <v>-875567</v>
      </c>
      <c r="AF314" s="264">
        <v>6205845</v>
      </c>
      <c r="AG314" s="264">
        <v>5330278</v>
      </c>
      <c r="AI314" t="s">
        <v>1449</v>
      </c>
      <c r="AK314" t="s">
        <v>1450</v>
      </c>
      <c r="AL314" s="241" t="str">
        <f t="shared" si="4"/>
        <v>652</v>
      </c>
    </row>
    <row r="315" spans="1:38" x14ac:dyDescent="0.2">
      <c r="A315" s="272" t="s">
        <v>2519</v>
      </c>
      <c r="B315" t="s">
        <v>743</v>
      </c>
      <c r="C315" s="264">
        <v>9693</v>
      </c>
      <c r="D315" s="264">
        <v>0</v>
      </c>
      <c r="E315" s="264">
        <v>9693</v>
      </c>
      <c r="F315" s="264">
        <v>0</v>
      </c>
      <c r="G315" s="264">
        <v>0</v>
      </c>
      <c r="H315" s="264">
        <v>5026</v>
      </c>
      <c r="I315" s="264">
        <v>0</v>
      </c>
      <c r="J315" s="264">
        <v>0</v>
      </c>
      <c r="K315" s="264">
        <v>4350</v>
      </c>
      <c r="L315" s="264">
        <v>25300</v>
      </c>
      <c r="M315" s="264">
        <v>0</v>
      </c>
      <c r="N315" s="264">
        <v>52</v>
      </c>
      <c r="O315" s="264">
        <v>0</v>
      </c>
      <c r="P315" s="264">
        <v>0</v>
      </c>
      <c r="Q315" s="264">
        <v>44421</v>
      </c>
      <c r="R315" s="264">
        <v>2380</v>
      </c>
      <c r="S315" s="264">
        <v>9765</v>
      </c>
      <c r="T315" s="264">
        <v>0</v>
      </c>
      <c r="U315" s="264">
        <v>880</v>
      </c>
      <c r="V315" s="264">
        <v>0</v>
      </c>
      <c r="W315" s="264">
        <v>18755</v>
      </c>
      <c r="X315" s="264">
        <v>0</v>
      </c>
      <c r="Y315" s="264">
        <v>0</v>
      </c>
      <c r="Z315" s="264">
        <v>31780</v>
      </c>
      <c r="AA315" s="264">
        <v>18963</v>
      </c>
      <c r="AB315" s="264">
        <v>50743</v>
      </c>
      <c r="AC315" s="264">
        <v>0</v>
      </c>
      <c r="AD315" s="264">
        <v>50743</v>
      </c>
      <c r="AE315" s="264">
        <v>-6322</v>
      </c>
      <c r="AF315" s="264">
        <v>73693</v>
      </c>
      <c r="AG315" s="264">
        <v>67371</v>
      </c>
      <c r="AI315" t="s">
        <v>2110</v>
      </c>
      <c r="AK315" t="s">
        <v>2007</v>
      </c>
      <c r="AL315" s="241" t="str">
        <f t="shared" si="4"/>
        <v>921</v>
      </c>
    </row>
    <row r="316" spans="1:38" x14ac:dyDescent="0.2">
      <c r="A316" s="272" t="s">
        <v>2520</v>
      </c>
      <c r="B316" t="s">
        <v>745</v>
      </c>
      <c r="C316" s="264">
        <v>56917</v>
      </c>
      <c r="D316" s="264">
        <v>0</v>
      </c>
      <c r="E316" s="264">
        <v>56917</v>
      </c>
      <c r="F316" s="264">
        <v>0</v>
      </c>
      <c r="G316" s="264">
        <v>0</v>
      </c>
      <c r="H316" s="264">
        <v>10982</v>
      </c>
      <c r="I316" s="264">
        <v>1305</v>
      </c>
      <c r="J316" s="264">
        <v>38750</v>
      </c>
      <c r="K316" s="264">
        <v>41237</v>
      </c>
      <c r="L316" s="264">
        <v>41000</v>
      </c>
      <c r="M316" s="264">
        <v>750</v>
      </c>
      <c r="N316" s="264">
        <v>2000</v>
      </c>
      <c r="O316" s="264">
        <v>0</v>
      </c>
      <c r="P316" s="264">
        <v>0</v>
      </c>
      <c r="Q316" s="264">
        <v>192941</v>
      </c>
      <c r="R316" s="264">
        <v>30519</v>
      </c>
      <c r="S316" s="264">
        <v>30000</v>
      </c>
      <c r="T316" s="264">
        <v>200</v>
      </c>
      <c r="U316" s="264">
        <v>40600</v>
      </c>
      <c r="V316" s="264">
        <v>0</v>
      </c>
      <c r="W316" s="264">
        <v>21400</v>
      </c>
      <c r="X316" s="264">
        <v>21427</v>
      </c>
      <c r="Y316" s="264">
        <v>0</v>
      </c>
      <c r="Z316" s="264">
        <v>144146</v>
      </c>
      <c r="AA316" s="264">
        <v>30130</v>
      </c>
      <c r="AB316" s="264">
        <v>174276</v>
      </c>
      <c r="AC316" s="264">
        <v>0</v>
      </c>
      <c r="AD316" s="264">
        <v>174276</v>
      </c>
      <c r="AE316" s="264">
        <v>18665</v>
      </c>
      <c r="AF316" s="264">
        <v>297031</v>
      </c>
      <c r="AG316" s="264">
        <v>315696</v>
      </c>
      <c r="AI316" t="s">
        <v>2111</v>
      </c>
      <c r="AK316" t="s">
        <v>1970</v>
      </c>
      <c r="AL316" s="241" t="str">
        <f t="shared" si="4"/>
        <v>904</v>
      </c>
    </row>
    <row r="317" spans="1:38" x14ac:dyDescent="0.2">
      <c r="A317" s="272" t="s">
        <v>2521</v>
      </c>
      <c r="B317" t="s">
        <v>747</v>
      </c>
      <c r="C317" s="264">
        <v>34983</v>
      </c>
      <c r="D317" s="264">
        <v>0</v>
      </c>
      <c r="E317" s="264">
        <v>34983</v>
      </c>
      <c r="F317" s="264">
        <v>0</v>
      </c>
      <c r="G317" s="264">
        <v>0</v>
      </c>
      <c r="H317" s="264">
        <v>18608</v>
      </c>
      <c r="I317" s="264">
        <v>250</v>
      </c>
      <c r="J317" s="264">
        <v>1000</v>
      </c>
      <c r="K317" s="264">
        <v>26759</v>
      </c>
      <c r="L317" s="264">
        <v>90970</v>
      </c>
      <c r="M317" s="264">
        <v>0</v>
      </c>
      <c r="N317" s="264">
        <v>49215</v>
      </c>
      <c r="O317" s="264">
        <v>0</v>
      </c>
      <c r="P317" s="264">
        <v>10000</v>
      </c>
      <c r="Q317" s="264">
        <v>231785</v>
      </c>
      <c r="R317" s="264">
        <v>22850</v>
      </c>
      <c r="S317" s="264">
        <v>25550</v>
      </c>
      <c r="T317" s="264">
        <v>297</v>
      </c>
      <c r="U317" s="264">
        <v>25140</v>
      </c>
      <c r="V317" s="264">
        <v>272</v>
      </c>
      <c r="W317" s="264">
        <v>22550</v>
      </c>
      <c r="X317" s="264">
        <v>0</v>
      </c>
      <c r="Y317" s="264">
        <v>0</v>
      </c>
      <c r="Z317" s="264">
        <v>96659</v>
      </c>
      <c r="AA317" s="264">
        <v>96040</v>
      </c>
      <c r="AB317" s="264">
        <v>192699</v>
      </c>
      <c r="AC317" s="264">
        <v>10000</v>
      </c>
      <c r="AD317" s="264">
        <v>202699</v>
      </c>
      <c r="AE317" s="264">
        <v>29086</v>
      </c>
      <c r="AF317" s="264">
        <v>322528</v>
      </c>
      <c r="AG317" s="264">
        <v>351614</v>
      </c>
      <c r="AI317" t="s">
        <v>2112</v>
      </c>
      <c r="AK317" t="s">
        <v>1199</v>
      </c>
      <c r="AL317" s="241" t="str">
        <f t="shared" si="4"/>
        <v>530</v>
      </c>
    </row>
    <row r="318" spans="1:38" x14ac:dyDescent="0.2">
      <c r="A318" s="272" t="s">
        <v>2522</v>
      </c>
      <c r="B318" t="s">
        <v>749</v>
      </c>
      <c r="C318" s="264">
        <v>66795</v>
      </c>
      <c r="D318" s="264">
        <v>0</v>
      </c>
      <c r="E318" s="264">
        <v>66795</v>
      </c>
      <c r="F318" s="264">
        <v>0</v>
      </c>
      <c r="G318" s="264">
        <v>0</v>
      </c>
      <c r="H318" s="264">
        <v>21494</v>
      </c>
      <c r="I318" s="264">
        <v>1300</v>
      </c>
      <c r="J318" s="264">
        <v>1500</v>
      </c>
      <c r="K318" s="264">
        <v>46790</v>
      </c>
      <c r="L318" s="264">
        <v>142000</v>
      </c>
      <c r="M318" s="264">
        <v>0</v>
      </c>
      <c r="N318" s="264">
        <v>6000</v>
      </c>
      <c r="O318" s="264">
        <v>30000</v>
      </c>
      <c r="P318" s="264">
        <v>2800</v>
      </c>
      <c r="Q318" s="264">
        <v>318679</v>
      </c>
      <c r="R318" s="264">
        <v>29970</v>
      </c>
      <c r="S318" s="264">
        <v>106400</v>
      </c>
      <c r="T318" s="264">
        <v>0</v>
      </c>
      <c r="U318" s="264">
        <v>26150</v>
      </c>
      <c r="V318" s="264">
        <v>1000</v>
      </c>
      <c r="W318" s="264">
        <v>48250</v>
      </c>
      <c r="X318" s="264">
        <v>0</v>
      </c>
      <c r="Y318" s="264">
        <v>0</v>
      </c>
      <c r="Z318" s="264">
        <v>211770</v>
      </c>
      <c r="AA318" s="264">
        <v>86000</v>
      </c>
      <c r="AB318" s="264">
        <v>297770</v>
      </c>
      <c r="AC318" s="264">
        <v>2800</v>
      </c>
      <c r="AD318" s="264">
        <v>300570</v>
      </c>
      <c r="AE318" s="264">
        <v>18109</v>
      </c>
      <c r="AF318" s="264">
        <v>366123</v>
      </c>
      <c r="AG318" s="264">
        <v>384232</v>
      </c>
      <c r="AI318" t="s">
        <v>2113</v>
      </c>
      <c r="AK318" t="s">
        <v>2007</v>
      </c>
      <c r="AL318" s="241" t="str">
        <f t="shared" si="4"/>
        <v>921</v>
      </c>
    </row>
    <row r="319" spans="1:38" x14ac:dyDescent="0.2">
      <c r="A319" s="272" t="s">
        <v>2523</v>
      </c>
      <c r="B319" t="s">
        <v>751</v>
      </c>
      <c r="C319" s="264">
        <v>38887</v>
      </c>
      <c r="D319" s="264">
        <v>0</v>
      </c>
      <c r="E319" s="264">
        <v>38887</v>
      </c>
      <c r="F319" s="264">
        <v>0</v>
      </c>
      <c r="G319" s="264">
        <v>0</v>
      </c>
      <c r="H319" s="264">
        <v>14408</v>
      </c>
      <c r="I319" s="264">
        <v>780</v>
      </c>
      <c r="J319" s="264">
        <v>0</v>
      </c>
      <c r="K319" s="264">
        <v>21100</v>
      </c>
      <c r="L319" s="264">
        <v>72836</v>
      </c>
      <c r="M319" s="264">
        <v>0</v>
      </c>
      <c r="N319" s="264">
        <v>0</v>
      </c>
      <c r="O319" s="264">
        <v>0</v>
      </c>
      <c r="P319" s="264">
        <v>0</v>
      </c>
      <c r="Q319" s="264">
        <v>148011</v>
      </c>
      <c r="R319" s="264">
        <v>4771</v>
      </c>
      <c r="S319" s="264">
        <v>31727</v>
      </c>
      <c r="T319" s="264">
        <v>275</v>
      </c>
      <c r="U319" s="264">
        <v>30308</v>
      </c>
      <c r="V319" s="264">
        <v>0</v>
      </c>
      <c r="W319" s="264">
        <v>28840</v>
      </c>
      <c r="X319" s="264">
        <v>0</v>
      </c>
      <c r="Y319" s="264">
        <v>0</v>
      </c>
      <c r="Z319" s="264">
        <v>95921</v>
      </c>
      <c r="AA319" s="264">
        <v>64353</v>
      </c>
      <c r="AB319" s="264">
        <v>160274</v>
      </c>
      <c r="AC319" s="264">
        <v>0</v>
      </c>
      <c r="AD319" s="264">
        <v>160274</v>
      </c>
      <c r="AE319" s="264">
        <v>-12263</v>
      </c>
      <c r="AF319" s="264">
        <v>-65564</v>
      </c>
      <c r="AG319" s="264">
        <v>-77827</v>
      </c>
      <c r="AI319" t="s">
        <v>2114</v>
      </c>
      <c r="AK319" t="s">
        <v>1970</v>
      </c>
      <c r="AL319" s="241" t="str">
        <f t="shared" si="4"/>
        <v>904</v>
      </c>
    </row>
    <row r="320" spans="1:38" x14ac:dyDescent="0.2">
      <c r="A320" s="272" t="s">
        <v>2524</v>
      </c>
      <c r="B320" t="s">
        <v>753</v>
      </c>
      <c r="C320" s="264">
        <v>1139390</v>
      </c>
      <c r="D320" s="264">
        <v>0</v>
      </c>
      <c r="E320" s="264">
        <v>1139390</v>
      </c>
      <c r="F320" s="264">
        <v>0</v>
      </c>
      <c r="G320" s="264">
        <v>77961</v>
      </c>
      <c r="H320" s="264">
        <v>249723</v>
      </c>
      <c r="I320" s="264">
        <v>47900</v>
      </c>
      <c r="J320" s="264">
        <v>39504</v>
      </c>
      <c r="K320" s="264">
        <v>796251</v>
      </c>
      <c r="L320" s="264">
        <v>1168350</v>
      </c>
      <c r="M320" s="264">
        <v>0</v>
      </c>
      <c r="N320" s="264">
        <v>42708</v>
      </c>
      <c r="O320" s="264">
        <v>700000</v>
      </c>
      <c r="P320" s="264">
        <v>210538</v>
      </c>
      <c r="Q320" s="264">
        <v>4472325</v>
      </c>
      <c r="R320" s="264">
        <v>878604</v>
      </c>
      <c r="S320" s="264">
        <v>910151</v>
      </c>
      <c r="T320" s="264">
        <v>0</v>
      </c>
      <c r="U320" s="264">
        <v>432121</v>
      </c>
      <c r="V320" s="264">
        <v>122300</v>
      </c>
      <c r="W320" s="264">
        <v>154131</v>
      </c>
      <c r="X320" s="264">
        <v>205472</v>
      </c>
      <c r="Y320" s="264">
        <v>70700</v>
      </c>
      <c r="Z320" s="264">
        <v>2773479</v>
      </c>
      <c r="AA320" s="264">
        <v>1474577</v>
      </c>
      <c r="AB320" s="264">
        <v>4248056</v>
      </c>
      <c r="AC320" s="264">
        <v>210538</v>
      </c>
      <c r="AD320" s="264">
        <v>4458594</v>
      </c>
      <c r="AE320" s="264">
        <v>13731</v>
      </c>
      <c r="AF320" s="264">
        <v>2671520</v>
      </c>
      <c r="AG320" s="264">
        <v>2685251</v>
      </c>
      <c r="AI320" t="s">
        <v>2115</v>
      </c>
      <c r="AK320" t="s">
        <v>1199</v>
      </c>
      <c r="AL320" s="241" t="str">
        <f t="shared" si="4"/>
        <v>530</v>
      </c>
    </row>
    <row r="321" spans="1:38" x14ac:dyDescent="0.2">
      <c r="A321" s="272" t="s">
        <v>2525</v>
      </c>
      <c r="B321" t="s">
        <v>756</v>
      </c>
      <c r="C321" s="264">
        <v>3804490</v>
      </c>
      <c r="D321" s="264">
        <v>0</v>
      </c>
      <c r="E321" s="264">
        <v>3804490</v>
      </c>
      <c r="F321" s="264">
        <v>0</v>
      </c>
      <c r="G321" s="264">
        <v>286931</v>
      </c>
      <c r="H321" s="264">
        <v>1010145</v>
      </c>
      <c r="I321" s="264">
        <v>61100</v>
      </c>
      <c r="J321" s="264">
        <v>216283</v>
      </c>
      <c r="K321" s="264">
        <v>2166061</v>
      </c>
      <c r="L321" s="264">
        <v>6668151</v>
      </c>
      <c r="M321" s="264">
        <v>0</v>
      </c>
      <c r="N321" s="264">
        <v>495161</v>
      </c>
      <c r="O321" s="264">
        <v>975150</v>
      </c>
      <c r="P321" s="264">
        <v>2411638</v>
      </c>
      <c r="Q321" s="264">
        <v>18095110</v>
      </c>
      <c r="R321" s="264">
        <v>2925298</v>
      </c>
      <c r="S321" s="264">
        <v>1574817</v>
      </c>
      <c r="T321" s="264">
        <v>424180</v>
      </c>
      <c r="U321" s="264">
        <v>1316538</v>
      </c>
      <c r="V321" s="264">
        <v>2150204</v>
      </c>
      <c r="W321" s="264">
        <v>546001</v>
      </c>
      <c r="X321" s="264">
        <v>880117</v>
      </c>
      <c r="Y321" s="264">
        <v>1410000</v>
      </c>
      <c r="Z321" s="264">
        <v>11227155</v>
      </c>
      <c r="AA321" s="264">
        <v>4626812</v>
      </c>
      <c r="AB321" s="264">
        <v>15853967</v>
      </c>
      <c r="AC321" s="264">
        <v>2411638</v>
      </c>
      <c r="AD321" s="264">
        <v>18265605</v>
      </c>
      <c r="AE321" s="264">
        <v>-170495</v>
      </c>
      <c r="AF321" s="264">
        <v>13573528</v>
      </c>
      <c r="AG321" s="264">
        <v>13403033</v>
      </c>
      <c r="AI321" t="s">
        <v>2072</v>
      </c>
      <c r="AK321" t="s">
        <v>2073</v>
      </c>
      <c r="AL321" s="241" t="str">
        <f t="shared" si="4"/>
        <v>952</v>
      </c>
    </row>
    <row r="322" spans="1:38" x14ac:dyDescent="0.2">
      <c r="A322" s="272" t="s">
        <v>2526</v>
      </c>
      <c r="B322" t="s">
        <v>758</v>
      </c>
      <c r="C322" s="264">
        <v>14074</v>
      </c>
      <c r="D322" s="264">
        <v>0</v>
      </c>
      <c r="E322" s="264">
        <v>14074</v>
      </c>
      <c r="F322" s="264">
        <v>0</v>
      </c>
      <c r="G322" s="264">
        <v>0</v>
      </c>
      <c r="H322" s="264">
        <v>6668</v>
      </c>
      <c r="I322" s="264">
        <v>465</v>
      </c>
      <c r="J322" s="264">
        <v>40</v>
      </c>
      <c r="K322" s="264">
        <v>11269</v>
      </c>
      <c r="L322" s="264">
        <v>12250</v>
      </c>
      <c r="M322" s="264">
        <v>0</v>
      </c>
      <c r="N322" s="264">
        <v>1600</v>
      </c>
      <c r="O322" s="264">
        <v>0</v>
      </c>
      <c r="P322" s="264">
        <v>0</v>
      </c>
      <c r="Q322" s="264">
        <v>46366</v>
      </c>
      <c r="R322" s="264">
        <v>3200</v>
      </c>
      <c r="S322" s="264">
        <v>14550</v>
      </c>
      <c r="T322" s="264">
        <v>0</v>
      </c>
      <c r="U322" s="264">
        <v>4968</v>
      </c>
      <c r="V322" s="264">
        <v>0</v>
      </c>
      <c r="W322" s="264">
        <v>13582</v>
      </c>
      <c r="X322" s="264">
        <v>0</v>
      </c>
      <c r="Y322" s="264">
        <v>0</v>
      </c>
      <c r="Z322" s="264">
        <v>36300</v>
      </c>
      <c r="AA322" s="264">
        <v>9500</v>
      </c>
      <c r="AB322" s="264">
        <v>45800</v>
      </c>
      <c r="AC322" s="264">
        <v>0</v>
      </c>
      <c r="AD322" s="264">
        <v>45800</v>
      </c>
      <c r="AE322" s="264">
        <v>566</v>
      </c>
      <c r="AF322" s="264">
        <v>88021</v>
      </c>
      <c r="AG322" s="264">
        <v>88587</v>
      </c>
      <c r="AI322" t="s">
        <v>1007</v>
      </c>
      <c r="AK322" t="s">
        <v>1008</v>
      </c>
      <c r="AL322" s="241" t="str">
        <f t="shared" si="4"/>
        <v>438</v>
      </c>
    </row>
    <row r="323" spans="1:38" x14ac:dyDescent="0.2">
      <c r="A323" s="272" t="s">
        <v>2527</v>
      </c>
      <c r="B323" t="s">
        <v>755</v>
      </c>
      <c r="C323" s="264">
        <v>85224</v>
      </c>
      <c r="D323" s="264">
        <v>0</v>
      </c>
      <c r="E323" s="264">
        <v>85224</v>
      </c>
      <c r="F323" s="264">
        <v>0</v>
      </c>
      <c r="G323" s="264">
        <v>29943</v>
      </c>
      <c r="H323" s="264">
        <v>31156</v>
      </c>
      <c r="I323" s="264">
        <v>1200</v>
      </c>
      <c r="J323" s="264">
        <v>7200</v>
      </c>
      <c r="K323" s="264">
        <v>42402</v>
      </c>
      <c r="L323" s="264">
        <v>128000</v>
      </c>
      <c r="M323" s="264">
        <v>0</v>
      </c>
      <c r="N323" s="264">
        <v>13000</v>
      </c>
      <c r="O323" s="264">
        <v>0</v>
      </c>
      <c r="P323" s="264">
        <v>126443</v>
      </c>
      <c r="Q323" s="264">
        <v>464568</v>
      </c>
      <c r="R323" s="264">
        <v>14429</v>
      </c>
      <c r="S323" s="264">
        <v>120860</v>
      </c>
      <c r="T323" s="264">
        <v>2600</v>
      </c>
      <c r="U323" s="264">
        <v>20140</v>
      </c>
      <c r="V323" s="264">
        <v>750</v>
      </c>
      <c r="W323" s="264">
        <v>84160</v>
      </c>
      <c r="X323" s="264">
        <v>29943</v>
      </c>
      <c r="Y323" s="264">
        <v>0</v>
      </c>
      <c r="Z323" s="264">
        <v>272882</v>
      </c>
      <c r="AA323" s="264">
        <v>233452</v>
      </c>
      <c r="AB323" s="264">
        <v>506334</v>
      </c>
      <c r="AC323" s="264">
        <v>126443</v>
      </c>
      <c r="AD323" s="264">
        <v>632777</v>
      </c>
      <c r="AE323" s="264">
        <v>-168209</v>
      </c>
      <c r="AF323" s="264">
        <v>487019</v>
      </c>
      <c r="AG323" s="264">
        <v>318810</v>
      </c>
      <c r="AI323" t="s">
        <v>475</v>
      </c>
      <c r="AK323" t="s">
        <v>476</v>
      </c>
      <c r="AL323" s="241" t="str">
        <f t="shared" ref="AL323:AL386" si="5">RIGHT(AK323,3)</f>
        <v>187</v>
      </c>
    </row>
    <row r="324" spans="1:38" x14ac:dyDescent="0.2">
      <c r="A324" s="272" t="s">
        <v>2528</v>
      </c>
      <c r="B324" t="s">
        <v>761</v>
      </c>
      <c r="C324" s="264">
        <v>58668</v>
      </c>
      <c r="D324" s="264">
        <v>0</v>
      </c>
      <c r="E324" s="264">
        <v>58668</v>
      </c>
      <c r="F324" s="264">
        <v>0</v>
      </c>
      <c r="G324" s="264">
        <v>174798</v>
      </c>
      <c r="H324" s="264">
        <v>2727</v>
      </c>
      <c r="I324" s="264">
        <v>250</v>
      </c>
      <c r="J324" s="264">
        <v>2100</v>
      </c>
      <c r="K324" s="264">
        <v>86569</v>
      </c>
      <c r="L324" s="264">
        <v>87500</v>
      </c>
      <c r="M324" s="264">
        <v>0</v>
      </c>
      <c r="N324" s="264">
        <v>0</v>
      </c>
      <c r="O324" s="264">
        <v>0</v>
      </c>
      <c r="P324" s="264">
        <v>0</v>
      </c>
      <c r="Q324" s="264">
        <v>412612</v>
      </c>
      <c r="R324" s="264">
        <v>17301</v>
      </c>
      <c r="S324" s="264">
        <v>32506</v>
      </c>
      <c r="T324" s="264">
        <v>2195</v>
      </c>
      <c r="U324" s="264">
        <v>51240</v>
      </c>
      <c r="V324" s="264">
        <v>43489</v>
      </c>
      <c r="W324" s="264">
        <v>70823</v>
      </c>
      <c r="X324" s="264">
        <v>131309</v>
      </c>
      <c r="Y324" s="264">
        <v>0</v>
      </c>
      <c r="Z324" s="264">
        <v>348863</v>
      </c>
      <c r="AA324" s="264">
        <v>85693</v>
      </c>
      <c r="AB324" s="264">
        <v>434556</v>
      </c>
      <c r="AC324" s="264">
        <v>0</v>
      </c>
      <c r="AD324" s="264">
        <v>434556</v>
      </c>
      <c r="AE324" s="264">
        <v>-21944</v>
      </c>
      <c r="AF324" s="264">
        <v>735948</v>
      </c>
      <c r="AG324" s="264">
        <v>714004</v>
      </c>
      <c r="AI324" t="s">
        <v>600</v>
      </c>
      <c r="AK324" t="s">
        <v>601</v>
      </c>
      <c r="AL324" s="241" t="str">
        <f t="shared" si="5"/>
        <v>248</v>
      </c>
    </row>
    <row r="325" spans="1:38" x14ac:dyDescent="0.2">
      <c r="A325" s="272" t="s">
        <v>2529</v>
      </c>
      <c r="B325" t="s">
        <v>764</v>
      </c>
      <c r="C325" s="264">
        <v>413883</v>
      </c>
      <c r="D325" s="264">
        <v>0</v>
      </c>
      <c r="E325" s="264">
        <v>413883</v>
      </c>
      <c r="F325" s="264">
        <v>0</v>
      </c>
      <c r="G325" s="264">
        <v>0</v>
      </c>
      <c r="H325" s="264">
        <v>145537</v>
      </c>
      <c r="I325" s="264">
        <v>1200</v>
      </c>
      <c r="J325" s="264">
        <v>3315</v>
      </c>
      <c r="K325" s="264">
        <v>366789</v>
      </c>
      <c r="L325" s="264">
        <v>676401</v>
      </c>
      <c r="M325" s="264">
        <v>0</v>
      </c>
      <c r="N325" s="264">
        <v>79325</v>
      </c>
      <c r="O325" s="264">
        <v>319934</v>
      </c>
      <c r="P325" s="264">
        <v>487521</v>
      </c>
      <c r="Q325" s="264">
        <v>2493905</v>
      </c>
      <c r="R325" s="264">
        <v>169786</v>
      </c>
      <c r="S325" s="264">
        <v>664288</v>
      </c>
      <c r="T325" s="264">
        <v>5000</v>
      </c>
      <c r="U325" s="264">
        <v>223131</v>
      </c>
      <c r="V325" s="264">
        <v>20875</v>
      </c>
      <c r="W325" s="264">
        <v>146101</v>
      </c>
      <c r="X325" s="264">
        <v>15507</v>
      </c>
      <c r="Y325" s="264">
        <v>722134</v>
      </c>
      <c r="Z325" s="264">
        <v>1966822</v>
      </c>
      <c r="AA325" s="264">
        <v>514532</v>
      </c>
      <c r="AB325" s="264">
        <v>2481354</v>
      </c>
      <c r="AC325" s="264">
        <v>487521</v>
      </c>
      <c r="AD325" s="264">
        <v>2968875</v>
      </c>
      <c r="AE325" s="264">
        <v>-474970</v>
      </c>
      <c r="AF325" s="264">
        <v>2076127</v>
      </c>
      <c r="AG325" s="264">
        <v>1601157</v>
      </c>
      <c r="AI325" t="s">
        <v>477</v>
      </c>
      <c r="AK325" t="s">
        <v>478</v>
      </c>
      <c r="AL325" s="241" t="str">
        <f t="shared" si="5"/>
        <v>188</v>
      </c>
    </row>
    <row r="326" spans="1:38" x14ac:dyDescent="0.2">
      <c r="A326" s="272" t="s">
        <v>2530</v>
      </c>
      <c r="B326" t="s">
        <v>766</v>
      </c>
      <c r="C326" s="264">
        <v>252727</v>
      </c>
      <c r="D326" s="264">
        <v>0</v>
      </c>
      <c r="E326" s="264">
        <v>252727</v>
      </c>
      <c r="F326" s="264">
        <v>0</v>
      </c>
      <c r="G326" s="264">
        <v>0</v>
      </c>
      <c r="H326" s="264">
        <v>77906</v>
      </c>
      <c r="I326" s="264">
        <v>1475</v>
      </c>
      <c r="J326" s="264">
        <v>15185</v>
      </c>
      <c r="K326" s="264">
        <v>130344</v>
      </c>
      <c r="L326" s="264">
        <v>1374078</v>
      </c>
      <c r="M326" s="264">
        <v>0</v>
      </c>
      <c r="N326" s="264">
        <v>45019</v>
      </c>
      <c r="O326" s="264">
        <v>0</v>
      </c>
      <c r="P326" s="264">
        <v>205630</v>
      </c>
      <c r="Q326" s="264">
        <v>2102364</v>
      </c>
      <c r="R326" s="264">
        <v>27906</v>
      </c>
      <c r="S326" s="264">
        <v>178345</v>
      </c>
      <c r="T326" s="264">
        <v>0</v>
      </c>
      <c r="U326" s="264">
        <v>135761</v>
      </c>
      <c r="V326" s="264">
        <v>11000</v>
      </c>
      <c r="W326" s="264">
        <v>254105</v>
      </c>
      <c r="X326" s="264">
        <v>57880</v>
      </c>
      <c r="Y326" s="264">
        <v>0</v>
      </c>
      <c r="Z326" s="264">
        <v>664997</v>
      </c>
      <c r="AA326" s="264">
        <v>1312988</v>
      </c>
      <c r="AB326" s="264">
        <v>1977985</v>
      </c>
      <c r="AC326" s="264">
        <v>205630</v>
      </c>
      <c r="AD326" s="264">
        <v>2183615</v>
      </c>
      <c r="AE326" s="264">
        <v>-81251</v>
      </c>
      <c r="AF326" s="264">
        <v>2383122</v>
      </c>
      <c r="AG326" s="264">
        <v>2301871</v>
      </c>
      <c r="AI326" t="s">
        <v>885</v>
      </c>
      <c r="AK326" t="s">
        <v>886</v>
      </c>
      <c r="AL326" s="241" t="str">
        <f t="shared" si="5"/>
        <v>383</v>
      </c>
    </row>
    <row r="327" spans="1:38" x14ac:dyDescent="0.2">
      <c r="A327" s="272" t="s">
        <v>2531</v>
      </c>
      <c r="B327" t="s">
        <v>768</v>
      </c>
      <c r="C327" s="264">
        <v>99114</v>
      </c>
      <c r="D327" s="264">
        <v>0</v>
      </c>
      <c r="E327" s="264">
        <v>99114</v>
      </c>
      <c r="F327" s="264">
        <v>0</v>
      </c>
      <c r="G327" s="264">
        <v>33572</v>
      </c>
      <c r="H327" s="264">
        <v>2101</v>
      </c>
      <c r="I327" s="264">
        <v>600</v>
      </c>
      <c r="J327" s="264">
        <v>510</v>
      </c>
      <c r="K327" s="264">
        <v>58071</v>
      </c>
      <c r="L327" s="264">
        <v>129650</v>
      </c>
      <c r="M327" s="264">
        <v>0</v>
      </c>
      <c r="N327" s="264">
        <v>3900</v>
      </c>
      <c r="O327" s="264">
        <v>0</v>
      </c>
      <c r="P327" s="264">
        <v>0</v>
      </c>
      <c r="Q327" s="264">
        <v>327518</v>
      </c>
      <c r="R327" s="264">
        <v>9840</v>
      </c>
      <c r="S327" s="264">
        <v>84570</v>
      </c>
      <c r="T327" s="264">
        <v>0</v>
      </c>
      <c r="U327" s="264">
        <v>30139</v>
      </c>
      <c r="V327" s="264">
        <v>30476</v>
      </c>
      <c r="W327" s="264">
        <v>33574</v>
      </c>
      <c r="X327" s="264">
        <v>0</v>
      </c>
      <c r="Y327" s="264">
        <v>33572</v>
      </c>
      <c r="Z327" s="264">
        <v>222171</v>
      </c>
      <c r="AA327" s="264">
        <v>111918</v>
      </c>
      <c r="AB327" s="264">
        <v>334089</v>
      </c>
      <c r="AC327" s="264">
        <v>0</v>
      </c>
      <c r="AD327" s="264">
        <v>334089</v>
      </c>
      <c r="AE327" s="264">
        <v>-6571</v>
      </c>
      <c r="AF327" s="264">
        <v>508477</v>
      </c>
      <c r="AG327" s="264">
        <v>501906</v>
      </c>
      <c r="AI327" t="s">
        <v>151</v>
      </c>
      <c r="AK327" t="s">
        <v>152</v>
      </c>
      <c r="AL327" s="241" t="str">
        <f t="shared" si="5"/>
        <v>035</v>
      </c>
    </row>
    <row r="328" spans="1:38" x14ac:dyDescent="0.2">
      <c r="A328" s="272" t="s">
        <v>2532</v>
      </c>
      <c r="B328" t="s">
        <v>771</v>
      </c>
      <c r="C328" s="264">
        <v>35649</v>
      </c>
      <c r="D328" s="264">
        <v>0</v>
      </c>
      <c r="E328" s="264">
        <v>35649</v>
      </c>
      <c r="F328" s="264">
        <v>0</v>
      </c>
      <c r="G328" s="264">
        <v>0</v>
      </c>
      <c r="H328" s="264">
        <v>16673</v>
      </c>
      <c r="I328" s="264">
        <v>0</v>
      </c>
      <c r="J328" s="264">
        <v>185</v>
      </c>
      <c r="K328" s="264">
        <v>13865</v>
      </c>
      <c r="L328" s="264">
        <v>29200</v>
      </c>
      <c r="M328" s="264">
        <v>900</v>
      </c>
      <c r="N328" s="264">
        <v>0</v>
      </c>
      <c r="O328" s="264">
        <v>0</v>
      </c>
      <c r="P328" s="264">
        <v>0</v>
      </c>
      <c r="Q328" s="264">
        <v>96472</v>
      </c>
      <c r="R328" s="264">
        <v>5749</v>
      </c>
      <c r="S328" s="264">
        <v>16875</v>
      </c>
      <c r="T328" s="264">
        <v>1200</v>
      </c>
      <c r="U328" s="264">
        <v>12250</v>
      </c>
      <c r="V328" s="264">
        <v>2500</v>
      </c>
      <c r="W328" s="264">
        <v>31200</v>
      </c>
      <c r="X328" s="264">
        <v>0</v>
      </c>
      <c r="Y328" s="264">
        <v>0</v>
      </c>
      <c r="Z328" s="264">
        <v>69774</v>
      </c>
      <c r="AA328" s="264">
        <v>25000</v>
      </c>
      <c r="AB328" s="264">
        <v>94774</v>
      </c>
      <c r="AC328" s="264">
        <v>0</v>
      </c>
      <c r="AD328" s="264">
        <v>94774</v>
      </c>
      <c r="AE328" s="264">
        <v>1698</v>
      </c>
      <c r="AF328" s="264">
        <v>84201</v>
      </c>
      <c r="AG328" s="264">
        <v>85899</v>
      </c>
      <c r="AI328" t="s">
        <v>1812</v>
      </c>
      <c r="AK328" t="s">
        <v>1813</v>
      </c>
      <c r="AL328" s="241" t="str">
        <f t="shared" si="5"/>
        <v>829</v>
      </c>
    </row>
    <row r="329" spans="1:38" x14ac:dyDescent="0.2">
      <c r="A329" s="272" t="s">
        <v>2533</v>
      </c>
      <c r="B329" t="s">
        <v>773</v>
      </c>
      <c r="C329" s="264">
        <v>73662</v>
      </c>
      <c r="D329" s="264">
        <v>0</v>
      </c>
      <c r="E329" s="264">
        <v>73662</v>
      </c>
      <c r="F329" s="264">
        <v>0</v>
      </c>
      <c r="G329" s="264">
        <v>0</v>
      </c>
      <c r="H329" s="264">
        <v>24329</v>
      </c>
      <c r="I329" s="264">
        <v>465</v>
      </c>
      <c r="J329" s="264">
        <v>250</v>
      </c>
      <c r="K329" s="264">
        <v>46507.25</v>
      </c>
      <c r="L329" s="264">
        <v>78000</v>
      </c>
      <c r="M329" s="264">
        <v>0</v>
      </c>
      <c r="N329" s="264">
        <v>0</v>
      </c>
      <c r="O329" s="264">
        <v>0</v>
      </c>
      <c r="P329" s="264">
        <v>0</v>
      </c>
      <c r="Q329" s="264">
        <v>223213.25</v>
      </c>
      <c r="R329" s="264">
        <v>27914</v>
      </c>
      <c r="S329" s="264">
        <v>40500</v>
      </c>
      <c r="T329" s="264">
        <v>1250</v>
      </c>
      <c r="U329" s="264">
        <v>16300</v>
      </c>
      <c r="V329" s="264">
        <v>5000</v>
      </c>
      <c r="W329" s="264">
        <v>37700</v>
      </c>
      <c r="X329" s="264">
        <v>33506</v>
      </c>
      <c r="Y329" s="264">
        <v>0</v>
      </c>
      <c r="Z329" s="264">
        <v>162170</v>
      </c>
      <c r="AA329" s="264">
        <v>65460</v>
      </c>
      <c r="AB329" s="264">
        <v>227630</v>
      </c>
      <c r="AC329" s="264">
        <v>0</v>
      </c>
      <c r="AD329" s="264">
        <v>227630</v>
      </c>
      <c r="AE329" s="264">
        <v>-4416.75</v>
      </c>
      <c r="AF329" s="264">
        <v>144854</v>
      </c>
      <c r="AG329" s="264">
        <v>140437.25</v>
      </c>
      <c r="AI329" t="s">
        <v>775</v>
      </c>
      <c r="AK329" t="s">
        <v>776</v>
      </c>
      <c r="AL329" s="241" t="str">
        <f t="shared" si="5"/>
        <v>332</v>
      </c>
    </row>
    <row r="330" spans="1:38" x14ac:dyDescent="0.2">
      <c r="A330" s="272" t="s">
        <v>2534</v>
      </c>
      <c r="B330" t="s">
        <v>775</v>
      </c>
      <c r="C330" s="264">
        <v>29272</v>
      </c>
      <c r="D330" s="264">
        <v>0</v>
      </c>
      <c r="E330" s="264">
        <v>29272</v>
      </c>
      <c r="F330" s="264">
        <v>0</v>
      </c>
      <c r="G330" s="264">
        <v>0</v>
      </c>
      <c r="H330" s="264">
        <v>13651</v>
      </c>
      <c r="I330" s="264">
        <v>390</v>
      </c>
      <c r="J330" s="264">
        <v>2000</v>
      </c>
      <c r="K330" s="264">
        <v>19000</v>
      </c>
      <c r="L330" s="264">
        <v>29000</v>
      </c>
      <c r="M330" s="264">
        <v>10545</v>
      </c>
      <c r="N330" s="264">
        <v>0</v>
      </c>
      <c r="O330" s="264">
        <v>0</v>
      </c>
      <c r="P330" s="264">
        <v>1000</v>
      </c>
      <c r="Q330" s="264">
        <v>104858</v>
      </c>
      <c r="R330" s="264">
        <v>28295</v>
      </c>
      <c r="S330" s="264">
        <v>16500</v>
      </c>
      <c r="T330" s="264">
        <v>0</v>
      </c>
      <c r="U330" s="264">
        <v>3330</v>
      </c>
      <c r="V330" s="264">
        <v>5000</v>
      </c>
      <c r="W330" s="264">
        <v>31280</v>
      </c>
      <c r="X330" s="264">
        <v>0</v>
      </c>
      <c r="Y330" s="264">
        <v>0</v>
      </c>
      <c r="Z330" s="264">
        <v>84405</v>
      </c>
      <c r="AA330" s="264">
        <v>33200</v>
      </c>
      <c r="AB330" s="264">
        <v>117605</v>
      </c>
      <c r="AC330" s="264">
        <v>1000</v>
      </c>
      <c r="AD330" s="264">
        <v>118605</v>
      </c>
      <c r="AE330" s="264">
        <v>-13747</v>
      </c>
      <c r="AF330" s="264">
        <v>540759</v>
      </c>
      <c r="AG330" s="264">
        <v>527012</v>
      </c>
      <c r="AI330" t="s">
        <v>1279</v>
      </c>
      <c r="AK330" t="s">
        <v>1280</v>
      </c>
      <c r="AL330" s="241" t="str">
        <f t="shared" si="5"/>
        <v>570</v>
      </c>
    </row>
    <row r="331" spans="1:38" x14ac:dyDescent="0.2">
      <c r="A331" s="272" t="s">
        <v>2535</v>
      </c>
      <c r="B331" t="s">
        <v>777</v>
      </c>
      <c r="C331" s="264">
        <v>1349544</v>
      </c>
      <c r="D331" s="264">
        <v>0</v>
      </c>
      <c r="E331" s="264">
        <v>1349544</v>
      </c>
      <c r="F331" s="264">
        <v>0</v>
      </c>
      <c r="G331" s="264">
        <v>329933</v>
      </c>
      <c r="H331" s="264">
        <v>470441</v>
      </c>
      <c r="I331" s="264">
        <v>276150</v>
      </c>
      <c r="J331" s="264">
        <v>71150</v>
      </c>
      <c r="K331" s="264">
        <v>707800</v>
      </c>
      <c r="L331" s="264">
        <v>1720050</v>
      </c>
      <c r="M331" s="264">
        <v>18000</v>
      </c>
      <c r="N331" s="264">
        <v>113500</v>
      </c>
      <c r="O331" s="264">
        <v>1525000</v>
      </c>
      <c r="P331" s="264">
        <v>1754139</v>
      </c>
      <c r="Q331" s="264">
        <v>8335707</v>
      </c>
      <c r="R331" s="264">
        <v>840850</v>
      </c>
      <c r="S331" s="264">
        <v>699760</v>
      </c>
      <c r="T331" s="264">
        <v>4150</v>
      </c>
      <c r="U331" s="264">
        <v>703333</v>
      </c>
      <c r="V331" s="264">
        <v>135000</v>
      </c>
      <c r="W331" s="264">
        <v>346840</v>
      </c>
      <c r="X331" s="264">
        <v>488733</v>
      </c>
      <c r="Y331" s="264">
        <v>780000</v>
      </c>
      <c r="Z331" s="264">
        <v>3998666</v>
      </c>
      <c r="AA331" s="264">
        <v>2772175</v>
      </c>
      <c r="AB331" s="264">
        <v>6770841</v>
      </c>
      <c r="AC331" s="264">
        <v>1754139</v>
      </c>
      <c r="AD331" s="264">
        <v>8524980</v>
      </c>
      <c r="AE331" s="264">
        <v>-189273</v>
      </c>
      <c r="AF331" s="264">
        <v>6129213</v>
      </c>
      <c r="AG331" s="264">
        <v>5939940</v>
      </c>
      <c r="AI331" t="s">
        <v>1139</v>
      </c>
      <c r="AK331" t="s">
        <v>1140</v>
      </c>
      <c r="AL331" s="241" t="str">
        <f t="shared" si="5"/>
        <v>502</v>
      </c>
    </row>
    <row r="332" spans="1:38" x14ac:dyDescent="0.2">
      <c r="A332" s="272" t="s">
        <v>2536</v>
      </c>
      <c r="B332" t="s">
        <v>779</v>
      </c>
      <c r="C332" s="264">
        <v>24240</v>
      </c>
      <c r="D332" s="264">
        <v>0</v>
      </c>
      <c r="E332" s="264">
        <v>24240</v>
      </c>
      <c r="F332" s="264">
        <v>0</v>
      </c>
      <c r="G332" s="264">
        <v>0</v>
      </c>
      <c r="H332" s="264">
        <v>8610</v>
      </c>
      <c r="I332" s="264">
        <v>0</v>
      </c>
      <c r="J332" s="264">
        <v>398</v>
      </c>
      <c r="K332" s="264">
        <v>10293</v>
      </c>
      <c r="L332" s="264">
        <v>13591</v>
      </c>
      <c r="M332" s="264">
        <v>12352</v>
      </c>
      <c r="N332" s="264">
        <v>0</v>
      </c>
      <c r="O332" s="264">
        <v>0</v>
      </c>
      <c r="P332" s="264">
        <v>12754</v>
      </c>
      <c r="Q332" s="264">
        <v>82238</v>
      </c>
      <c r="R332" s="264">
        <v>11239</v>
      </c>
      <c r="S332" s="264">
        <v>3325</v>
      </c>
      <c r="T332" s="264">
        <v>800</v>
      </c>
      <c r="U332" s="264">
        <v>1320</v>
      </c>
      <c r="V332" s="264">
        <v>3360</v>
      </c>
      <c r="W332" s="264">
        <v>22396</v>
      </c>
      <c r="X332" s="264">
        <v>0</v>
      </c>
      <c r="Y332" s="264">
        <v>0</v>
      </c>
      <c r="Z332" s="264">
        <v>42440</v>
      </c>
      <c r="AA332" s="264">
        <v>14485</v>
      </c>
      <c r="AB332" s="264">
        <v>56925</v>
      </c>
      <c r="AC332" s="264">
        <v>12754</v>
      </c>
      <c r="AD332" s="264">
        <v>69679</v>
      </c>
      <c r="AE332" s="264">
        <v>12559</v>
      </c>
      <c r="AF332" s="264">
        <v>38497</v>
      </c>
      <c r="AG332" s="264">
        <v>51056</v>
      </c>
      <c r="AI332" t="s">
        <v>1783</v>
      </c>
      <c r="AK332" t="s">
        <v>1784</v>
      </c>
      <c r="AL332" s="241" t="str">
        <f t="shared" si="5"/>
        <v>815</v>
      </c>
    </row>
    <row r="333" spans="1:38" x14ac:dyDescent="0.2">
      <c r="A333" s="272" t="s">
        <v>2537</v>
      </c>
      <c r="B333" t="s">
        <v>781</v>
      </c>
      <c r="C333" s="264">
        <v>188170</v>
      </c>
      <c r="D333" s="264">
        <v>0</v>
      </c>
      <c r="E333" s="264">
        <v>188170</v>
      </c>
      <c r="F333" s="264">
        <v>0</v>
      </c>
      <c r="G333" s="264">
        <v>0</v>
      </c>
      <c r="H333" s="264">
        <v>46624</v>
      </c>
      <c r="I333" s="264">
        <v>675</v>
      </c>
      <c r="J333" s="264">
        <v>2113</v>
      </c>
      <c r="K333" s="264">
        <v>94691</v>
      </c>
      <c r="L333" s="264">
        <v>182850</v>
      </c>
      <c r="M333" s="264">
        <v>0</v>
      </c>
      <c r="N333" s="264">
        <v>10700</v>
      </c>
      <c r="O333" s="264">
        <v>0</v>
      </c>
      <c r="P333" s="264">
        <v>60000</v>
      </c>
      <c r="Q333" s="264">
        <v>585823</v>
      </c>
      <c r="R333" s="264">
        <v>64364</v>
      </c>
      <c r="S333" s="264">
        <v>96400</v>
      </c>
      <c r="T333" s="264">
        <v>2850</v>
      </c>
      <c r="U333" s="264">
        <v>19163</v>
      </c>
      <c r="V333" s="264">
        <v>1150</v>
      </c>
      <c r="W333" s="264">
        <v>84000</v>
      </c>
      <c r="X333" s="264">
        <v>65844</v>
      </c>
      <c r="Y333" s="264">
        <v>3835</v>
      </c>
      <c r="Z333" s="264">
        <v>337606</v>
      </c>
      <c r="AA333" s="264">
        <v>202786</v>
      </c>
      <c r="AB333" s="264">
        <v>540392</v>
      </c>
      <c r="AC333" s="264">
        <v>60000</v>
      </c>
      <c r="AD333" s="264">
        <v>600392</v>
      </c>
      <c r="AE333" s="264">
        <v>-14569</v>
      </c>
      <c r="AF333" s="264">
        <v>1024544</v>
      </c>
      <c r="AG333" s="264">
        <v>1009975</v>
      </c>
      <c r="AI333" t="s">
        <v>183</v>
      </c>
      <c r="AK333" t="s">
        <v>184</v>
      </c>
      <c r="AL333" s="241" t="str">
        <f t="shared" si="5"/>
        <v>050</v>
      </c>
    </row>
    <row r="334" spans="1:38" x14ac:dyDescent="0.2">
      <c r="A334" s="272" t="s">
        <v>2538</v>
      </c>
      <c r="B334" t="s">
        <v>783</v>
      </c>
      <c r="C334" s="264">
        <v>5749</v>
      </c>
      <c r="D334" s="264">
        <v>0</v>
      </c>
      <c r="E334" s="264">
        <v>5749</v>
      </c>
      <c r="F334" s="264">
        <v>0</v>
      </c>
      <c r="G334" s="264">
        <v>0</v>
      </c>
      <c r="H334" s="264">
        <v>497</v>
      </c>
      <c r="I334" s="264">
        <v>0</v>
      </c>
      <c r="J334" s="264">
        <v>0</v>
      </c>
      <c r="K334" s="264">
        <v>0</v>
      </c>
      <c r="L334" s="264">
        <v>0</v>
      </c>
      <c r="M334" s="264">
        <v>0</v>
      </c>
      <c r="N334" s="264">
        <v>0</v>
      </c>
      <c r="O334" s="264">
        <v>0</v>
      </c>
      <c r="P334" s="264">
        <v>0</v>
      </c>
      <c r="Q334" s="264">
        <v>6246</v>
      </c>
      <c r="R334" s="264">
        <v>1841</v>
      </c>
      <c r="S334" s="264">
        <v>4700</v>
      </c>
      <c r="T334" s="264">
        <v>250</v>
      </c>
      <c r="U334" s="264">
        <v>0</v>
      </c>
      <c r="V334" s="264">
        <v>2400</v>
      </c>
      <c r="W334" s="264">
        <v>12000</v>
      </c>
      <c r="X334" s="264">
        <v>0</v>
      </c>
      <c r="Y334" s="264">
        <v>0</v>
      </c>
      <c r="Z334" s="264">
        <v>21191</v>
      </c>
      <c r="AA334" s="264">
        <v>0</v>
      </c>
      <c r="AB334" s="264">
        <v>21191</v>
      </c>
      <c r="AC334" s="264">
        <v>0</v>
      </c>
      <c r="AD334" s="264">
        <v>21191</v>
      </c>
      <c r="AE334" s="264">
        <v>-14945</v>
      </c>
      <c r="AF334" s="264">
        <v>66757</v>
      </c>
      <c r="AG334" s="264">
        <v>51812</v>
      </c>
      <c r="AI334" t="s">
        <v>453</v>
      </c>
      <c r="AK334" t="s">
        <v>454</v>
      </c>
      <c r="AL334" s="241" t="str">
        <f t="shared" si="5"/>
        <v>175</v>
      </c>
    </row>
    <row r="335" spans="1:38" x14ac:dyDescent="0.2">
      <c r="A335" s="272" t="s">
        <v>2539</v>
      </c>
      <c r="B335" t="s">
        <v>785</v>
      </c>
      <c r="C335" s="264">
        <v>431989</v>
      </c>
      <c r="D335" s="264">
        <v>0</v>
      </c>
      <c r="E335" s="264">
        <v>431989</v>
      </c>
      <c r="F335" s="264">
        <v>0</v>
      </c>
      <c r="G335" s="264">
        <v>0</v>
      </c>
      <c r="H335" s="264">
        <v>109908</v>
      </c>
      <c r="I335" s="264">
        <v>6400</v>
      </c>
      <c r="J335" s="264">
        <v>14330</v>
      </c>
      <c r="K335" s="264">
        <v>206319</v>
      </c>
      <c r="L335" s="264">
        <v>411910</v>
      </c>
      <c r="M335" s="264">
        <v>0</v>
      </c>
      <c r="N335" s="264">
        <v>4080</v>
      </c>
      <c r="O335" s="264">
        <v>0</v>
      </c>
      <c r="P335" s="264">
        <v>226246</v>
      </c>
      <c r="Q335" s="264">
        <v>1411182</v>
      </c>
      <c r="R335" s="264">
        <v>191140</v>
      </c>
      <c r="S335" s="264">
        <v>249500</v>
      </c>
      <c r="T335" s="264">
        <v>0</v>
      </c>
      <c r="U335" s="264">
        <v>229463</v>
      </c>
      <c r="V335" s="264">
        <v>0</v>
      </c>
      <c r="W335" s="264">
        <v>90530</v>
      </c>
      <c r="X335" s="264">
        <v>162783</v>
      </c>
      <c r="Y335" s="264">
        <v>0</v>
      </c>
      <c r="Z335" s="264">
        <v>923416</v>
      </c>
      <c r="AA335" s="264">
        <v>281600</v>
      </c>
      <c r="AB335" s="264">
        <v>1205016</v>
      </c>
      <c r="AC335" s="264">
        <v>226246</v>
      </c>
      <c r="AD335" s="264">
        <v>1431262</v>
      </c>
      <c r="AE335" s="264">
        <v>-20080</v>
      </c>
      <c r="AF335" s="264">
        <v>1104066</v>
      </c>
      <c r="AG335" s="264">
        <v>1083986</v>
      </c>
      <c r="AI335" t="s">
        <v>1352</v>
      </c>
      <c r="AK335" t="s">
        <v>1353</v>
      </c>
      <c r="AL335" s="241" t="str">
        <f t="shared" si="5"/>
        <v>606</v>
      </c>
    </row>
    <row r="336" spans="1:38" x14ac:dyDescent="0.2">
      <c r="A336" s="272" t="s">
        <v>2540</v>
      </c>
      <c r="B336" t="s">
        <v>788</v>
      </c>
      <c r="C336" s="264">
        <v>146602</v>
      </c>
      <c r="D336" s="264">
        <v>0</v>
      </c>
      <c r="E336" s="264">
        <v>146602</v>
      </c>
      <c r="F336" s="264">
        <v>0</v>
      </c>
      <c r="G336" s="264">
        <v>0</v>
      </c>
      <c r="H336" s="264">
        <v>52045</v>
      </c>
      <c r="I336" s="264">
        <v>1500</v>
      </c>
      <c r="J336" s="264">
        <v>1000</v>
      </c>
      <c r="K336" s="264">
        <v>593850</v>
      </c>
      <c r="L336" s="264">
        <v>140100</v>
      </c>
      <c r="M336" s="264">
        <v>0</v>
      </c>
      <c r="N336" s="264">
        <v>1600</v>
      </c>
      <c r="O336" s="264">
        <v>0</v>
      </c>
      <c r="P336" s="264">
        <v>85032</v>
      </c>
      <c r="Q336" s="264">
        <v>1021729</v>
      </c>
      <c r="R336" s="264">
        <v>36908</v>
      </c>
      <c r="S336" s="264">
        <v>86084</v>
      </c>
      <c r="T336" s="264">
        <v>0</v>
      </c>
      <c r="U336" s="264">
        <v>551600</v>
      </c>
      <c r="V336" s="264">
        <v>4935</v>
      </c>
      <c r="W336" s="264">
        <v>81322</v>
      </c>
      <c r="X336" s="264">
        <v>47930</v>
      </c>
      <c r="Y336" s="264">
        <v>0</v>
      </c>
      <c r="Z336" s="264">
        <v>808779</v>
      </c>
      <c r="AA336" s="264">
        <v>153040</v>
      </c>
      <c r="AB336" s="264">
        <v>961819</v>
      </c>
      <c r="AC336" s="264">
        <v>85032</v>
      </c>
      <c r="AD336" s="264">
        <v>1046851</v>
      </c>
      <c r="AE336" s="264">
        <v>-25122</v>
      </c>
      <c r="AF336" s="264">
        <v>674516</v>
      </c>
      <c r="AG336" s="264">
        <v>649394</v>
      </c>
      <c r="AI336" t="s">
        <v>1000</v>
      </c>
      <c r="AK336" t="s">
        <v>1001</v>
      </c>
      <c r="AL336" s="241" t="str">
        <f t="shared" si="5"/>
        <v>704</v>
      </c>
    </row>
    <row r="337" spans="1:38" x14ac:dyDescent="0.2">
      <c r="A337" s="272" t="s">
        <v>2541</v>
      </c>
      <c r="B337" t="s">
        <v>790</v>
      </c>
      <c r="C337" s="264">
        <v>558984</v>
      </c>
      <c r="D337" s="264">
        <v>0</v>
      </c>
      <c r="E337" s="264">
        <v>558984</v>
      </c>
      <c r="F337" s="264">
        <v>0</v>
      </c>
      <c r="G337" s="264">
        <v>0</v>
      </c>
      <c r="H337" s="264">
        <v>126225</v>
      </c>
      <c r="I337" s="264">
        <v>741</v>
      </c>
      <c r="J337" s="264">
        <v>335</v>
      </c>
      <c r="K337" s="264">
        <v>135000</v>
      </c>
      <c r="L337" s="264">
        <v>402826</v>
      </c>
      <c r="M337" s="264">
        <v>0</v>
      </c>
      <c r="N337" s="264">
        <v>49000</v>
      </c>
      <c r="O337" s="264">
        <v>0</v>
      </c>
      <c r="P337" s="264">
        <v>0</v>
      </c>
      <c r="Q337" s="264">
        <v>1273111</v>
      </c>
      <c r="R337" s="264">
        <v>165400</v>
      </c>
      <c r="S337" s="264">
        <v>213500</v>
      </c>
      <c r="T337" s="264">
        <v>0</v>
      </c>
      <c r="U337" s="264">
        <v>188000</v>
      </c>
      <c r="V337" s="264">
        <v>8000</v>
      </c>
      <c r="W337" s="264">
        <v>122500</v>
      </c>
      <c r="X337" s="264">
        <v>150000</v>
      </c>
      <c r="Y337" s="264">
        <v>0</v>
      </c>
      <c r="Z337" s="264">
        <v>847400</v>
      </c>
      <c r="AA337" s="264">
        <v>374516</v>
      </c>
      <c r="AB337" s="264">
        <v>1221916</v>
      </c>
      <c r="AC337" s="264">
        <v>0</v>
      </c>
      <c r="AD337" s="264">
        <v>1221916</v>
      </c>
      <c r="AE337" s="264">
        <v>51195</v>
      </c>
      <c r="AF337" s="264">
        <v>1089870</v>
      </c>
      <c r="AG337" s="264">
        <v>1141065</v>
      </c>
      <c r="AI337" t="s">
        <v>1814</v>
      </c>
      <c r="AK337" t="s">
        <v>1815</v>
      </c>
      <c r="AL337" s="241" t="str">
        <f t="shared" si="5"/>
        <v>830</v>
      </c>
    </row>
    <row r="338" spans="1:38" x14ac:dyDescent="0.2">
      <c r="A338" s="272" t="s">
        <v>2542</v>
      </c>
      <c r="B338" t="s">
        <v>792</v>
      </c>
      <c r="C338" s="264">
        <v>10907</v>
      </c>
      <c r="D338" s="264">
        <v>0</v>
      </c>
      <c r="E338" s="264">
        <v>10907</v>
      </c>
      <c r="F338" s="264">
        <v>0</v>
      </c>
      <c r="G338" s="264">
        <v>0</v>
      </c>
      <c r="H338" s="264">
        <v>8633</v>
      </c>
      <c r="I338" s="264">
        <v>690</v>
      </c>
      <c r="J338" s="264">
        <v>0</v>
      </c>
      <c r="K338" s="264">
        <v>81000</v>
      </c>
      <c r="L338" s="264">
        <v>0</v>
      </c>
      <c r="M338" s="264">
        <v>0</v>
      </c>
      <c r="N338" s="264">
        <v>0</v>
      </c>
      <c r="O338" s="264">
        <v>0</v>
      </c>
      <c r="P338" s="264">
        <v>0</v>
      </c>
      <c r="Q338" s="264">
        <v>101230</v>
      </c>
      <c r="R338" s="264">
        <v>1700</v>
      </c>
      <c r="S338" s="264">
        <v>10500</v>
      </c>
      <c r="T338" s="264">
        <v>0</v>
      </c>
      <c r="U338" s="264">
        <v>1210</v>
      </c>
      <c r="V338" s="264">
        <v>4500</v>
      </c>
      <c r="W338" s="264">
        <v>9600</v>
      </c>
      <c r="X338" s="264">
        <v>0</v>
      </c>
      <c r="Y338" s="264">
        <v>75000</v>
      </c>
      <c r="Z338" s="264">
        <v>102510</v>
      </c>
      <c r="AA338" s="264">
        <v>0</v>
      </c>
      <c r="AB338" s="264">
        <v>102510</v>
      </c>
      <c r="AC338" s="264">
        <v>0</v>
      </c>
      <c r="AD338" s="264">
        <v>102510</v>
      </c>
      <c r="AE338" s="264">
        <v>-1280</v>
      </c>
      <c r="AF338" s="264">
        <v>14565</v>
      </c>
      <c r="AG338" s="264">
        <v>13285</v>
      </c>
      <c r="AI338" t="s">
        <v>1376</v>
      </c>
      <c r="AK338" t="s">
        <v>1377</v>
      </c>
      <c r="AL338" s="241" t="str">
        <f t="shared" si="5"/>
        <v>617</v>
      </c>
    </row>
    <row r="339" spans="1:38" x14ac:dyDescent="0.2">
      <c r="A339" s="272" t="s">
        <v>2543</v>
      </c>
      <c r="B339" t="s">
        <v>794</v>
      </c>
      <c r="C339" s="264">
        <v>62793</v>
      </c>
      <c r="D339" s="264">
        <v>0</v>
      </c>
      <c r="E339" s="264">
        <v>62793</v>
      </c>
      <c r="F339" s="264">
        <v>0</v>
      </c>
      <c r="G339" s="264">
        <v>0</v>
      </c>
      <c r="H339" s="264">
        <v>14986</v>
      </c>
      <c r="I339" s="264">
        <v>15</v>
      </c>
      <c r="J339" s="264">
        <v>200</v>
      </c>
      <c r="K339" s="264">
        <v>32287</v>
      </c>
      <c r="L339" s="264">
        <v>73780</v>
      </c>
      <c r="M339" s="264">
        <v>0</v>
      </c>
      <c r="N339" s="264">
        <v>25000</v>
      </c>
      <c r="O339" s="264">
        <v>0</v>
      </c>
      <c r="P339" s="264">
        <v>1438</v>
      </c>
      <c r="Q339" s="264">
        <v>210499</v>
      </c>
      <c r="R339" s="264">
        <v>31850</v>
      </c>
      <c r="S339" s="264">
        <v>76275</v>
      </c>
      <c r="T339" s="264">
        <v>400</v>
      </c>
      <c r="U339" s="264">
        <v>16019</v>
      </c>
      <c r="V339" s="264">
        <v>2000</v>
      </c>
      <c r="W339" s="264">
        <v>32250</v>
      </c>
      <c r="X339" s="264">
        <v>0</v>
      </c>
      <c r="Y339" s="264">
        <v>0</v>
      </c>
      <c r="Z339" s="264">
        <v>158794</v>
      </c>
      <c r="AA339" s="264">
        <v>66000</v>
      </c>
      <c r="AB339" s="264">
        <v>224794</v>
      </c>
      <c r="AC339" s="264">
        <v>1438</v>
      </c>
      <c r="AD339" s="264">
        <v>226232</v>
      </c>
      <c r="AE339" s="264">
        <v>-15733</v>
      </c>
      <c r="AF339" s="264">
        <v>76977</v>
      </c>
      <c r="AG339" s="264">
        <v>61244</v>
      </c>
      <c r="AI339" t="s">
        <v>331</v>
      </c>
      <c r="AK339" t="s">
        <v>332</v>
      </c>
      <c r="AL339" s="241" t="str">
        <f t="shared" si="5"/>
        <v>119</v>
      </c>
    </row>
    <row r="340" spans="1:38" x14ac:dyDescent="0.2">
      <c r="A340" s="272" t="s">
        <v>2544</v>
      </c>
      <c r="B340" t="s">
        <v>796</v>
      </c>
      <c r="C340" s="264">
        <v>60692</v>
      </c>
      <c r="D340" s="264">
        <v>0</v>
      </c>
      <c r="E340" s="264">
        <v>60692</v>
      </c>
      <c r="F340" s="264">
        <v>0</v>
      </c>
      <c r="G340" s="264">
        <v>0</v>
      </c>
      <c r="H340" s="264">
        <v>31609</v>
      </c>
      <c r="I340" s="264">
        <v>1000</v>
      </c>
      <c r="J340" s="264">
        <v>2500</v>
      </c>
      <c r="K340" s="264">
        <v>38859</v>
      </c>
      <c r="L340" s="264">
        <v>122000</v>
      </c>
      <c r="M340" s="264">
        <v>0</v>
      </c>
      <c r="N340" s="264">
        <v>0</v>
      </c>
      <c r="O340" s="264">
        <v>0</v>
      </c>
      <c r="P340" s="264">
        <v>0</v>
      </c>
      <c r="Q340" s="264">
        <v>256660</v>
      </c>
      <c r="R340" s="264">
        <v>6400</v>
      </c>
      <c r="S340" s="264">
        <v>32500</v>
      </c>
      <c r="T340" s="264">
        <v>500</v>
      </c>
      <c r="U340" s="264">
        <v>16000</v>
      </c>
      <c r="V340" s="264">
        <v>0</v>
      </c>
      <c r="W340" s="264">
        <v>58300</v>
      </c>
      <c r="X340" s="264">
        <v>6000</v>
      </c>
      <c r="Y340" s="264">
        <v>0</v>
      </c>
      <c r="Z340" s="264">
        <v>119700</v>
      </c>
      <c r="AA340" s="264">
        <v>120000</v>
      </c>
      <c r="AB340" s="264">
        <v>239700</v>
      </c>
      <c r="AC340" s="264">
        <v>0</v>
      </c>
      <c r="AD340" s="264">
        <v>239700</v>
      </c>
      <c r="AE340" s="264">
        <v>16960</v>
      </c>
      <c r="AF340" s="264">
        <v>177594</v>
      </c>
      <c r="AG340" s="264">
        <v>194554</v>
      </c>
      <c r="AI340" t="s">
        <v>2074</v>
      </c>
      <c r="AK340" t="s">
        <v>2075</v>
      </c>
      <c r="AL340" s="241" t="str">
        <f t="shared" si="5"/>
        <v>953</v>
      </c>
    </row>
    <row r="341" spans="1:38" x14ac:dyDescent="0.2">
      <c r="A341" s="272" t="s">
        <v>2545</v>
      </c>
      <c r="B341" t="s">
        <v>798</v>
      </c>
      <c r="C341" s="264">
        <v>444343</v>
      </c>
      <c r="D341" s="264">
        <v>0</v>
      </c>
      <c r="E341" s="264">
        <v>444343</v>
      </c>
      <c r="F341" s="264">
        <v>0</v>
      </c>
      <c r="G341" s="264">
        <v>0</v>
      </c>
      <c r="H341" s="264">
        <v>128711</v>
      </c>
      <c r="I341" s="264">
        <v>1407</v>
      </c>
      <c r="J341" s="264">
        <v>3158</v>
      </c>
      <c r="K341" s="264">
        <v>144215</v>
      </c>
      <c r="L341" s="264">
        <v>528093</v>
      </c>
      <c r="M341" s="264">
        <v>52000</v>
      </c>
      <c r="N341" s="264">
        <v>45389</v>
      </c>
      <c r="O341" s="264">
        <v>0</v>
      </c>
      <c r="P341" s="264">
        <v>291238</v>
      </c>
      <c r="Q341" s="264">
        <v>1638554</v>
      </c>
      <c r="R341" s="264">
        <v>117560</v>
      </c>
      <c r="S341" s="264">
        <v>236789</v>
      </c>
      <c r="T341" s="264">
        <v>500</v>
      </c>
      <c r="U341" s="264">
        <v>127555</v>
      </c>
      <c r="V341" s="264">
        <v>0</v>
      </c>
      <c r="W341" s="264">
        <v>196219</v>
      </c>
      <c r="X341" s="264">
        <v>123498</v>
      </c>
      <c r="Y341" s="264">
        <v>0</v>
      </c>
      <c r="Z341" s="264">
        <v>802121</v>
      </c>
      <c r="AA341" s="264">
        <v>544702</v>
      </c>
      <c r="AB341" s="264">
        <v>1346823</v>
      </c>
      <c r="AC341" s="264">
        <v>291238</v>
      </c>
      <c r="AD341" s="264">
        <v>1638061</v>
      </c>
      <c r="AE341" s="264">
        <v>493</v>
      </c>
      <c r="AF341" s="264">
        <v>1468105</v>
      </c>
      <c r="AG341" s="264">
        <v>1468598</v>
      </c>
      <c r="AI341" t="s">
        <v>887</v>
      </c>
      <c r="AK341" t="s">
        <v>888</v>
      </c>
      <c r="AL341" s="241" t="str">
        <f t="shared" si="5"/>
        <v>384</v>
      </c>
    </row>
    <row r="342" spans="1:38" x14ac:dyDescent="0.2">
      <c r="A342" s="272" t="s">
        <v>2546</v>
      </c>
      <c r="B342" t="s">
        <v>801</v>
      </c>
      <c r="C342" s="264">
        <v>335954</v>
      </c>
      <c r="D342" s="264">
        <v>0</v>
      </c>
      <c r="E342" s="264">
        <v>335954</v>
      </c>
      <c r="F342" s="264">
        <v>0</v>
      </c>
      <c r="G342" s="264">
        <v>0</v>
      </c>
      <c r="H342" s="264">
        <v>135608</v>
      </c>
      <c r="I342" s="264">
        <v>1050</v>
      </c>
      <c r="J342" s="264">
        <v>57468</v>
      </c>
      <c r="K342" s="264">
        <v>130100</v>
      </c>
      <c r="L342" s="264">
        <v>371800</v>
      </c>
      <c r="M342" s="264">
        <v>0</v>
      </c>
      <c r="N342" s="264">
        <v>0</v>
      </c>
      <c r="O342" s="264">
        <v>0</v>
      </c>
      <c r="P342" s="264">
        <v>0</v>
      </c>
      <c r="Q342" s="264">
        <v>1031980</v>
      </c>
      <c r="R342" s="264">
        <v>279676</v>
      </c>
      <c r="S342" s="264">
        <v>336942</v>
      </c>
      <c r="T342" s="264">
        <v>0</v>
      </c>
      <c r="U342" s="264">
        <v>174802</v>
      </c>
      <c r="V342" s="264">
        <v>0</v>
      </c>
      <c r="W342" s="264">
        <v>144911</v>
      </c>
      <c r="X342" s="264">
        <v>0</v>
      </c>
      <c r="Y342" s="264">
        <v>0</v>
      </c>
      <c r="Z342" s="264">
        <v>936331</v>
      </c>
      <c r="AA342" s="264">
        <v>284159</v>
      </c>
      <c r="AB342" s="264">
        <v>1220490</v>
      </c>
      <c r="AC342" s="264">
        <v>0</v>
      </c>
      <c r="AD342" s="264">
        <v>1220490</v>
      </c>
      <c r="AE342" s="264">
        <v>-188510</v>
      </c>
      <c r="AF342" s="264">
        <v>405558</v>
      </c>
      <c r="AG342" s="264">
        <v>217048</v>
      </c>
      <c r="AI342" t="s">
        <v>517</v>
      </c>
      <c r="AK342" t="s">
        <v>518</v>
      </c>
      <c r="AL342" s="241" t="str">
        <f t="shared" si="5"/>
        <v>208</v>
      </c>
    </row>
    <row r="343" spans="1:38" x14ac:dyDescent="0.2">
      <c r="A343" s="272" t="s">
        <v>2547</v>
      </c>
      <c r="B343" t="s">
        <v>803</v>
      </c>
      <c r="C343" s="264">
        <v>23677</v>
      </c>
      <c r="D343" s="264">
        <v>0</v>
      </c>
      <c r="E343" s="264">
        <v>23677</v>
      </c>
      <c r="F343" s="264">
        <v>0</v>
      </c>
      <c r="G343" s="264">
        <v>0</v>
      </c>
      <c r="H343" s="264">
        <v>20257</v>
      </c>
      <c r="I343" s="264">
        <v>0</v>
      </c>
      <c r="J343" s="264">
        <v>0</v>
      </c>
      <c r="K343" s="264">
        <v>29870</v>
      </c>
      <c r="L343" s="264">
        <v>29500</v>
      </c>
      <c r="M343" s="264">
        <v>0</v>
      </c>
      <c r="N343" s="264">
        <v>0</v>
      </c>
      <c r="O343" s="264">
        <v>0</v>
      </c>
      <c r="P343" s="264">
        <v>0</v>
      </c>
      <c r="Q343" s="264">
        <v>103304</v>
      </c>
      <c r="R343" s="264">
        <v>10150</v>
      </c>
      <c r="S343" s="264">
        <v>17500</v>
      </c>
      <c r="T343" s="264">
        <v>0</v>
      </c>
      <c r="U343" s="264">
        <v>500</v>
      </c>
      <c r="V343" s="264">
        <v>0</v>
      </c>
      <c r="W343" s="264">
        <v>34100</v>
      </c>
      <c r="X343" s="264">
        <v>0</v>
      </c>
      <c r="Y343" s="264">
        <v>0</v>
      </c>
      <c r="Z343" s="264">
        <v>62250</v>
      </c>
      <c r="AA343" s="264">
        <v>18500</v>
      </c>
      <c r="AB343" s="264">
        <v>80750</v>
      </c>
      <c r="AC343" s="264">
        <v>0</v>
      </c>
      <c r="AD343" s="264">
        <v>80750</v>
      </c>
      <c r="AE343" s="264">
        <v>22554</v>
      </c>
      <c r="AF343" s="264">
        <v>107036</v>
      </c>
      <c r="AG343" s="264">
        <v>129590</v>
      </c>
      <c r="AI343" t="s">
        <v>1971</v>
      </c>
      <c r="AK343" t="s">
        <v>1972</v>
      </c>
      <c r="AL343" s="241" t="str">
        <f t="shared" si="5"/>
        <v>905</v>
      </c>
    </row>
    <row r="344" spans="1:38" x14ac:dyDescent="0.2">
      <c r="A344" s="272" t="s">
        <v>2548</v>
      </c>
      <c r="B344" t="s">
        <v>805</v>
      </c>
      <c r="C344" s="264">
        <v>103382</v>
      </c>
      <c r="D344" s="264">
        <v>0</v>
      </c>
      <c r="E344" s="264">
        <v>103382</v>
      </c>
      <c r="F344" s="264">
        <v>0</v>
      </c>
      <c r="G344" s="264">
        <v>0</v>
      </c>
      <c r="H344" s="264">
        <v>41379</v>
      </c>
      <c r="I344" s="264">
        <v>0</v>
      </c>
      <c r="J344" s="264">
        <v>2000</v>
      </c>
      <c r="K344" s="264">
        <v>141000</v>
      </c>
      <c r="L344" s="264">
        <v>230000</v>
      </c>
      <c r="M344" s="264">
        <v>0</v>
      </c>
      <c r="N344" s="264">
        <v>0</v>
      </c>
      <c r="O344" s="264">
        <v>0</v>
      </c>
      <c r="P344" s="264">
        <v>0</v>
      </c>
      <c r="Q344" s="264">
        <v>517761</v>
      </c>
      <c r="R344" s="264">
        <v>40000</v>
      </c>
      <c r="S344" s="264">
        <v>77000</v>
      </c>
      <c r="T344" s="264">
        <v>0</v>
      </c>
      <c r="U344" s="264">
        <v>77500</v>
      </c>
      <c r="V344" s="264">
        <v>0</v>
      </c>
      <c r="W344" s="264">
        <v>58100</v>
      </c>
      <c r="X344" s="264">
        <v>0</v>
      </c>
      <c r="Y344" s="264">
        <v>0</v>
      </c>
      <c r="Z344" s="264">
        <v>252600</v>
      </c>
      <c r="AA344" s="264">
        <v>125000</v>
      </c>
      <c r="AB344" s="264">
        <v>377600</v>
      </c>
      <c r="AC344" s="264">
        <v>0</v>
      </c>
      <c r="AD344" s="264">
        <v>377600</v>
      </c>
      <c r="AE344" s="264">
        <v>140161</v>
      </c>
      <c r="AF344" s="264">
        <v>-956594</v>
      </c>
      <c r="AG344" s="264">
        <v>-816433</v>
      </c>
      <c r="AI344" t="s">
        <v>1520</v>
      </c>
      <c r="AJ344">
        <v>1</v>
      </c>
      <c r="AK344" t="s">
        <v>1521</v>
      </c>
      <c r="AL344" s="241" t="str">
        <f t="shared" si="5"/>
        <v>687</v>
      </c>
    </row>
    <row r="345" spans="1:38" x14ac:dyDescent="0.2">
      <c r="A345" s="272" t="s">
        <v>2549</v>
      </c>
      <c r="B345" t="s">
        <v>807</v>
      </c>
      <c r="C345" s="264">
        <v>11710</v>
      </c>
      <c r="D345" s="264">
        <v>0</v>
      </c>
      <c r="E345" s="264">
        <v>11710</v>
      </c>
      <c r="F345" s="264">
        <v>0</v>
      </c>
      <c r="G345" s="264">
        <v>0</v>
      </c>
      <c r="H345" s="264">
        <v>7331</v>
      </c>
      <c r="I345" s="264">
        <v>0</v>
      </c>
      <c r="J345" s="264">
        <v>50</v>
      </c>
      <c r="K345" s="264">
        <v>8155</v>
      </c>
      <c r="L345" s="264">
        <v>0</v>
      </c>
      <c r="M345" s="264">
        <v>0</v>
      </c>
      <c r="N345" s="264">
        <v>1500</v>
      </c>
      <c r="O345" s="264">
        <v>0</v>
      </c>
      <c r="P345" s="264">
        <v>0</v>
      </c>
      <c r="Q345" s="264">
        <v>28746</v>
      </c>
      <c r="R345" s="264">
        <v>2387</v>
      </c>
      <c r="S345" s="264">
        <v>10815</v>
      </c>
      <c r="T345" s="264">
        <v>0</v>
      </c>
      <c r="U345" s="264">
        <v>200</v>
      </c>
      <c r="V345" s="264">
        <v>0</v>
      </c>
      <c r="W345" s="264">
        <v>16050</v>
      </c>
      <c r="X345" s="264">
        <v>0</v>
      </c>
      <c r="Y345" s="264">
        <v>0</v>
      </c>
      <c r="Z345" s="264">
        <v>29452</v>
      </c>
      <c r="AA345" s="264">
        <v>0</v>
      </c>
      <c r="AB345" s="264">
        <v>29452</v>
      </c>
      <c r="AC345" s="264">
        <v>0</v>
      </c>
      <c r="AD345" s="264">
        <v>29452</v>
      </c>
      <c r="AE345" s="264">
        <v>-706</v>
      </c>
      <c r="AF345" s="264">
        <v>55206</v>
      </c>
      <c r="AG345" s="264">
        <v>54500</v>
      </c>
      <c r="AI345" t="s">
        <v>695</v>
      </c>
      <c r="AK345" t="s">
        <v>696</v>
      </c>
      <c r="AL345" s="241" t="str">
        <f t="shared" si="5"/>
        <v>293</v>
      </c>
    </row>
    <row r="346" spans="1:38" x14ac:dyDescent="0.2">
      <c r="A346" s="272" t="s">
        <v>2550</v>
      </c>
      <c r="B346" t="s">
        <v>809</v>
      </c>
      <c r="C346" s="264">
        <v>191272</v>
      </c>
      <c r="D346" s="264">
        <v>0</v>
      </c>
      <c r="E346" s="264">
        <v>191272</v>
      </c>
      <c r="F346" s="264">
        <v>0</v>
      </c>
      <c r="G346" s="264">
        <v>0</v>
      </c>
      <c r="H346" s="264">
        <v>78090</v>
      </c>
      <c r="I346" s="264">
        <v>1700</v>
      </c>
      <c r="J346" s="264">
        <v>2500</v>
      </c>
      <c r="K346" s="264">
        <v>96856.319999999992</v>
      </c>
      <c r="L346" s="264">
        <v>153480</v>
      </c>
      <c r="M346" s="264">
        <v>0</v>
      </c>
      <c r="N346" s="264">
        <v>194153</v>
      </c>
      <c r="O346" s="264">
        <v>0</v>
      </c>
      <c r="P346" s="264">
        <v>0</v>
      </c>
      <c r="Q346" s="264">
        <v>718051.32</v>
      </c>
      <c r="R346" s="264">
        <v>66360</v>
      </c>
      <c r="S346" s="264">
        <v>143050</v>
      </c>
      <c r="T346" s="264">
        <v>3025</v>
      </c>
      <c r="U346" s="264">
        <v>65100</v>
      </c>
      <c r="V346" s="264">
        <v>1000</v>
      </c>
      <c r="W346" s="264">
        <v>72670</v>
      </c>
      <c r="X346" s="264">
        <v>149000</v>
      </c>
      <c r="Y346" s="264">
        <v>0</v>
      </c>
      <c r="Z346" s="264">
        <v>500205</v>
      </c>
      <c r="AA346" s="264">
        <v>121200</v>
      </c>
      <c r="AB346" s="264">
        <v>621405</v>
      </c>
      <c r="AC346" s="264">
        <v>0</v>
      </c>
      <c r="AD346" s="264">
        <v>621405</v>
      </c>
      <c r="AE346" s="264">
        <v>96646.319999999978</v>
      </c>
      <c r="AF346" s="264">
        <v>559162</v>
      </c>
      <c r="AG346" s="264">
        <v>655808.31999999995</v>
      </c>
      <c r="AI346" t="s">
        <v>2050</v>
      </c>
      <c r="AK346" t="s">
        <v>2051</v>
      </c>
      <c r="AL346" s="241" t="str">
        <f t="shared" si="5"/>
        <v>942</v>
      </c>
    </row>
    <row r="347" spans="1:38" x14ac:dyDescent="0.2">
      <c r="A347" s="272" t="s">
        <v>2551</v>
      </c>
      <c r="B347" t="s">
        <v>811</v>
      </c>
      <c r="C347" s="264">
        <v>1963074</v>
      </c>
      <c r="D347" s="264">
        <v>0</v>
      </c>
      <c r="E347" s="264">
        <v>1963074</v>
      </c>
      <c r="F347" s="264">
        <v>0</v>
      </c>
      <c r="G347" s="264">
        <v>573437</v>
      </c>
      <c r="H347" s="264">
        <v>790731</v>
      </c>
      <c r="I347" s="264">
        <v>14900</v>
      </c>
      <c r="J347" s="264">
        <v>99290</v>
      </c>
      <c r="K347" s="264">
        <v>666670</v>
      </c>
      <c r="L347" s="264">
        <v>3294966</v>
      </c>
      <c r="M347" s="264">
        <v>10000</v>
      </c>
      <c r="N347" s="264">
        <v>37150</v>
      </c>
      <c r="O347" s="264">
        <v>0</v>
      </c>
      <c r="P347" s="264">
        <v>2525743</v>
      </c>
      <c r="Q347" s="264">
        <v>9975961</v>
      </c>
      <c r="R347" s="264">
        <v>751578</v>
      </c>
      <c r="S347" s="264">
        <v>1431595</v>
      </c>
      <c r="T347" s="264">
        <v>5000</v>
      </c>
      <c r="U347" s="264">
        <v>1160670</v>
      </c>
      <c r="V347" s="264">
        <v>165000</v>
      </c>
      <c r="W347" s="264">
        <v>539196</v>
      </c>
      <c r="X347" s="264">
        <v>914387</v>
      </c>
      <c r="Y347" s="264">
        <v>0</v>
      </c>
      <c r="Z347" s="264">
        <v>4967426</v>
      </c>
      <c r="AA347" s="264">
        <v>2237938</v>
      </c>
      <c r="AB347" s="264">
        <v>7205364</v>
      </c>
      <c r="AC347" s="264">
        <v>2525743</v>
      </c>
      <c r="AD347" s="264">
        <v>9731107</v>
      </c>
      <c r="AE347" s="264">
        <v>244854</v>
      </c>
      <c r="AF347" s="264">
        <v>8479525</v>
      </c>
      <c r="AG347" s="264">
        <v>8724379</v>
      </c>
      <c r="AI347" t="s">
        <v>809</v>
      </c>
      <c r="AK347" t="s">
        <v>810</v>
      </c>
      <c r="AL347" s="241" t="str">
        <f t="shared" si="5"/>
        <v>348</v>
      </c>
    </row>
    <row r="348" spans="1:38" x14ac:dyDescent="0.2">
      <c r="A348" s="272" t="s">
        <v>2552</v>
      </c>
      <c r="B348" t="s">
        <v>813</v>
      </c>
      <c r="C348" s="264">
        <v>86738</v>
      </c>
      <c r="D348" s="264">
        <v>0</v>
      </c>
      <c r="E348" s="264">
        <v>86738</v>
      </c>
      <c r="F348" s="264">
        <v>0</v>
      </c>
      <c r="G348" s="264">
        <v>0</v>
      </c>
      <c r="H348" s="264">
        <v>25000</v>
      </c>
      <c r="I348" s="264">
        <v>700</v>
      </c>
      <c r="J348" s="264">
        <v>4000</v>
      </c>
      <c r="K348" s="264">
        <v>36000</v>
      </c>
      <c r="L348" s="264">
        <v>283500</v>
      </c>
      <c r="M348" s="264">
        <v>0</v>
      </c>
      <c r="N348" s="264">
        <v>12000</v>
      </c>
      <c r="O348" s="264">
        <v>0</v>
      </c>
      <c r="P348" s="264">
        <v>0</v>
      </c>
      <c r="Q348" s="264">
        <v>447938</v>
      </c>
      <c r="R348" s="264">
        <v>18300</v>
      </c>
      <c r="S348" s="264">
        <v>72900</v>
      </c>
      <c r="T348" s="264">
        <v>0</v>
      </c>
      <c r="U348" s="264">
        <v>42900</v>
      </c>
      <c r="V348" s="264">
        <v>0</v>
      </c>
      <c r="W348" s="264">
        <v>46250</v>
      </c>
      <c r="X348" s="264">
        <v>0</v>
      </c>
      <c r="Y348" s="264">
        <v>0</v>
      </c>
      <c r="Z348" s="264">
        <v>180350</v>
      </c>
      <c r="AA348" s="264">
        <v>242000</v>
      </c>
      <c r="AB348" s="264">
        <v>422350</v>
      </c>
      <c r="AC348" s="264">
        <v>0</v>
      </c>
      <c r="AD348" s="264">
        <v>422350</v>
      </c>
      <c r="AE348" s="264">
        <v>25588</v>
      </c>
      <c r="AF348" s="264">
        <v>318690</v>
      </c>
      <c r="AG348" s="264">
        <v>344278</v>
      </c>
      <c r="AI348" t="s">
        <v>519</v>
      </c>
      <c r="AK348" t="s">
        <v>520</v>
      </c>
      <c r="AL348" s="241" t="str">
        <f t="shared" si="5"/>
        <v>209</v>
      </c>
    </row>
    <row r="349" spans="1:38" x14ac:dyDescent="0.2">
      <c r="A349" s="272" t="s">
        <v>2553</v>
      </c>
      <c r="B349" t="s">
        <v>815</v>
      </c>
      <c r="C349" s="264">
        <v>56829</v>
      </c>
      <c r="D349" s="264">
        <v>0</v>
      </c>
      <c r="E349" s="264">
        <v>56829</v>
      </c>
      <c r="F349" s="264">
        <v>0</v>
      </c>
      <c r="G349" s="264">
        <v>0</v>
      </c>
      <c r="H349" s="264">
        <v>30727</v>
      </c>
      <c r="I349" s="264">
        <v>150</v>
      </c>
      <c r="J349" s="264">
        <v>1200</v>
      </c>
      <c r="K349" s="264">
        <v>51683</v>
      </c>
      <c r="L349" s="264">
        <v>14000</v>
      </c>
      <c r="M349" s="264">
        <v>0</v>
      </c>
      <c r="N349" s="264">
        <v>5000</v>
      </c>
      <c r="O349" s="264">
        <v>0</v>
      </c>
      <c r="P349" s="264">
        <v>0</v>
      </c>
      <c r="Q349" s="264">
        <v>159589</v>
      </c>
      <c r="R349" s="264">
        <v>17500</v>
      </c>
      <c r="S349" s="264">
        <v>59700</v>
      </c>
      <c r="T349" s="264">
        <v>700</v>
      </c>
      <c r="U349" s="264">
        <v>26000</v>
      </c>
      <c r="V349" s="264">
        <v>0</v>
      </c>
      <c r="W349" s="264">
        <v>76400</v>
      </c>
      <c r="X349" s="264">
        <v>0</v>
      </c>
      <c r="Y349" s="264">
        <v>0</v>
      </c>
      <c r="Z349" s="264">
        <v>180300</v>
      </c>
      <c r="AA349" s="264">
        <v>8000</v>
      </c>
      <c r="AB349" s="264">
        <v>188300</v>
      </c>
      <c r="AC349" s="264">
        <v>0</v>
      </c>
      <c r="AD349" s="264">
        <v>188300</v>
      </c>
      <c r="AE349" s="264">
        <v>-28711</v>
      </c>
      <c r="AF349" s="264">
        <v>236485</v>
      </c>
      <c r="AG349" s="264">
        <v>207774</v>
      </c>
      <c r="AI349" t="s">
        <v>602</v>
      </c>
      <c r="AK349" t="s">
        <v>603</v>
      </c>
      <c r="AL349" s="241" t="str">
        <f t="shared" si="5"/>
        <v>249</v>
      </c>
    </row>
    <row r="350" spans="1:38" x14ac:dyDescent="0.2">
      <c r="A350" s="272" t="s">
        <v>2554</v>
      </c>
      <c r="B350" t="s">
        <v>817</v>
      </c>
      <c r="C350" s="264">
        <v>193365</v>
      </c>
      <c r="D350" s="264">
        <v>0</v>
      </c>
      <c r="E350" s="264">
        <v>193365</v>
      </c>
      <c r="F350" s="264">
        <v>0</v>
      </c>
      <c r="G350" s="264">
        <v>0</v>
      </c>
      <c r="H350" s="264">
        <v>89769</v>
      </c>
      <c r="I350" s="264">
        <v>580</v>
      </c>
      <c r="J350" s="264">
        <v>11360</v>
      </c>
      <c r="K350" s="264">
        <v>120854</v>
      </c>
      <c r="L350" s="264">
        <v>349650</v>
      </c>
      <c r="M350" s="264">
        <v>0</v>
      </c>
      <c r="N350" s="264">
        <v>3250</v>
      </c>
      <c r="O350" s="264">
        <v>131544</v>
      </c>
      <c r="P350" s="264">
        <v>81908</v>
      </c>
      <c r="Q350" s="264">
        <v>982280</v>
      </c>
      <c r="R350" s="264">
        <v>54950</v>
      </c>
      <c r="S350" s="264">
        <v>104646</v>
      </c>
      <c r="T350" s="264">
        <v>3000</v>
      </c>
      <c r="U350" s="264">
        <v>121694</v>
      </c>
      <c r="V350" s="264">
        <v>13100</v>
      </c>
      <c r="W350" s="264">
        <v>82991</v>
      </c>
      <c r="X350" s="264">
        <v>66096</v>
      </c>
      <c r="Y350" s="264">
        <v>124800</v>
      </c>
      <c r="Z350" s="264">
        <v>571277</v>
      </c>
      <c r="AA350" s="264">
        <v>345123</v>
      </c>
      <c r="AB350" s="264">
        <v>916400</v>
      </c>
      <c r="AC350" s="264">
        <v>81908</v>
      </c>
      <c r="AD350" s="264">
        <v>998308</v>
      </c>
      <c r="AE350" s="264">
        <v>-16028</v>
      </c>
      <c r="AF350" s="264">
        <v>639354</v>
      </c>
      <c r="AG350" s="264">
        <v>623326</v>
      </c>
      <c r="AI350" t="s">
        <v>1254</v>
      </c>
      <c r="AK350" t="s">
        <v>1255</v>
      </c>
      <c r="AL350" s="241" t="str">
        <f t="shared" si="5"/>
        <v>558</v>
      </c>
    </row>
    <row r="351" spans="1:38" x14ac:dyDescent="0.2">
      <c r="A351" s="272" t="s">
        <v>2555</v>
      </c>
      <c r="B351" t="s">
        <v>820</v>
      </c>
      <c r="C351" s="264">
        <v>75689</v>
      </c>
      <c r="D351" s="264">
        <v>0</v>
      </c>
      <c r="E351" s="264">
        <v>75689</v>
      </c>
      <c r="F351" s="264">
        <v>0</v>
      </c>
      <c r="G351" s="264">
        <v>0</v>
      </c>
      <c r="H351" s="264">
        <v>16951</v>
      </c>
      <c r="I351" s="264">
        <v>430</v>
      </c>
      <c r="J351" s="264">
        <v>4800</v>
      </c>
      <c r="K351" s="264">
        <v>28072</v>
      </c>
      <c r="L351" s="264">
        <v>102500</v>
      </c>
      <c r="M351" s="264">
        <v>0</v>
      </c>
      <c r="N351" s="264">
        <v>0</v>
      </c>
      <c r="O351" s="264">
        <v>0</v>
      </c>
      <c r="P351" s="264">
        <v>0</v>
      </c>
      <c r="Q351" s="264">
        <v>228442</v>
      </c>
      <c r="R351" s="264">
        <v>37973</v>
      </c>
      <c r="S351" s="264">
        <v>46000</v>
      </c>
      <c r="T351" s="264">
        <v>650</v>
      </c>
      <c r="U351" s="264">
        <v>43550</v>
      </c>
      <c r="V351" s="264">
        <v>2000</v>
      </c>
      <c r="W351" s="264">
        <v>61550</v>
      </c>
      <c r="X351" s="264">
        <v>6125</v>
      </c>
      <c r="Y351" s="264">
        <v>0</v>
      </c>
      <c r="Z351" s="264">
        <v>197848</v>
      </c>
      <c r="AA351" s="264">
        <v>119000</v>
      </c>
      <c r="AB351" s="264">
        <v>316848</v>
      </c>
      <c r="AC351" s="264">
        <v>0</v>
      </c>
      <c r="AD351" s="264">
        <v>316848</v>
      </c>
      <c r="AE351" s="264">
        <v>-88406</v>
      </c>
      <c r="AF351" s="264">
        <v>473082</v>
      </c>
      <c r="AG351" s="264">
        <v>384676</v>
      </c>
      <c r="AI351" t="s">
        <v>571</v>
      </c>
      <c r="AK351" t="s">
        <v>572</v>
      </c>
      <c r="AL351" s="241" t="str">
        <f t="shared" si="5"/>
        <v>234</v>
      </c>
    </row>
    <row r="352" spans="1:38" x14ac:dyDescent="0.2">
      <c r="A352" s="272" t="s">
        <v>2556</v>
      </c>
      <c r="B352" t="s">
        <v>822</v>
      </c>
      <c r="C352" s="264">
        <v>458452</v>
      </c>
      <c r="D352" s="264">
        <v>0</v>
      </c>
      <c r="E352" s="264">
        <v>458452</v>
      </c>
      <c r="F352" s="264">
        <v>0</v>
      </c>
      <c r="G352" s="264">
        <v>183700</v>
      </c>
      <c r="H352" s="264">
        <v>98366</v>
      </c>
      <c r="I352" s="264">
        <v>8220</v>
      </c>
      <c r="J352" s="264">
        <v>7740</v>
      </c>
      <c r="K352" s="264">
        <v>193393</v>
      </c>
      <c r="L352" s="264">
        <v>515560</v>
      </c>
      <c r="M352" s="264">
        <v>0</v>
      </c>
      <c r="N352" s="264">
        <v>1500</v>
      </c>
      <c r="O352" s="264">
        <v>0</v>
      </c>
      <c r="P352" s="264">
        <v>142340</v>
      </c>
      <c r="Q352" s="264">
        <v>1609271</v>
      </c>
      <c r="R352" s="264">
        <v>112306</v>
      </c>
      <c r="S352" s="264">
        <v>171028</v>
      </c>
      <c r="T352" s="264">
        <v>2400</v>
      </c>
      <c r="U352" s="264">
        <v>245099</v>
      </c>
      <c r="V352" s="264">
        <v>107461</v>
      </c>
      <c r="W352" s="264">
        <v>75580</v>
      </c>
      <c r="X352" s="264">
        <v>268585</v>
      </c>
      <c r="Y352" s="264">
        <v>0</v>
      </c>
      <c r="Z352" s="264">
        <v>982459</v>
      </c>
      <c r="AA352" s="264">
        <v>507202</v>
      </c>
      <c r="AB352" s="264">
        <v>1489661</v>
      </c>
      <c r="AC352" s="264">
        <v>142340</v>
      </c>
      <c r="AD352" s="264">
        <v>1632001</v>
      </c>
      <c r="AE352" s="264">
        <v>-22730</v>
      </c>
      <c r="AF352" s="264">
        <v>925776</v>
      </c>
      <c r="AG352" s="264">
        <v>903046</v>
      </c>
      <c r="AI352" t="s">
        <v>1436</v>
      </c>
      <c r="AK352" t="s">
        <v>1437</v>
      </c>
      <c r="AL352" s="241" t="str">
        <f t="shared" si="5"/>
        <v>646</v>
      </c>
    </row>
    <row r="353" spans="1:38" x14ac:dyDescent="0.2">
      <c r="A353" s="272" t="s">
        <v>2557</v>
      </c>
      <c r="B353" t="s">
        <v>824</v>
      </c>
      <c r="C353" s="264">
        <v>626662</v>
      </c>
      <c r="D353" s="264">
        <v>0</v>
      </c>
      <c r="E353" s="264">
        <v>626662</v>
      </c>
      <c r="F353" s="264">
        <v>0</v>
      </c>
      <c r="G353" s="264">
        <v>190000</v>
      </c>
      <c r="H353" s="264">
        <v>74873</v>
      </c>
      <c r="I353" s="264">
        <v>1975</v>
      </c>
      <c r="J353" s="264">
        <v>18510</v>
      </c>
      <c r="K353" s="264">
        <v>212318</v>
      </c>
      <c r="L353" s="264">
        <v>1384700</v>
      </c>
      <c r="M353" s="264">
        <v>0</v>
      </c>
      <c r="N353" s="264">
        <v>53980</v>
      </c>
      <c r="O353" s="264">
        <v>0</v>
      </c>
      <c r="P353" s="264">
        <v>0</v>
      </c>
      <c r="Q353" s="264">
        <v>2563018</v>
      </c>
      <c r="R353" s="264">
        <v>146332</v>
      </c>
      <c r="S353" s="264">
        <v>266425</v>
      </c>
      <c r="T353" s="264">
        <v>2150</v>
      </c>
      <c r="U353" s="264">
        <v>364521</v>
      </c>
      <c r="V353" s="264">
        <v>130500</v>
      </c>
      <c r="W353" s="264">
        <v>87640</v>
      </c>
      <c r="X353" s="264">
        <v>78886</v>
      </c>
      <c r="Y353" s="264">
        <v>0</v>
      </c>
      <c r="Z353" s="264">
        <v>1076454</v>
      </c>
      <c r="AA353" s="264">
        <v>1481136</v>
      </c>
      <c r="AB353" s="264">
        <v>2557590</v>
      </c>
      <c r="AC353" s="264">
        <v>0</v>
      </c>
      <c r="AD353" s="264">
        <v>2557590</v>
      </c>
      <c r="AE353" s="264">
        <v>5428</v>
      </c>
      <c r="AF353" s="264">
        <v>1334092</v>
      </c>
      <c r="AG353" s="264">
        <v>1339520</v>
      </c>
      <c r="AI353" t="s">
        <v>1754</v>
      </c>
      <c r="AK353" t="s">
        <v>1755</v>
      </c>
      <c r="AL353" s="241" t="str">
        <f t="shared" si="5"/>
        <v>801</v>
      </c>
    </row>
    <row r="354" spans="1:38" x14ac:dyDescent="0.2">
      <c r="A354" s="272" t="s">
        <v>2558</v>
      </c>
      <c r="B354" t="s">
        <v>826</v>
      </c>
      <c r="C354" s="264">
        <v>1296619</v>
      </c>
      <c r="D354" s="264">
        <v>0</v>
      </c>
      <c r="E354" s="264">
        <v>1296619</v>
      </c>
      <c r="F354" s="264">
        <v>0</v>
      </c>
      <c r="G354" s="264">
        <v>273450</v>
      </c>
      <c r="H354" s="264">
        <v>221963</v>
      </c>
      <c r="I354" s="264">
        <v>30240</v>
      </c>
      <c r="J354" s="264">
        <v>99940</v>
      </c>
      <c r="K354" s="264">
        <v>515750.2</v>
      </c>
      <c r="L354" s="264">
        <v>1479000</v>
      </c>
      <c r="M354" s="264">
        <v>0</v>
      </c>
      <c r="N354" s="264">
        <v>217820</v>
      </c>
      <c r="O354" s="264">
        <v>0</v>
      </c>
      <c r="P354" s="264">
        <v>309248</v>
      </c>
      <c r="Q354" s="264">
        <v>4444030.2</v>
      </c>
      <c r="R354" s="264">
        <v>441170</v>
      </c>
      <c r="S354" s="264">
        <v>522019</v>
      </c>
      <c r="T354" s="264">
        <v>1000</v>
      </c>
      <c r="U354" s="264">
        <v>424973</v>
      </c>
      <c r="V354" s="264">
        <v>195593</v>
      </c>
      <c r="W354" s="264">
        <v>252328</v>
      </c>
      <c r="X354" s="264">
        <v>469629</v>
      </c>
      <c r="Y354" s="264">
        <v>0</v>
      </c>
      <c r="Z354" s="264">
        <v>2306712</v>
      </c>
      <c r="AA354" s="264">
        <v>1731710</v>
      </c>
      <c r="AB354" s="264">
        <v>4038422</v>
      </c>
      <c r="AC354" s="264">
        <v>309248</v>
      </c>
      <c r="AD354" s="264">
        <v>4347670</v>
      </c>
      <c r="AE354" s="264">
        <v>96360.200000000128</v>
      </c>
      <c r="AF354" s="264">
        <v>3844189</v>
      </c>
      <c r="AG354" s="264">
        <v>3940549.2</v>
      </c>
      <c r="AI354" t="s">
        <v>1839</v>
      </c>
      <c r="AK354" t="s">
        <v>1840</v>
      </c>
      <c r="AL354" s="241" t="str">
        <f t="shared" si="5"/>
        <v>842</v>
      </c>
    </row>
    <row r="355" spans="1:38" x14ac:dyDescent="0.2">
      <c r="A355" s="272" t="s">
        <v>2559</v>
      </c>
      <c r="B355" t="s">
        <v>828</v>
      </c>
      <c r="C355" s="264">
        <v>59452</v>
      </c>
      <c r="D355" s="264">
        <v>0</v>
      </c>
      <c r="E355" s="264">
        <v>59452</v>
      </c>
      <c r="F355" s="264">
        <v>0</v>
      </c>
      <c r="G355" s="264">
        <v>0</v>
      </c>
      <c r="H355" s="264">
        <v>19967</v>
      </c>
      <c r="I355" s="264">
        <v>50</v>
      </c>
      <c r="J355" s="264">
        <v>50</v>
      </c>
      <c r="K355" s="264">
        <v>29970</v>
      </c>
      <c r="L355" s="264">
        <v>104400</v>
      </c>
      <c r="M355" s="264">
        <v>0</v>
      </c>
      <c r="N355" s="264">
        <v>1150</v>
      </c>
      <c r="O355" s="264">
        <v>0</v>
      </c>
      <c r="P355" s="264">
        <v>10000</v>
      </c>
      <c r="Q355" s="264">
        <v>225039</v>
      </c>
      <c r="R355" s="264">
        <v>13806</v>
      </c>
      <c r="S355" s="264">
        <v>40025</v>
      </c>
      <c r="T355" s="264">
        <v>3000</v>
      </c>
      <c r="U355" s="264">
        <v>8885</v>
      </c>
      <c r="V355" s="264">
        <v>2500</v>
      </c>
      <c r="W355" s="264">
        <v>38715</v>
      </c>
      <c r="X355" s="264">
        <v>0</v>
      </c>
      <c r="Y355" s="264">
        <v>0</v>
      </c>
      <c r="Z355" s="264">
        <v>106931</v>
      </c>
      <c r="AA355" s="264">
        <v>72190</v>
      </c>
      <c r="AB355" s="264">
        <v>179121</v>
      </c>
      <c r="AC355" s="264">
        <v>10000</v>
      </c>
      <c r="AD355" s="264">
        <v>189121</v>
      </c>
      <c r="AE355" s="264">
        <v>35918</v>
      </c>
      <c r="AF355" s="264">
        <v>340932</v>
      </c>
      <c r="AG355" s="264">
        <v>376850</v>
      </c>
      <c r="AI355" t="s">
        <v>140</v>
      </c>
      <c r="AK355" t="s">
        <v>141</v>
      </c>
      <c r="AL355" s="241" t="str">
        <f t="shared" si="5"/>
        <v>030</v>
      </c>
    </row>
    <row r="356" spans="1:38" x14ac:dyDescent="0.2">
      <c r="A356" s="272" t="s">
        <v>2560</v>
      </c>
      <c r="B356" t="s">
        <v>830</v>
      </c>
      <c r="C356" s="264">
        <v>20748</v>
      </c>
      <c r="D356" s="264">
        <v>0</v>
      </c>
      <c r="E356" s="264">
        <v>20748</v>
      </c>
      <c r="F356" s="264">
        <v>0</v>
      </c>
      <c r="G356" s="264">
        <v>0</v>
      </c>
      <c r="H356" s="264">
        <v>651</v>
      </c>
      <c r="I356" s="264">
        <v>0</v>
      </c>
      <c r="J356" s="264">
        <v>0</v>
      </c>
      <c r="K356" s="264">
        <v>0</v>
      </c>
      <c r="L356" s="264">
        <v>0</v>
      </c>
      <c r="M356" s="264">
        <v>0</v>
      </c>
      <c r="N356" s="264">
        <v>0</v>
      </c>
      <c r="O356" s="264">
        <v>0</v>
      </c>
      <c r="P356" s="264">
        <v>0</v>
      </c>
      <c r="Q356" s="264">
        <v>21399</v>
      </c>
      <c r="R356" s="264">
        <v>4025</v>
      </c>
      <c r="S356" s="264">
        <v>15150</v>
      </c>
      <c r="T356" s="264">
        <v>250</v>
      </c>
      <c r="U356" s="264">
        <v>1510</v>
      </c>
      <c r="V356" s="264">
        <v>526</v>
      </c>
      <c r="W356" s="264">
        <v>11750</v>
      </c>
      <c r="X356" s="264">
        <v>0</v>
      </c>
      <c r="Y356" s="264">
        <v>0</v>
      </c>
      <c r="Z356" s="264">
        <v>33211</v>
      </c>
      <c r="AA356" s="264">
        <v>0</v>
      </c>
      <c r="AB356" s="264">
        <v>33211</v>
      </c>
      <c r="AC356" s="264">
        <v>0</v>
      </c>
      <c r="AD356" s="264">
        <v>33211</v>
      </c>
      <c r="AE356" s="264">
        <v>-11812</v>
      </c>
      <c r="AF356" s="264">
        <v>11812</v>
      </c>
      <c r="AG356" s="264">
        <v>0</v>
      </c>
      <c r="AI356" t="s">
        <v>629</v>
      </c>
      <c r="AK356" t="s">
        <v>630</v>
      </c>
      <c r="AL356" s="241" t="str">
        <f t="shared" si="5"/>
        <v>261</v>
      </c>
    </row>
    <row r="357" spans="1:38" x14ac:dyDescent="0.2">
      <c r="A357" s="272" t="s">
        <v>2561</v>
      </c>
      <c r="B357" t="s">
        <v>832</v>
      </c>
      <c r="C357" s="264">
        <v>683019</v>
      </c>
      <c r="D357" s="264">
        <v>0</v>
      </c>
      <c r="E357" s="264">
        <v>683019</v>
      </c>
      <c r="F357" s="264">
        <v>0</v>
      </c>
      <c r="G357" s="264">
        <v>117264</v>
      </c>
      <c r="H357" s="264">
        <v>114923</v>
      </c>
      <c r="I357" s="264">
        <v>6800</v>
      </c>
      <c r="J357" s="264">
        <v>19600</v>
      </c>
      <c r="K357" s="264">
        <v>252669</v>
      </c>
      <c r="L357" s="264">
        <v>886645</v>
      </c>
      <c r="M357" s="264">
        <v>0</v>
      </c>
      <c r="N357" s="264">
        <v>897700</v>
      </c>
      <c r="O357" s="264">
        <v>100000</v>
      </c>
      <c r="P357" s="264">
        <v>713908</v>
      </c>
      <c r="Q357" s="264">
        <v>3792528</v>
      </c>
      <c r="R357" s="264">
        <v>162314</v>
      </c>
      <c r="S357" s="264">
        <v>222020</v>
      </c>
      <c r="T357" s="264">
        <v>5200</v>
      </c>
      <c r="U357" s="264">
        <v>425243</v>
      </c>
      <c r="V357" s="264">
        <v>88050</v>
      </c>
      <c r="W357" s="264">
        <v>139380</v>
      </c>
      <c r="X357" s="264">
        <v>127775</v>
      </c>
      <c r="Y357" s="264">
        <v>209700</v>
      </c>
      <c r="Z357" s="264">
        <v>1379682</v>
      </c>
      <c r="AA357" s="264">
        <v>1541679</v>
      </c>
      <c r="AB357" s="264">
        <v>2921361</v>
      </c>
      <c r="AC357" s="264">
        <v>713908</v>
      </c>
      <c r="AD357" s="264">
        <v>3635269</v>
      </c>
      <c r="AE357" s="264">
        <v>157259</v>
      </c>
      <c r="AF357" s="264">
        <v>1612807</v>
      </c>
      <c r="AG357" s="264">
        <v>1770066</v>
      </c>
      <c r="AI357" t="s">
        <v>288</v>
      </c>
      <c r="AK357" t="s">
        <v>289</v>
      </c>
      <c r="AL357" s="241" t="str">
        <f t="shared" si="5"/>
        <v>099</v>
      </c>
    </row>
    <row r="358" spans="1:38" x14ac:dyDescent="0.2">
      <c r="A358" s="272" t="s">
        <v>2562</v>
      </c>
      <c r="B358" t="s">
        <v>834</v>
      </c>
      <c r="C358" s="264">
        <v>52440</v>
      </c>
      <c r="D358" s="264">
        <v>0</v>
      </c>
      <c r="E358" s="264">
        <v>52440</v>
      </c>
      <c r="F358" s="264">
        <v>0</v>
      </c>
      <c r="G358" s="264">
        <v>0</v>
      </c>
      <c r="H358" s="264">
        <v>14078</v>
      </c>
      <c r="I358" s="264">
        <v>100</v>
      </c>
      <c r="J358" s="264">
        <v>3000</v>
      </c>
      <c r="K358" s="264">
        <v>18878</v>
      </c>
      <c r="L358" s="264">
        <v>31978</v>
      </c>
      <c r="M358" s="264">
        <v>0</v>
      </c>
      <c r="N358" s="264">
        <v>0</v>
      </c>
      <c r="O358" s="264">
        <v>0</v>
      </c>
      <c r="P358" s="264">
        <v>2992</v>
      </c>
      <c r="Q358" s="264">
        <v>123466</v>
      </c>
      <c r="R358" s="264">
        <v>15366</v>
      </c>
      <c r="S358" s="264">
        <v>28263</v>
      </c>
      <c r="T358" s="264">
        <v>900</v>
      </c>
      <c r="U358" s="264">
        <v>7808</v>
      </c>
      <c r="V358" s="264">
        <v>125</v>
      </c>
      <c r="W358" s="264">
        <v>34817</v>
      </c>
      <c r="X358" s="264">
        <v>13400</v>
      </c>
      <c r="Y358" s="264">
        <v>0</v>
      </c>
      <c r="Z358" s="264">
        <v>100679</v>
      </c>
      <c r="AA358" s="264">
        <v>52502</v>
      </c>
      <c r="AB358" s="264">
        <v>153181</v>
      </c>
      <c r="AC358" s="264">
        <v>2992</v>
      </c>
      <c r="AD358" s="264">
        <v>156173</v>
      </c>
      <c r="AE358" s="264">
        <v>-32707</v>
      </c>
      <c r="AF358" s="264">
        <v>116794</v>
      </c>
      <c r="AG358" s="264">
        <v>84087</v>
      </c>
      <c r="AI358" t="s">
        <v>84</v>
      </c>
      <c r="AK358" t="s">
        <v>85</v>
      </c>
      <c r="AL358" s="241" t="str">
        <f t="shared" si="5"/>
        <v>004</v>
      </c>
    </row>
    <row r="359" spans="1:38" x14ac:dyDescent="0.2">
      <c r="A359" s="272" t="s">
        <v>2563</v>
      </c>
      <c r="B359" t="s">
        <v>836</v>
      </c>
      <c r="C359" s="264">
        <v>294251</v>
      </c>
      <c r="D359" s="264">
        <v>0</v>
      </c>
      <c r="E359" s="264">
        <v>294251</v>
      </c>
      <c r="F359" s="264">
        <v>0</v>
      </c>
      <c r="G359" s="264">
        <v>33572</v>
      </c>
      <c r="H359" s="264">
        <v>85092</v>
      </c>
      <c r="I359" s="264">
        <v>2210</v>
      </c>
      <c r="J359" s="264">
        <v>16400</v>
      </c>
      <c r="K359" s="264">
        <v>153234</v>
      </c>
      <c r="L359" s="264">
        <v>457800</v>
      </c>
      <c r="M359" s="264">
        <v>0</v>
      </c>
      <c r="N359" s="264">
        <v>8100</v>
      </c>
      <c r="O359" s="264">
        <v>0</v>
      </c>
      <c r="P359" s="264">
        <v>35255</v>
      </c>
      <c r="Q359" s="264">
        <v>1085914</v>
      </c>
      <c r="R359" s="264">
        <v>97557</v>
      </c>
      <c r="S359" s="264">
        <v>183991</v>
      </c>
      <c r="T359" s="264">
        <v>0</v>
      </c>
      <c r="U359" s="264">
        <v>122611</v>
      </c>
      <c r="V359" s="264">
        <v>0</v>
      </c>
      <c r="W359" s="264">
        <v>32710</v>
      </c>
      <c r="X359" s="264">
        <v>120768</v>
      </c>
      <c r="Y359" s="264">
        <v>0</v>
      </c>
      <c r="Z359" s="264">
        <v>557637</v>
      </c>
      <c r="AA359" s="264">
        <v>289413</v>
      </c>
      <c r="AB359" s="264">
        <v>847050</v>
      </c>
      <c r="AC359" s="264">
        <v>35255</v>
      </c>
      <c r="AD359" s="264">
        <v>882305</v>
      </c>
      <c r="AE359" s="264">
        <v>203609</v>
      </c>
      <c r="AF359" s="264">
        <v>1063448</v>
      </c>
      <c r="AG359" s="264">
        <v>1267057</v>
      </c>
      <c r="AI359" t="s">
        <v>455</v>
      </c>
      <c r="AK359" t="s">
        <v>456</v>
      </c>
      <c r="AL359" s="241" t="str">
        <f t="shared" si="5"/>
        <v>176</v>
      </c>
    </row>
    <row r="360" spans="1:38" x14ac:dyDescent="0.2">
      <c r="A360" s="272" t="s">
        <v>2564</v>
      </c>
      <c r="B360" t="s">
        <v>839</v>
      </c>
      <c r="C360" s="264">
        <v>47374</v>
      </c>
      <c r="D360" s="264">
        <v>0</v>
      </c>
      <c r="E360" s="264">
        <v>47374</v>
      </c>
      <c r="F360" s="264">
        <v>0</v>
      </c>
      <c r="G360" s="264">
        <v>0</v>
      </c>
      <c r="H360" s="264">
        <v>24655</v>
      </c>
      <c r="I360" s="264">
        <v>500</v>
      </c>
      <c r="J360" s="264">
        <v>500</v>
      </c>
      <c r="K360" s="264">
        <v>50475</v>
      </c>
      <c r="L360" s="264">
        <v>94400</v>
      </c>
      <c r="M360" s="264">
        <v>0</v>
      </c>
      <c r="N360" s="264">
        <v>500</v>
      </c>
      <c r="O360" s="264">
        <v>0</v>
      </c>
      <c r="P360" s="264">
        <v>5029</v>
      </c>
      <c r="Q360" s="264">
        <v>223433</v>
      </c>
      <c r="R360" s="264">
        <v>20475</v>
      </c>
      <c r="S360" s="264">
        <v>77000</v>
      </c>
      <c r="T360" s="264">
        <v>1600</v>
      </c>
      <c r="U360" s="264">
        <v>12000</v>
      </c>
      <c r="V360" s="264">
        <v>4600</v>
      </c>
      <c r="W360" s="264">
        <v>34300</v>
      </c>
      <c r="X360" s="264">
        <v>5029</v>
      </c>
      <c r="Y360" s="264">
        <v>0</v>
      </c>
      <c r="Z360" s="264">
        <v>155004</v>
      </c>
      <c r="AA360" s="264">
        <v>40600</v>
      </c>
      <c r="AB360" s="264">
        <v>195604</v>
      </c>
      <c r="AC360" s="264">
        <v>5029</v>
      </c>
      <c r="AD360" s="264">
        <v>200633</v>
      </c>
      <c r="AE360" s="264">
        <v>22800</v>
      </c>
      <c r="AF360" s="264">
        <v>257371</v>
      </c>
      <c r="AG360" s="264">
        <v>280171</v>
      </c>
      <c r="AI360" t="s">
        <v>1583</v>
      </c>
      <c r="AK360" t="s">
        <v>1584</v>
      </c>
      <c r="AL360" s="241" t="str">
        <f t="shared" si="5"/>
        <v>719</v>
      </c>
    </row>
    <row r="361" spans="1:38" x14ac:dyDescent="0.2">
      <c r="A361" s="272" t="s">
        <v>2565</v>
      </c>
      <c r="B361" t="s">
        <v>841</v>
      </c>
      <c r="C361" s="264">
        <v>171918</v>
      </c>
      <c r="D361" s="264">
        <v>0</v>
      </c>
      <c r="E361" s="264">
        <v>171918</v>
      </c>
      <c r="F361" s="264">
        <v>0</v>
      </c>
      <c r="G361" s="264">
        <v>24572</v>
      </c>
      <c r="H361" s="264">
        <v>45723</v>
      </c>
      <c r="I361" s="264">
        <v>1250</v>
      </c>
      <c r="J361" s="264">
        <v>5195</v>
      </c>
      <c r="K361" s="264">
        <v>134032</v>
      </c>
      <c r="L361" s="264">
        <v>241265</v>
      </c>
      <c r="M361" s="264">
        <v>0</v>
      </c>
      <c r="N361" s="264">
        <v>11410</v>
      </c>
      <c r="O361" s="264">
        <v>0</v>
      </c>
      <c r="P361" s="264">
        <v>0</v>
      </c>
      <c r="Q361" s="264">
        <v>635365</v>
      </c>
      <c r="R361" s="264">
        <v>24208</v>
      </c>
      <c r="S361" s="264">
        <v>168348</v>
      </c>
      <c r="T361" s="264">
        <v>1000</v>
      </c>
      <c r="U361" s="264">
        <v>98760</v>
      </c>
      <c r="V361" s="264">
        <v>26882</v>
      </c>
      <c r="W361" s="264">
        <v>63070</v>
      </c>
      <c r="X361" s="264">
        <v>12500</v>
      </c>
      <c r="Y361" s="264">
        <v>0</v>
      </c>
      <c r="Z361" s="264">
        <v>394768</v>
      </c>
      <c r="AA361" s="264">
        <v>203850</v>
      </c>
      <c r="AB361" s="264">
        <v>598618</v>
      </c>
      <c r="AC361" s="264">
        <v>0</v>
      </c>
      <c r="AD361" s="264">
        <v>598618</v>
      </c>
      <c r="AE361" s="264">
        <v>36747</v>
      </c>
      <c r="AF361" s="264">
        <v>389575</v>
      </c>
      <c r="AG361" s="264">
        <v>426322</v>
      </c>
      <c r="AI361" t="s">
        <v>1638</v>
      </c>
      <c r="AK361" t="s">
        <v>1639</v>
      </c>
      <c r="AL361" s="241" t="str">
        <f t="shared" si="5"/>
        <v>745</v>
      </c>
    </row>
    <row r="362" spans="1:38" x14ac:dyDescent="0.2">
      <c r="A362" s="272" t="s">
        <v>2566</v>
      </c>
      <c r="B362" t="s">
        <v>844</v>
      </c>
      <c r="C362" s="264">
        <v>172963</v>
      </c>
      <c r="D362" s="264">
        <v>0</v>
      </c>
      <c r="E362" s="264">
        <v>172963</v>
      </c>
      <c r="F362" s="264">
        <v>0</v>
      </c>
      <c r="G362" s="264">
        <v>0</v>
      </c>
      <c r="H362" s="264">
        <v>41098</v>
      </c>
      <c r="I362" s="264">
        <v>1175</v>
      </c>
      <c r="J362" s="264">
        <v>2800</v>
      </c>
      <c r="K362" s="264">
        <v>52879</v>
      </c>
      <c r="L362" s="264">
        <v>261200</v>
      </c>
      <c r="M362" s="264">
        <v>0</v>
      </c>
      <c r="N362" s="264">
        <v>910000</v>
      </c>
      <c r="O362" s="264">
        <v>0</v>
      </c>
      <c r="P362" s="264">
        <v>34476</v>
      </c>
      <c r="Q362" s="264">
        <v>1476591</v>
      </c>
      <c r="R362" s="264">
        <v>21200</v>
      </c>
      <c r="S362" s="264">
        <v>102020</v>
      </c>
      <c r="T362" s="264">
        <v>0</v>
      </c>
      <c r="U362" s="264">
        <v>64760</v>
      </c>
      <c r="V362" s="264">
        <v>0</v>
      </c>
      <c r="W362" s="264">
        <v>71550</v>
      </c>
      <c r="X362" s="264">
        <v>20000</v>
      </c>
      <c r="Y362" s="264">
        <v>900000</v>
      </c>
      <c r="Z362" s="264">
        <v>1179530</v>
      </c>
      <c r="AA362" s="264">
        <v>226160</v>
      </c>
      <c r="AB362" s="264">
        <v>1405690</v>
      </c>
      <c r="AC362" s="264">
        <v>34476</v>
      </c>
      <c r="AD362" s="264">
        <v>1440166</v>
      </c>
      <c r="AE362" s="264">
        <v>36425</v>
      </c>
      <c r="AF362" s="264">
        <v>356663</v>
      </c>
      <c r="AG362" s="264">
        <v>393088</v>
      </c>
      <c r="AI362" t="s">
        <v>355</v>
      </c>
      <c r="AK362" t="s">
        <v>356</v>
      </c>
      <c r="AL362" s="241" t="str">
        <f t="shared" si="5"/>
        <v>130</v>
      </c>
    </row>
    <row r="363" spans="1:38" x14ac:dyDescent="0.2">
      <c r="A363" s="272" t="s">
        <v>2567</v>
      </c>
      <c r="B363" t="s">
        <v>846</v>
      </c>
      <c r="C363" s="264">
        <v>634795</v>
      </c>
      <c r="D363" s="264">
        <v>0</v>
      </c>
      <c r="E363" s="264">
        <v>634795</v>
      </c>
      <c r="F363" s="264">
        <v>0</v>
      </c>
      <c r="G363" s="264">
        <v>17890</v>
      </c>
      <c r="H363" s="264">
        <v>149329</v>
      </c>
      <c r="I363" s="264">
        <v>2500</v>
      </c>
      <c r="J363" s="264">
        <v>44345</v>
      </c>
      <c r="K363" s="264">
        <v>398190</v>
      </c>
      <c r="L363" s="264">
        <v>1731750</v>
      </c>
      <c r="M363" s="264">
        <v>0</v>
      </c>
      <c r="N363" s="264">
        <v>21000</v>
      </c>
      <c r="O363" s="264">
        <v>0</v>
      </c>
      <c r="P363" s="264">
        <v>294850</v>
      </c>
      <c r="Q363" s="264">
        <v>3294649</v>
      </c>
      <c r="R363" s="264">
        <v>266465</v>
      </c>
      <c r="S363" s="264">
        <v>302365</v>
      </c>
      <c r="T363" s="264">
        <v>0</v>
      </c>
      <c r="U363" s="264">
        <v>192665</v>
      </c>
      <c r="V363" s="264">
        <v>47340</v>
      </c>
      <c r="W363" s="264">
        <v>227725</v>
      </c>
      <c r="X363" s="264">
        <v>178680</v>
      </c>
      <c r="Y363" s="264">
        <v>0</v>
      </c>
      <c r="Z363" s="264">
        <v>1215240</v>
      </c>
      <c r="AA363" s="264">
        <v>2104695</v>
      </c>
      <c r="AB363" s="264">
        <v>3319935</v>
      </c>
      <c r="AC363" s="264">
        <v>294850</v>
      </c>
      <c r="AD363" s="264">
        <v>3614785</v>
      </c>
      <c r="AE363" s="264">
        <v>-320136</v>
      </c>
      <c r="AF363" s="264">
        <v>5565346</v>
      </c>
      <c r="AG363" s="264">
        <v>5245210</v>
      </c>
      <c r="AI363" t="s">
        <v>826</v>
      </c>
      <c r="AK363" t="s">
        <v>827</v>
      </c>
      <c r="AL363" s="241" t="str">
        <f t="shared" si="5"/>
        <v>356</v>
      </c>
    </row>
    <row r="364" spans="1:38" x14ac:dyDescent="0.2">
      <c r="A364" s="272" t="s">
        <v>2568</v>
      </c>
      <c r="B364" t="s">
        <v>848</v>
      </c>
      <c r="C364" s="264">
        <v>33112</v>
      </c>
      <c r="D364" s="264">
        <v>0</v>
      </c>
      <c r="E364" s="264">
        <v>33112</v>
      </c>
      <c r="F364" s="264">
        <v>0</v>
      </c>
      <c r="G364" s="264">
        <v>0</v>
      </c>
      <c r="H364" s="264">
        <v>17157</v>
      </c>
      <c r="I364" s="264">
        <v>950</v>
      </c>
      <c r="J364" s="264">
        <v>7710</v>
      </c>
      <c r="K364" s="264">
        <v>50540</v>
      </c>
      <c r="L364" s="264">
        <v>49950</v>
      </c>
      <c r="M364" s="264">
        <v>0</v>
      </c>
      <c r="N364" s="264">
        <v>0</v>
      </c>
      <c r="O364" s="264">
        <v>0</v>
      </c>
      <c r="P364" s="264">
        <v>4000</v>
      </c>
      <c r="Q364" s="264">
        <v>163419</v>
      </c>
      <c r="R364" s="264">
        <v>17400</v>
      </c>
      <c r="S364" s="264">
        <v>15300</v>
      </c>
      <c r="T364" s="264">
        <v>0</v>
      </c>
      <c r="U364" s="264">
        <v>22840</v>
      </c>
      <c r="V364" s="264">
        <v>8500</v>
      </c>
      <c r="W364" s="264">
        <v>41579</v>
      </c>
      <c r="X364" s="264">
        <v>0</v>
      </c>
      <c r="Y364" s="264">
        <v>0</v>
      </c>
      <c r="Z364" s="264">
        <v>105619</v>
      </c>
      <c r="AA364" s="264">
        <v>53800</v>
      </c>
      <c r="AB364" s="264">
        <v>159419</v>
      </c>
      <c r="AC364" s="264">
        <v>4000</v>
      </c>
      <c r="AD364" s="264">
        <v>163419</v>
      </c>
      <c r="AE364" s="264">
        <v>0</v>
      </c>
      <c r="AF364" s="264">
        <v>100271</v>
      </c>
      <c r="AG364" s="264">
        <v>100271</v>
      </c>
      <c r="AI364" t="s">
        <v>723</v>
      </c>
      <c r="AK364" t="s">
        <v>724</v>
      </c>
      <c r="AL364" s="241" t="str">
        <f t="shared" si="5"/>
        <v>306</v>
      </c>
    </row>
    <row r="365" spans="1:38" x14ac:dyDescent="0.2">
      <c r="A365" s="272" t="s">
        <v>2569</v>
      </c>
      <c r="B365" t="s">
        <v>850</v>
      </c>
      <c r="C365" s="264">
        <v>85715</v>
      </c>
      <c r="D365" s="264">
        <v>0</v>
      </c>
      <c r="E365" s="264">
        <v>85715</v>
      </c>
      <c r="F365" s="264">
        <v>0</v>
      </c>
      <c r="G365" s="264">
        <v>0</v>
      </c>
      <c r="H365" s="264">
        <v>29233</v>
      </c>
      <c r="I365" s="264">
        <v>555</v>
      </c>
      <c r="J365" s="264">
        <v>3760</v>
      </c>
      <c r="K365" s="264">
        <v>44405</v>
      </c>
      <c r="L365" s="264">
        <v>61965</v>
      </c>
      <c r="M365" s="264">
        <v>300</v>
      </c>
      <c r="N365" s="264">
        <v>0</v>
      </c>
      <c r="O365" s="264">
        <v>0</v>
      </c>
      <c r="P365" s="264">
        <v>24000</v>
      </c>
      <c r="Q365" s="264">
        <v>249933</v>
      </c>
      <c r="R365" s="264">
        <v>4700</v>
      </c>
      <c r="S365" s="264">
        <v>146800</v>
      </c>
      <c r="T365" s="264">
        <v>0</v>
      </c>
      <c r="U365" s="264">
        <v>23780</v>
      </c>
      <c r="V365" s="264">
        <v>0</v>
      </c>
      <c r="W365" s="264">
        <v>52855</v>
      </c>
      <c r="X365" s="264">
        <v>0</v>
      </c>
      <c r="Y365" s="264">
        <v>0</v>
      </c>
      <c r="Z365" s="264">
        <v>228135</v>
      </c>
      <c r="AA365" s="264">
        <v>42910</v>
      </c>
      <c r="AB365" s="264">
        <v>271045</v>
      </c>
      <c r="AC365" s="264">
        <v>24000</v>
      </c>
      <c r="AD365" s="264">
        <v>295045</v>
      </c>
      <c r="AE365" s="264">
        <v>-45112</v>
      </c>
      <c r="AF365" s="264">
        <v>200579</v>
      </c>
      <c r="AG365" s="264">
        <v>155467</v>
      </c>
      <c r="AI365" t="s">
        <v>1640</v>
      </c>
      <c r="AK365" t="s">
        <v>1641</v>
      </c>
      <c r="AL365" s="241" t="str">
        <f t="shared" si="5"/>
        <v>746</v>
      </c>
    </row>
    <row r="366" spans="1:38" x14ac:dyDescent="0.2">
      <c r="A366" s="272" t="s">
        <v>2570</v>
      </c>
      <c r="B366" t="s">
        <v>852</v>
      </c>
      <c r="C366" s="264">
        <v>604812</v>
      </c>
      <c r="D366" s="264">
        <v>0</v>
      </c>
      <c r="E366" s="264">
        <v>604812</v>
      </c>
      <c r="F366" s="264">
        <v>0</v>
      </c>
      <c r="G366" s="264">
        <v>170000</v>
      </c>
      <c r="H366" s="264">
        <v>92999</v>
      </c>
      <c r="I366" s="264">
        <v>6400</v>
      </c>
      <c r="J366" s="264">
        <v>13800</v>
      </c>
      <c r="K366" s="264">
        <v>248038</v>
      </c>
      <c r="L366" s="264">
        <v>2899337</v>
      </c>
      <c r="M366" s="264">
        <v>11000</v>
      </c>
      <c r="N366" s="264">
        <v>68100</v>
      </c>
      <c r="O366" s="264">
        <v>70000</v>
      </c>
      <c r="P366" s="264">
        <v>641644</v>
      </c>
      <c r="Q366" s="264">
        <v>4826130</v>
      </c>
      <c r="R366" s="264">
        <v>279540</v>
      </c>
      <c r="S366" s="264">
        <v>155130</v>
      </c>
      <c r="T366" s="264">
        <v>0</v>
      </c>
      <c r="U366" s="264">
        <v>175585</v>
      </c>
      <c r="V366" s="264">
        <v>37000</v>
      </c>
      <c r="W366" s="264">
        <v>86765</v>
      </c>
      <c r="X366" s="264">
        <v>390370</v>
      </c>
      <c r="Y366" s="264">
        <v>178100</v>
      </c>
      <c r="Z366" s="264">
        <v>1302490</v>
      </c>
      <c r="AA366" s="264">
        <v>2828770</v>
      </c>
      <c r="AB366" s="264">
        <v>4131260</v>
      </c>
      <c r="AC366" s="264">
        <v>641644</v>
      </c>
      <c r="AD366" s="264">
        <v>4772904</v>
      </c>
      <c r="AE366" s="264">
        <v>53226</v>
      </c>
      <c r="AF366" s="264">
        <v>2340588</v>
      </c>
      <c r="AG366" s="264">
        <v>2393814</v>
      </c>
      <c r="AI366" t="s">
        <v>846</v>
      </c>
      <c r="AK366" t="s">
        <v>847</v>
      </c>
      <c r="AL366" s="241" t="str">
        <f t="shared" si="5"/>
        <v>365</v>
      </c>
    </row>
    <row r="367" spans="1:38" x14ac:dyDescent="0.2">
      <c r="A367" s="272" t="s">
        <v>2571</v>
      </c>
      <c r="B367" t="s">
        <v>854</v>
      </c>
      <c r="C367" s="264">
        <v>494969</v>
      </c>
      <c r="D367" s="264">
        <v>0</v>
      </c>
      <c r="E367" s="264">
        <v>494969</v>
      </c>
      <c r="F367" s="264">
        <v>0</v>
      </c>
      <c r="G367" s="264">
        <v>1562946</v>
      </c>
      <c r="H367" s="264">
        <v>246129</v>
      </c>
      <c r="I367" s="264">
        <v>15199</v>
      </c>
      <c r="J367" s="264">
        <v>18142</v>
      </c>
      <c r="K367" s="264">
        <v>1347845</v>
      </c>
      <c r="L367" s="264">
        <v>3669325</v>
      </c>
      <c r="M367" s="264">
        <v>0</v>
      </c>
      <c r="N367" s="264">
        <v>0</v>
      </c>
      <c r="O367" s="264">
        <v>0</v>
      </c>
      <c r="P367" s="264">
        <v>35000</v>
      </c>
      <c r="Q367" s="264">
        <v>7389555</v>
      </c>
      <c r="R367" s="264">
        <v>548476</v>
      </c>
      <c r="S367" s="264">
        <v>405379</v>
      </c>
      <c r="T367" s="264">
        <v>0</v>
      </c>
      <c r="U367" s="264">
        <v>142708</v>
      </c>
      <c r="V367" s="264">
        <v>1562946</v>
      </c>
      <c r="W367" s="264">
        <v>215262</v>
      </c>
      <c r="X367" s="264">
        <v>320858</v>
      </c>
      <c r="Y367" s="264">
        <v>1000000</v>
      </c>
      <c r="Z367" s="264">
        <v>4195629</v>
      </c>
      <c r="AA367" s="264">
        <v>3187691</v>
      </c>
      <c r="AB367" s="264">
        <v>7383320</v>
      </c>
      <c r="AC367" s="264">
        <v>35000</v>
      </c>
      <c r="AD367" s="264">
        <v>7418320</v>
      </c>
      <c r="AE367" s="264">
        <v>-28765</v>
      </c>
      <c r="AF367" s="264">
        <v>7696583</v>
      </c>
      <c r="AG367" s="264">
        <v>7667818</v>
      </c>
      <c r="AI367" t="s">
        <v>479</v>
      </c>
      <c r="AK367" t="s">
        <v>480</v>
      </c>
      <c r="AL367" s="241" t="str">
        <f t="shared" si="5"/>
        <v>189</v>
      </c>
    </row>
    <row r="368" spans="1:38" x14ac:dyDescent="0.2">
      <c r="A368" s="272" t="s">
        <v>2572</v>
      </c>
      <c r="B368" t="s">
        <v>856</v>
      </c>
      <c r="C368" s="264">
        <v>75992</v>
      </c>
      <c r="D368" s="264">
        <v>0</v>
      </c>
      <c r="E368" s="264">
        <v>75992</v>
      </c>
      <c r="F368" s="264">
        <v>0</v>
      </c>
      <c r="G368" s="264">
        <v>0</v>
      </c>
      <c r="H368" s="264">
        <v>21213</v>
      </c>
      <c r="I368" s="264">
        <v>465</v>
      </c>
      <c r="J368" s="264">
        <v>500</v>
      </c>
      <c r="K368" s="264">
        <v>47106</v>
      </c>
      <c r="L368" s="264">
        <v>56250</v>
      </c>
      <c r="M368" s="264">
        <v>0</v>
      </c>
      <c r="N368" s="264">
        <v>2000</v>
      </c>
      <c r="O368" s="264">
        <v>0</v>
      </c>
      <c r="P368" s="264">
        <v>0</v>
      </c>
      <c r="Q368" s="264">
        <v>203526</v>
      </c>
      <c r="R368" s="264">
        <v>28550</v>
      </c>
      <c r="S368" s="264">
        <v>61500</v>
      </c>
      <c r="T368" s="264">
        <v>3000</v>
      </c>
      <c r="U368" s="264">
        <v>11150</v>
      </c>
      <c r="V368" s="264">
        <v>6675</v>
      </c>
      <c r="W368" s="264">
        <v>41200</v>
      </c>
      <c r="X368" s="264">
        <v>0</v>
      </c>
      <c r="Y368" s="264">
        <v>0</v>
      </c>
      <c r="Z368" s="264">
        <v>152075</v>
      </c>
      <c r="AA368" s="264">
        <v>36700</v>
      </c>
      <c r="AB368" s="264">
        <v>188775</v>
      </c>
      <c r="AC368" s="264">
        <v>0</v>
      </c>
      <c r="AD368" s="264">
        <v>188775</v>
      </c>
      <c r="AE368" s="264">
        <v>14751</v>
      </c>
      <c r="AF368" s="264">
        <v>351764</v>
      </c>
      <c r="AG368" s="264">
        <v>366515</v>
      </c>
      <c r="AI368" t="s">
        <v>333</v>
      </c>
      <c r="AK368" t="s">
        <v>334</v>
      </c>
      <c r="AL368" s="241" t="str">
        <f t="shared" si="5"/>
        <v>120</v>
      </c>
    </row>
    <row r="369" spans="1:38" x14ac:dyDescent="0.2">
      <c r="A369" s="272" t="s">
        <v>2573</v>
      </c>
      <c r="B369" t="s">
        <v>859</v>
      </c>
      <c r="C369" s="264">
        <v>54540</v>
      </c>
      <c r="D369" s="264">
        <v>0</v>
      </c>
      <c r="E369" s="264">
        <v>54540</v>
      </c>
      <c r="F369" s="264">
        <v>0</v>
      </c>
      <c r="G369" s="264">
        <v>6599</v>
      </c>
      <c r="H369" s="264">
        <v>20665</v>
      </c>
      <c r="I369" s="264">
        <v>200</v>
      </c>
      <c r="J369" s="264">
        <v>4285</v>
      </c>
      <c r="K369" s="264">
        <v>76681</v>
      </c>
      <c r="L369" s="264">
        <v>106517</v>
      </c>
      <c r="M369" s="264">
        <v>0</v>
      </c>
      <c r="N369" s="264">
        <v>250</v>
      </c>
      <c r="O369" s="264">
        <v>0</v>
      </c>
      <c r="P369" s="264">
        <v>0</v>
      </c>
      <c r="Q369" s="264">
        <v>269737</v>
      </c>
      <c r="R369" s="264">
        <v>7528</v>
      </c>
      <c r="S369" s="264">
        <v>44048</v>
      </c>
      <c r="T369" s="264">
        <v>1325</v>
      </c>
      <c r="U369" s="264">
        <v>7541</v>
      </c>
      <c r="V369" s="264">
        <v>28868</v>
      </c>
      <c r="W369" s="264">
        <v>45649</v>
      </c>
      <c r="X369" s="264">
        <v>15850</v>
      </c>
      <c r="Y369" s="264">
        <v>0</v>
      </c>
      <c r="Z369" s="264">
        <v>150809</v>
      </c>
      <c r="AA369" s="264">
        <v>62765</v>
      </c>
      <c r="AB369" s="264">
        <v>213574</v>
      </c>
      <c r="AC369" s="264">
        <v>0</v>
      </c>
      <c r="AD369" s="264">
        <v>213574</v>
      </c>
      <c r="AE369" s="264">
        <v>56163</v>
      </c>
      <c r="AF369" s="264">
        <v>525572</v>
      </c>
      <c r="AG369" s="264">
        <v>581735</v>
      </c>
      <c r="AI369" t="s">
        <v>790</v>
      </c>
      <c r="AK369" t="s">
        <v>791</v>
      </c>
      <c r="AL369" s="241" t="str">
        <f t="shared" si="5"/>
        <v>339</v>
      </c>
    </row>
    <row r="370" spans="1:38" x14ac:dyDescent="0.2">
      <c r="A370" s="272" t="s">
        <v>2574</v>
      </c>
      <c r="B370" t="s">
        <v>861</v>
      </c>
      <c r="C370" s="264">
        <v>149649</v>
      </c>
      <c r="D370" s="264">
        <v>0</v>
      </c>
      <c r="E370" s="264">
        <v>149649</v>
      </c>
      <c r="F370" s="264">
        <v>0</v>
      </c>
      <c r="G370" s="264">
        <v>96317</v>
      </c>
      <c r="H370" s="264">
        <v>46961</v>
      </c>
      <c r="I370" s="264">
        <v>650</v>
      </c>
      <c r="J370" s="264">
        <v>4474</v>
      </c>
      <c r="K370" s="264">
        <v>115047</v>
      </c>
      <c r="L370" s="264">
        <v>1511247</v>
      </c>
      <c r="M370" s="264">
        <v>0</v>
      </c>
      <c r="N370" s="264">
        <v>41578</v>
      </c>
      <c r="O370" s="264">
        <v>715000</v>
      </c>
      <c r="P370" s="264">
        <v>357344</v>
      </c>
      <c r="Q370" s="264">
        <v>3038267</v>
      </c>
      <c r="R370" s="264">
        <v>104372</v>
      </c>
      <c r="S370" s="264">
        <v>137947</v>
      </c>
      <c r="T370" s="264">
        <v>4520</v>
      </c>
      <c r="U370" s="264">
        <v>97224</v>
      </c>
      <c r="V370" s="264">
        <v>3124</v>
      </c>
      <c r="W370" s="264">
        <v>62824</v>
      </c>
      <c r="X370" s="264">
        <v>32698</v>
      </c>
      <c r="Y370" s="264">
        <v>0</v>
      </c>
      <c r="Z370" s="264">
        <v>442709</v>
      </c>
      <c r="AA370" s="264">
        <v>2496464</v>
      </c>
      <c r="AB370" s="264">
        <v>2939173</v>
      </c>
      <c r="AC370" s="264">
        <v>357344</v>
      </c>
      <c r="AD370" s="264">
        <v>3296517</v>
      </c>
      <c r="AE370" s="264">
        <v>-258250</v>
      </c>
      <c r="AF370" s="264">
        <v>1632360</v>
      </c>
      <c r="AG370" s="264">
        <v>1374110</v>
      </c>
      <c r="AI370" t="s">
        <v>858</v>
      </c>
      <c r="AK370" t="s">
        <v>1330</v>
      </c>
      <c r="AL370" s="241" t="str">
        <f t="shared" si="5"/>
        <v>595</v>
      </c>
    </row>
    <row r="371" spans="1:38" x14ac:dyDescent="0.2">
      <c r="A371" s="272" t="s">
        <v>2575</v>
      </c>
      <c r="B371" t="s">
        <v>863</v>
      </c>
      <c r="C371" s="264">
        <v>361204</v>
      </c>
      <c r="D371" s="264">
        <v>0</v>
      </c>
      <c r="E371" s="264">
        <v>361204</v>
      </c>
      <c r="F371" s="264">
        <v>0</v>
      </c>
      <c r="G371" s="264">
        <v>0</v>
      </c>
      <c r="H371" s="264">
        <v>107385</v>
      </c>
      <c r="I371" s="264">
        <v>2575</v>
      </c>
      <c r="J371" s="264">
        <v>11940</v>
      </c>
      <c r="K371" s="264">
        <v>264831</v>
      </c>
      <c r="L371" s="264">
        <v>408238</v>
      </c>
      <c r="M371" s="264">
        <v>0</v>
      </c>
      <c r="N371" s="264">
        <v>16500</v>
      </c>
      <c r="O371" s="264">
        <v>0</v>
      </c>
      <c r="P371" s="264">
        <v>0</v>
      </c>
      <c r="Q371" s="264">
        <v>1172673</v>
      </c>
      <c r="R371" s="264">
        <v>257412</v>
      </c>
      <c r="S371" s="264">
        <v>184392</v>
      </c>
      <c r="T371" s="264">
        <v>6565</v>
      </c>
      <c r="U371" s="264">
        <v>138941</v>
      </c>
      <c r="V371" s="264">
        <v>38160</v>
      </c>
      <c r="W371" s="264">
        <v>80318</v>
      </c>
      <c r="X371" s="264">
        <v>0</v>
      </c>
      <c r="Y371" s="264">
        <v>0</v>
      </c>
      <c r="Z371" s="264">
        <v>705788</v>
      </c>
      <c r="AA371" s="264">
        <v>363880</v>
      </c>
      <c r="AB371" s="264">
        <v>1069668</v>
      </c>
      <c r="AC371" s="264">
        <v>0</v>
      </c>
      <c r="AD371" s="264">
        <v>1069668</v>
      </c>
      <c r="AE371" s="264">
        <v>103005</v>
      </c>
      <c r="AF371" s="264">
        <v>1997999</v>
      </c>
      <c r="AG371" s="264">
        <v>2101004</v>
      </c>
      <c r="AI371" t="s">
        <v>777</v>
      </c>
      <c r="AK371" t="s">
        <v>778</v>
      </c>
      <c r="AL371" s="241" t="str">
        <f t="shared" si="5"/>
        <v>333</v>
      </c>
    </row>
    <row r="372" spans="1:38" x14ac:dyDescent="0.2">
      <c r="A372" s="272" t="s">
        <v>2576</v>
      </c>
      <c r="B372" t="s">
        <v>865</v>
      </c>
      <c r="C372" s="264">
        <v>63072</v>
      </c>
      <c r="D372" s="264">
        <v>0</v>
      </c>
      <c r="E372" s="264">
        <v>63072</v>
      </c>
      <c r="F372" s="264">
        <v>0</v>
      </c>
      <c r="G372" s="264">
        <v>0</v>
      </c>
      <c r="H372" s="264">
        <v>15450</v>
      </c>
      <c r="I372" s="264">
        <v>390</v>
      </c>
      <c r="J372" s="264">
        <v>100</v>
      </c>
      <c r="K372" s="264">
        <v>35402</v>
      </c>
      <c r="L372" s="264">
        <v>32200</v>
      </c>
      <c r="M372" s="264">
        <v>0</v>
      </c>
      <c r="N372" s="264">
        <v>0</v>
      </c>
      <c r="O372" s="264">
        <v>0</v>
      </c>
      <c r="P372" s="264">
        <v>0</v>
      </c>
      <c r="Q372" s="264">
        <v>146614</v>
      </c>
      <c r="R372" s="264">
        <v>20400</v>
      </c>
      <c r="S372" s="264">
        <v>63400</v>
      </c>
      <c r="T372" s="264">
        <v>3400</v>
      </c>
      <c r="U372" s="264">
        <v>9615</v>
      </c>
      <c r="V372" s="264">
        <v>75</v>
      </c>
      <c r="W372" s="264">
        <v>26700</v>
      </c>
      <c r="X372" s="264">
        <v>0</v>
      </c>
      <c r="Y372" s="264">
        <v>0</v>
      </c>
      <c r="Z372" s="264">
        <v>123590</v>
      </c>
      <c r="AA372" s="264">
        <v>27700</v>
      </c>
      <c r="AB372" s="264">
        <v>151290</v>
      </c>
      <c r="AC372" s="264">
        <v>0</v>
      </c>
      <c r="AD372" s="264">
        <v>151290</v>
      </c>
      <c r="AE372" s="264">
        <v>-4676</v>
      </c>
      <c r="AF372" s="264">
        <v>160779</v>
      </c>
      <c r="AG372" s="264">
        <v>156103</v>
      </c>
      <c r="AI372" t="s">
        <v>878</v>
      </c>
      <c r="AK372" t="s">
        <v>1616</v>
      </c>
      <c r="AL372" s="241" t="str">
        <f t="shared" si="5"/>
        <v>734</v>
      </c>
    </row>
    <row r="373" spans="1:38" x14ac:dyDescent="0.2">
      <c r="A373" s="272" t="s">
        <v>2577</v>
      </c>
      <c r="B373" t="s">
        <v>867</v>
      </c>
      <c r="C373" s="264">
        <v>66332</v>
      </c>
      <c r="D373" s="264">
        <v>0</v>
      </c>
      <c r="E373" s="264">
        <v>66332</v>
      </c>
      <c r="F373" s="264">
        <v>0</v>
      </c>
      <c r="G373" s="264">
        <v>0</v>
      </c>
      <c r="H373" s="264">
        <v>15684</v>
      </c>
      <c r="I373" s="264">
        <v>0</v>
      </c>
      <c r="J373" s="264">
        <v>8000</v>
      </c>
      <c r="K373" s="264">
        <v>9000</v>
      </c>
      <c r="L373" s="264">
        <v>84700</v>
      </c>
      <c r="M373" s="264">
        <v>0</v>
      </c>
      <c r="N373" s="264">
        <v>0</v>
      </c>
      <c r="O373" s="264">
        <v>0</v>
      </c>
      <c r="P373" s="264">
        <v>14009</v>
      </c>
      <c r="Q373" s="264">
        <v>197725</v>
      </c>
      <c r="R373" s="264">
        <v>9700</v>
      </c>
      <c r="S373" s="264">
        <v>11250</v>
      </c>
      <c r="T373" s="264">
        <v>750</v>
      </c>
      <c r="U373" s="264">
        <v>17650</v>
      </c>
      <c r="V373" s="264">
        <v>0</v>
      </c>
      <c r="W373" s="264">
        <v>38130</v>
      </c>
      <c r="X373" s="264">
        <v>23160</v>
      </c>
      <c r="Y373" s="264">
        <v>0</v>
      </c>
      <c r="Z373" s="264">
        <v>100640</v>
      </c>
      <c r="AA373" s="264">
        <v>84700</v>
      </c>
      <c r="AB373" s="264">
        <v>185340</v>
      </c>
      <c r="AC373" s="264">
        <v>14009</v>
      </c>
      <c r="AD373" s="264">
        <v>199349</v>
      </c>
      <c r="AE373" s="264">
        <v>-1624</v>
      </c>
      <c r="AF373" s="264">
        <v>217746</v>
      </c>
      <c r="AG373" s="264">
        <v>216122</v>
      </c>
      <c r="AI373" t="s">
        <v>2052</v>
      </c>
      <c r="AK373" t="s">
        <v>2053</v>
      </c>
      <c r="AL373" s="241" t="str">
        <f t="shared" si="5"/>
        <v>943</v>
      </c>
    </row>
    <row r="374" spans="1:38" x14ac:dyDescent="0.2">
      <c r="A374" s="272" t="s">
        <v>2578</v>
      </c>
      <c r="B374" t="s">
        <v>869</v>
      </c>
      <c r="C374" s="264">
        <v>104981</v>
      </c>
      <c r="D374" s="264">
        <v>0</v>
      </c>
      <c r="E374" s="264">
        <v>104981</v>
      </c>
      <c r="F374" s="264">
        <v>0</v>
      </c>
      <c r="G374" s="264">
        <v>0</v>
      </c>
      <c r="H374" s="264">
        <v>37552</v>
      </c>
      <c r="I374" s="264">
        <v>310</v>
      </c>
      <c r="J374" s="264">
        <v>18136</v>
      </c>
      <c r="K374" s="264">
        <v>103056</v>
      </c>
      <c r="L374" s="264">
        <v>598750</v>
      </c>
      <c r="M374" s="264">
        <v>0</v>
      </c>
      <c r="N374" s="264">
        <v>17663</v>
      </c>
      <c r="O374" s="264">
        <v>0</v>
      </c>
      <c r="P374" s="264">
        <v>31000</v>
      </c>
      <c r="Q374" s="264">
        <v>911448</v>
      </c>
      <c r="R374" s="264">
        <v>99688</v>
      </c>
      <c r="S374" s="264">
        <v>69827</v>
      </c>
      <c r="T374" s="264">
        <v>3922</v>
      </c>
      <c r="U374" s="264">
        <v>57523</v>
      </c>
      <c r="V374" s="264">
        <v>5573</v>
      </c>
      <c r="W374" s="264">
        <v>35989</v>
      </c>
      <c r="X374" s="264">
        <v>14236</v>
      </c>
      <c r="Y374" s="264">
        <v>0</v>
      </c>
      <c r="Z374" s="264">
        <v>286758</v>
      </c>
      <c r="AA374" s="264">
        <v>579437</v>
      </c>
      <c r="AB374" s="264">
        <v>866195</v>
      </c>
      <c r="AC374" s="264">
        <v>31000</v>
      </c>
      <c r="AD374" s="264">
        <v>897195</v>
      </c>
      <c r="AE374" s="264">
        <v>14253</v>
      </c>
      <c r="AF374" s="264">
        <v>369345</v>
      </c>
      <c r="AG374" s="264">
        <v>383598</v>
      </c>
      <c r="AI374" t="s">
        <v>779</v>
      </c>
      <c r="AK374" t="s">
        <v>780</v>
      </c>
      <c r="AL374" s="241" t="str">
        <f t="shared" si="5"/>
        <v>334</v>
      </c>
    </row>
    <row r="375" spans="1:38" x14ac:dyDescent="0.2">
      <c r="A375" s="272" t="s">
        <v>2579</v>
      </c>
      <c r="B375" t="s">
        <v>872</v>
      </c>
      <c r="C375" s="264">
        <v>244666</v>
      </c>
      <c r="D375" s="264">
        <v>0</v>
      </c>
      <c r="E375" s="264">
        <v>244666</v>
      </c>
      <c r="F375" s="264">
        <v>0</v>
      </c>
      <c r="G375" s="264">
        <v>41100</v>
      </c>
      <c r="H375" s="264">
        <v>64780</v>
      </c>
      <c r="I375" s="264">
        <v>1750</v>
      </c>
      <c r="J375" s="264">
        <v>4800</v>
      </c>
      <c r="K375" s="264">
        <v>130531</v>
      </c>
      <c r="L375" s="264">
        <v>1107900</v>
      </c>
      <c r="M375" s="264">
        <v>0</v>
      </c>
      <c r="N375" s="264">
        <v>84850</v>
      </c>
      <c r="O375" s="264">
        <v>0</v>
      </c>
      <c r="P375" s="264">
        <v>105850</v>
      </c>
      <c r="Q375" s="264">
        <v>1786227</v>
      </c>
      <c r="R375" s="264">
        <v>142237</v>
      </c>
      <c r="S375" s="264">
        <v>64750</v>
      </c>
      <c r="T375" s="264">
        <v>6350</v>
      </c>
      <c r="U375" s="264">
        <v>116757</v>
      </c>
      <c r="V375" s="264">
        <v>45800</v>
      </c>
      <c r="W375" s="264">
        <v>71162</v>
      </c>
      <c r="X375" s="264">
        <v>71370</v>
      </c>
      <c r="Y375" s="264">
        <v>0</v>
      </c>
      <c r="Z375" s="264">
        <v>518426</v>
      </c>
      <c r="AA375" s="264">
        <v>1021890</v>
      </c>
      <c r="AB375" s="264">
        <v>1540316</v>
      </c>
      <c r="AC375" s="264">
        <v>105850</v>
      </c>
      <c r="AD375" s="264">
        <v>1646166</v>
      </c>
      <c r="AE375" s="264">
        <v>140061</v>
      </c>
      <c r="AF375" s="264">
        <v>2296051</v>
      </c>
      <c r="AG375" s="264">
        <v>2436112</v>
      </c>
      <c r="AI375" t="s">
        <v>1973</v>
      </c>
      <c r="AK375" t="s">
        <v>1974</v>
      </c>
      <c r="AL375" s="241" t="str">
        <f t="shared" si="5"/>
        <v>906</v>
      </c>
    </row>
    <row r="376" spans="1:38" x14ac:dyDescent="0.2">
      <c r="A376" s="272" t="s">
        <v>2580</v>
      </c>
      <c r="B376" t="s">
        <v>874</v>
      </c>
      <c r="C376" s="264">
        <v>3554999</v>
      </c>
      <c r="D376" s="264">
        <v>0</v>
      </c>
      <c r="E376" s="264">
        <v>3554999</v>
      </c>
      <c r="F376" s="264">
        <v>0</v>
      </c>
      <c r="G376" s="264">
        <v>296625</v>
      </c>
      <c r="H376" s="264">
        <v>783147</v>
      </c>
      <c r="I376" s="264">
        <v>104810</v>
      </c>
      <c r="J376" s="264">
        <v>420904</v>
      </c>
      <c r="K376" s="264">
        <v>1245531</v>
      </c>
      <c r="L376" s="264">
        <v>14398871</v>
      </c>
      <c r="M376" s="264">
        <v>0</v>
      </c>
      <c r="N376" s="264">
        <v>1670267</v>
      </c>
      <c r="O376" s="264">
        <v>35000000</v>
      </c>
      <c r="P376" s="264">
        <v>21848052</v>
      </c>
      <c r="Q376" s="264">
        <v>79323206</v>
      </c>
      <c r="R376" s="264">
        <v>2490359</v>
      </c>
      <c r="S376" s="264">
        <v>1529564</v>
      </c>
      <c r="T376" s="264">
        <v>65135</v>
      </c>
      <c r="U376" s="264">
        <v>1271448</v>
      </c>
      <c r="V376" s="264">
        <v>276054</v>
      </c>
      <c r="W376" s="264">
        <v>297610</v>
      </c>
      <c r="X376" s="264">
        <v>756855</v>
      </c>
      <c r="Y376" s="264">
        <v>1875203</v>
      </c>
      <c r="Z376" s="264">
        <v>8562228</v>
      </c>
      <c r="AA376" s="264">
        <v>32983421</v>
      </c>
      <c r="AB376" s="264">
        <v>41545649</v>
      </c>
      <c r="AC376" s="264">
        <v>21848052</v>
      </c>
      <c r="AD376" s="264">
        <v>63393701</v>
      </c>
      <c r="AE376" s="264">
        <v>15929505</v>
      </c>
      <c r="AF376" s="264">
        <v>21831564</v>
      </c>
      <c r="AG376" s="264">
        <v>37761069</v>
      </c>
      <c r="AI376" t="s">
        <v>984</v>
      </c>
      <c r="AK376" t="s">
        <v>985</v>
      </c>
      <c r="AL376" s="241" t="str">
        <f t="shared" si="5"/>
        <v>428</v>
      </c>
    </row>
    <row r="377" spans="1:38" x14ac:dyDescent="0.2">
      <c r="A377" s="272" t="s">
        <v>2581</v>
      </c>
      <c r="B377" t="s">
        <v>876</v>
      </c>
      <c r="C377" s="264">
        <v>145381</v>
      </c>
      <c r="D377" s="264">
        <v>0</v>
      </c>
      <c r="E377" s="264">
        <v>145381</v>
      </c>
      <c r="F377" s="264">
        <v>0</v>
      </c>
      <c r="G377" s="264">
        <v>0</v>
      </c>
      <c r="H377" s="264">
        <v>32290</v>
      </c>
      <c r="I377" s="264">
        <v>149</v>
      </c>
      <c r="J377" s="264">
        <v>3537</v>
      </c>
      <c r="K377" s="264">
        <v>104012</v>
      </c>
      <c r="L377" s="264">
        <v>187356</v>
      </c>
      <c r="M377" s="264">
        <v>0</v>
      </c>
      <c r="N377" s="264">
        <v>42067</v>
      </c>
      <c r="O377" s="264">
        <v>0</v>
      </c>
      <c r="P377" s="264">
        <v>33443</v>
      </c>
      <c r="Q377" s="264">
        <v>548235</v>
      </c>
      <c r="R377" s="264">
        <v>72446</v>
      </c>
      <c r="S377" s="264">
        <v>80344</v>
      </c>
      <c r="T377" s="264">
        <v>250</v>
      </c>
      <c r="U377" s="264">
        <v>98897</v>
      </c>
      <c r="V377" s="264">
        <v>0</v>
      </c>
      <c r="W377" s="264">
        <v>53949</v>
      </c>
      <c r="X377" s="264">
        <v>0</v>
      </c>
      <c r="Y377" s="264">
        <v>0</v>
      </c>
      <c r="Z377" s="264">
        <v>305886</v>
      </c>
      <c r="AA377" s="264">
        <v>187836</v>
      </c>
      <c r="AB377" s="264">
        <v>493722</v>
      </c>
      <c r="AC377" s="264">
        <v>33443</v>
      </c>
      <c r="AD377" s="264">
        <v>527165</v>
      </c>
      <c r="AE377" s="264">
        <v>21070.000000000007</v>
      </c>
      <c r="AF377" s="264">
        <v>821324</v>
      </c>
      <c r="AG377" s="264">
        <v>842394</v>
      </c>
      <c r="AI377" t="s">
        <v>1731</v>
      </c>
      <c r="AK377" t="s">
        <v>1732</v>
      </c>
      <c r="AL377" s="241" t="str">
        <f t="shared" si="5"/>
        <v>790</v>
      </c>
    </row>
    <row r="378" spans="1:38" x14ac:dyDescent="0.2">
      <c r="A378" s="272" t="s">
        <v>2582</v>
      </c>
      <c r="B378" t="s">
        <v>879</v>
      </c>
      <c r="C378" s="264">
        <v>904433</v>
      </c>
      <c r="D378" s="264">
        <v>0</v>
      </c>
      <c r="E378" s="264">
        <v>904433</v>
      </c>
      <c r="F378" s="264">
        <v>0</v>
      </c>
      <c r="G378" s="264">
        <v>0</v>
      </c>
      <c r="H378" s="264">
        <v>189234</v>
      </c>
      <c r="I378" s="264">
        <v>17325</v>
      </c>
      <c r="J378" s="264">
        <v>87319</v>
      </c>
      <c r="K378" s="264">
        <v>286360</v>
      </c>
      <c r="L378" s="264">
        <v>678625</v>
      </c>
      <c r="M378" s="264">
        <v>0</v>
      </c>
      <c r="N378" s="264">
        <v>0</v>
      </c>
      <c r="O378" s="264">
        <v>795000</v>
      </c>
      <c r="P378" s="264">
        <v>266300</v>
      </c>
      <c r="Q378" s="264">
        <v>3224596</v>
      </c>
      <c r="R378" s="264">
        <v>418398</v>
      </c>
      <c r="S378" s="264">
        <v>466000</v>
      </c>
      <c r="T378" s="264">
        <v>7500</v>
      </c>
      <c r="U378" s="264">
        <v>246080</v>
      </c>
      <c r="V378" s="264">
        <v>273910</v>
      </c>
      <c r="W378" s="264">
        <v>130195</v>
      </c>
      <c r="X378" s="264">
        <v>339361</v>
      </c>
      <c r="Y378" s="264">
        <v>795000</v>
      </c>
      <c r="Z378" s="264">
        <v>2676444</v>
      </c>
      <c r="AA378" s="264">
        <v>677317</v>
      </c>
      <c r="AB378" s="264">
        <v>3353761</v>
      </c>
      <c r="AC378" s="264">
        <v>266300</v>
      </c>
      <c r="AD378" s="264">
        <v>3620061</v>
      </c>
      <c r="AE378" s="264">
        <v>-395465</v>
      </c>
      <c r="AF378" s="264">
        <v>1602323</v>
      </c>
      <c r="AG378" s="264">
        <v>1206858</v>
      </c>
      <c r="AI378" t="s">
        <v>1141</v>
      </c>
      <c r="AK378" t="s">
        <v>1142</v>
      </c>
      <c r="AL378" s="241" t="str">
        <f t="shared" si="5"/>
        <v>503</v>
      </c>
    </row>
    <row r="379" spans="1:38" x14ac:dyDescent="0.2">
      <c r="A379" s="272" t="s">
        <v>2583</v>
      </c>
      <c r="B379" t="s">
        <v>881</v>
      </c>
      <c r="C379" s="264">
        <v>72705</v>
      </c>
      <c r="D379" s="264">
        <v>0</v>
      </c>
      <c r="E379" s="264">
        <v>72705</v>
      </c>
      <c r="F379" s="264">
        <v>0</v>
      </c>
      <c r="G379" s="264">
        <v>87690</v>
      </c>
      <c r="H379" s="264">
        <v>25671</v>
      </c>
      <c r="I379" s="264">
        <v>1555</v>
      </c>
      <c r="J379" s="264">
        <v>1787</v>
      </c>
      <c r="K379" s="264">
        <v>67883</v>
      </c>
      <c r="L379" s="264">
        <v>515370</v>
      </c>
      <c r="M379" s="264">
        <v>0</v>
      </c>
      <c r="N379" s="264">
        <v>15000</v>
      </c>
      <c r="O379" s="264">
        <v>16740</v>
      </c>
      <c r="P379" s="264">
        <v>104046</v>
      </c>
      <c r="Q379" s="264">
        <v>908447</v>
      </c>
      <c r="R379" s="264">
        <v>31326</v>
      </c>
      <c r="S379" s="264">
        <v>40077</v>
      </c>
      <c r="T379" s="264">
        <v>0</v>
      </c>
      <c r="U379" s="264">
        <v>49347</v>
      </c>
      <c r="V379" s="264">
        <v>73652</v>
      </c>
      <c r="W379" s="264">
        <v>64872</v>
      </c>
      <c r="X379" s="264">
        <v>63089</v>
      </c>
      <c r="Y379" s="264">
        <v>0</v>
      </c>
      <c r="Z379" s="264">
        <v>322363</v>
      </c>
      <c r="AA379" s="264">
        <v>494744</v>
      </c>
      <c r="AB379" s="264">
        <v>817107</v>
      </c>
      <c r="AC379" s="264">
        <v>104046</v>
      </c>
      <c r="AD379" s="264">
        <v>921153</v>
      </c>
      <c r="AE379" s="264">
        <v>-12706</v>
      </c>
      <c r="AF379" s="264">
        <v>681407</v>
      </c>
      <c r="AG379" s="264">
        <v>668701</v>
      </c>
      <c r="AI379" t="s">
        <v>98</v>
      </c>
      <c r="AK379" t="s">
        <v>99</v>
      </c>
      <c r="AL379" s="241" t="str">
        <f t="shared" si="5"/>
        <v>010</v>
      </c>
    </row>
    <row r="380" spans="1:38" x14ac:dyDescent="0.2">
      <c r="A380" s="272" t="s">
        <v>2584</v>
      </c>
      <c r="B380" t="s">
        <v>883</v>
      </c>
      <c r="C380" s="264">
        <v>51987</v>
      </c>
      <c r="D380" s="264">
        <v>0</v>
      </c>
      <c r="E380" s="264">
        <v>51987</v>
      </c>
      <c r="F380" s="264">
        <v>0</v>
      </c>
      <c r="G380" s="264">
        <v>0</v>
      </c>
      <c r="H380" s="264">
        <v>27448</v>
      </c>
      <c r="I380" s="264">
        <v>0</v>
      </c>
      <c r="J380" s="264">
        <v>0</v>
      </c>
      <c r="K380" s="264">
        <v>39000</v>
      </c>
      <c r="L380" s="264">
        <v>102000</v>
      </c>
      <c r="M380" s="264">
        <v>0</v>
      </c>
      <c r="N380" s="264">
        <v>6000</v>
      </c>
      <c r="O380" s="264">
        <v>0</v>
      </c>
      <c r="P380" s="264">
        <v>0</v>
      </c>
      <c r="Q380" s="264">
        <v>226435</v>
      </c>
      <c r="R380" s="264">
        <v>23500</v>
      </c>
      <c r="S380" s="264">
        <v>69500</v>
      </c>
      <c r="T380" s="264">
        <v>1200</v>
      </c>
      <c r="U380" s="264">
        <v>24500</v>
      </c>
      <c r="V380" s="264">
        <v>1000</v>
      </c>
      <c r="W380" s="264">
        <v>41000</v>
      </c>
      <c r="X380" s="264">
        <v>0</v>
      </c>
      <c r="Y380" s="264">
        <v>500</v>
      </c>
      <c r="Z380" s="264">
        <v>161200</v>
      </c>
      <c r="AA380" s="264">
        <v>65000</v>
      </c>
      <c r="AB380" s="264">
        <v>226200</v>
      </c>
      <c r="AC380" s="264">
        <v>0</v>
      </c>
      <c r="AD380" s="264">
        <v>226200</v>
      </c>
      <c r="AE380" s="264">
        <v>235</v>
      </c>
      <c r="AF380" s="264">
        <v>313377</v>
      </c>
      <c r="AG380" s="264">
        <v>313612</v>
      </c>
      <c r="AI380" t="s">
        <v>1481</v>
      </c>
      <c r="AK380" t="s">
        <v>1482</v>
      </c>
      <c r="AL380" s="241" t="str">
        <f t="shared" si="5"/>
        <v>668</v>
      </c>
    </row>
    <row r="381" spans="1:38" x14ac:dyDescent="0.2">
      <c r="A381" s="272" t="s">
        <v>2585</v>
      </c>
      <c r="B381" t="s">
        <v>885</v>
      </c>
      <c r="C381" s="264">
        <v>1366895</v>
      </c>
      <c r="D381" s="264">
        <v>0</v>
      </c>
      <c r="E381" s="264">
        <v>1366895</v>
      </c>
      <c r="F381" s="264">
        <v>0</v>
      </c>
      <c r="G381" s="264">
        <v>364134</v>
      </c>
      <c r="H381" s="264">
        <v>291850</v>
      </c>
      <c r="I381" s="264">
        <v>8850</v>
      </c>
      <c r="J381" s="264">
        <v>93836</v>
      </c>
      <c r="K381" s="264">
        <v>416505</v>
      </c>
      <c r="L381" s="264">
        <v>1496284</v>
      </c>
      <c r="M381" s="264">
        <v>16500</v>
      </c>
      <c r="N381" s="264">
        <v>349043</v>
      </c>
      <c r="O381" s="264">
        <v>2708500</v>
      </c>
      <c r="P381" s="264">
        <v>1216839</v>
      </c>
      <c r="Q381" s="264">
        <v>8329236</v>
      </c>
      <c r="R381" s="264">
        <v>601620</v>
      </c>
      <c r="S381" s="264">
        <v>609628</v>
      </c>
      <c r="T381" s="264">
        <v>6000</v>
      </c>
      <c r="U381" s="264">
        <v>737990</v>
      </c>
      <c r="V381" s="264">
        <v>377696</v>
      </c>
      <c r="W381" s="264">
        <v>232105</v>
      </c>
      <c r="X381" s="264">
        <v>481722</v>
      </c>
      <c r="Y381" s="264">
        <v>3593120</v>
      </c>
      <c r="Z381" s="264">
        <v>6639881</v>
      </c>
      <c r="AA381" s="264">
        <v>928170</v>
      </c>
      <c r="AB381" s="264">
        <v>7568051</v>
      </c>
      <c r="AC381" s="264">
        <v>1216839</v>
      </c>
      <c r="AD381" s="264">
        <v>8784890</v>
      </c>
      <c r="AE381" s="264">
        <v>-455654</v>
      </c>
      <c r="AF381" s="264">
        <v>3129632</v>
      </c>
      <c r="AG381" s="264">
        <v>2673978</v>
      </c>
      <c r="AI381" t="s">
        <v>1904</v>
      </c>
      <c r="AK381" t="s">
        <v>1905</v>
      </c>
      <c r="AL381" s="241" t="str">
        <f t="shared" si="5"/>
        <v>872</v>
      </c>
    </row>
    <row r="382" spans="1:38" x14ac:dyDescent="0.2">
      <c r="A382" s="272" t="s">
        <v>2586</v>
      </c>
      <c r="B382" t="s">
        <v>887</v>
      </c>
      <c r="C382" s="264">
        <v>22064</v>
      </c>
      <c r="D382" s="264">
        <v>0</v>
      </c>
      <c r="E382" s="264">
        <v>22064</v>
      </c>
      <c r="F382" s="264">
        <v>0</v>
      </c>
      <c r="G382" s="264">
        <v>0</v>
      </c>
      <c r="H382" s="264">
        <v>11430</v>
      </c>
      <c r="I382" s="264">
        <v>15</v>
      </c>
      <c r="J382" s="264">
        <v>10</v>
      </c>
      <c r="K382" s="264">
        <v>14273</v>
      </c>
      <c r="L382" s="264">
        <v>46100</v>
      </c>
      <c r="M382" s="264">
        <v>0</v>
      </c>
      <c r="N382" s="264">
        <v>650</v>
      </c>
      <c r="O382" s="264">
        <v>0</v>
      </c>
      <c r="P382" s="264">
        <v>10455</v>
      </c>
      <c r="Q382" s="264">
        <v>104997</v>
      </c>
      <c r="R382" s="264">
        <v>15017</v>
      </c>
      <c r="S382" s="264">
        <v>25800</v>
      </c>
      <c r="T382" s="264">
        <v>1100</v>
      </c>
      <c r="U382" s="264">
        <v>5330</v>
      </c>
      <c r="V382" s="264">
        <v>0</v>
      </c>
      <c r="W382" s="264">
        <v>12250</v>
      </c>
      <c r="X382" s="264">
        <v>0</v>
      </c>
      <c r="Y382" s="264">
        <v>0</v>
      </c>
      <c r="Z382" s="264">
        <v>59497</v>
      </c>
      <c r="AA382" s="264">
        <v>30000</v>
      </c>
      <c r="AB382" s="264">
        <v>89497</v>
      </c>
      <c r="AC382" s="264">
        <v>10455</v>
      </c>
      <c r="AD382" s="264">
        <v>99952</v>
      </c>
      <c r="AE382" s="264">
        <v>5045</v>
      </c>
      <c r="AF382" s="264">
        <v>36318</v>
      </c>
      <c r="AG382" s="264">
        <v>41363</v>
      </c>
      <c r="AI382" t="s">
        <v>1466</v>
      </c>
      <c r="AK382" t="s">
        <v>1467</v>
      </c>
      <c r="AL382" s="241" t="str">
        <f t="shared" si="5"/>
        <v>660</v>
      </c>
    </row>
    <row r="383" spans="1:38" x14ac:dyDescent="0.2">
      <c r="A383" s="272" t="s">
        <v>2587</v>
      </c>
      <c r="B383" t="s">
        <v>889</v>
      </c>
      <c r="C383" s="264">
        <v>293581</v>
      </c>
      <c r="D383" s="264">
        <v>0</v>
      </c>
      <c r="E383" s="264">
        <v>293581</v>
      </c>
      <c r="F383" s="264">
        <v>0</v>
      </c>
      <c r="G383" s="264">
        <v>0</v>
      </c>
      <c r="H383" s="264">
        <v>58073</v>
      </c>
      <c r="I383" s="264">
        <v>400</v>
      </c>
      <c r="J383" s="264">
        <v>1000</v>
      </c>
      <c r="K383" s="264">
        <v>137704</v>
      </c>
      <c r="L383" s="264">
        <v>205517</v>
      </c>
      <c r="M383" s="264">
        <v>0</v>
      </c>
      <c r="N383" s="264">
        <v>8033</v>
      </c>
      <c r="O383" s="264">
        <v>0</v>
      </c>
      <c r="P383" s="264">
        <v>100000</v>
      </c>
      <c r="Q383" s="264">
        <v>804308</v>
      </c>
      <c r="R383" s="264">
        <v>159920</v>
      </c>
      <c r="S383" s="264">
        <v>290222</v>
      </c>
      <c r="T383" s="264">
        <v>0</v>
      </c>
      <c r="U383" s="264">
        <v>84535</v>
      </c>
      <c r="V383" s="264">
        <v>1000</v>
      </c>
      <c r="W383" s="264">
        <v>112407</v>
      </c>
      <c r="X383" s="264">
        <v>127585</v>
      </c>
      <c r="Y383" s="264">
        <v>0</v>
      </c>
      <c r="Z383" s="264">
        <v>775669</v>
      </c>
      <c r="AA383" s="264">
        <v>110000</v>
      </c>
      <c r="AB383" s="264">
        <v>885669</v>
      </c>
      <c r="AC383" s="264">
        <v>100000</v>
      </c>
      <c r="AD383" s="264">
        <v>985669</v>
      </c>
      <c r="AE383" s="264">
        <v>-181361</v>
      </c>
      <c r="AF383" s="264">
        <v>1047153</v>
      </c>
      <c r="AG383" s="264">
        <v>865792</v>
      </c>
      <c r="AI383" t="s">
        <v>1642</v>
      </c>
      <c r="AK383" t="s">
        <v>1643</v>
      </c>
      <c r="AL383" s="241" t="str">
        <f t="shared" si="5"/>
        <v>747</v>
      </c>
    </row>
    <row r="384" spans="1:38" x14ac:dyDescent="0.2">
      <c r="A384" s="272" t="s">
        <v>2588</v>
      </c>
      <c r="B384" t="s">
        <v>891</v>
      </c>
      <c r="C384" s="264">
        <v>72588</v>
      </c>
      <c r="D384" s="264">
        <v>0</v>
      </c>
      <c r="E384" s="264">
        <v>72588</v>
      </c>
      <c r="F384" s="264">
        <v>0</v>
      </c>
      <c r="G384" s="264">
        <v>0</v>
      </c>
      <c r="H384" s="264">
        <v>43837</v>
      </c>
      <c r="I384" s="264">
        <v>500</v>
      </c>
      <c r="J384" s="264">
        <v>2180</v>
      </c>
      <c r="K384" s="264">
        <v>81000</v>
      </c>
      <c r="L384" s="264">
        <v>161000</v>
      </c>
      <c r="M384" s="264">
        <v>0</v>
      </c>
      <c r="N384" s="264">
        <v>18000</v>
      </c>
      <c r="O384" s="264">
        <v>0</v>
      </c>
      <c r="P384" s="264">
        <v>0</v>
      </c>
      <c r="Q384" s="264">
        <v>379105</v>
      </c>
      <c r="R384" s="264">
        <v>56800</v>
      </c>
      <c r="S384" s="264">
        <v>179100</v>
      </c>
      <c r="T384" s="264">
        <v>2600</v>
      </c>
      <c r="U384" s="264">
        <v>100070</v>
      </c>
      <c r="V384" s="264">
        <v>6000</v>
      </c>
      <c r="W384" s="264">
        <v>88500</v>
      </c>
      <c r="X384" s="264">
        <v>0</v>
      </c>
      <c r="Y384" s="264">
        <v>0</v>
      </c>
      <c r="Z384" s="264">
        <v>433070</v>
      </c>
      <c r="AA384" s="264">
        <v>75150</v>
      </c>
      <c r="AB384" s="264">
        <v>508220</v>
      </c>
      <c r="AC384" s="264">
        <v>0</v>
      </c>
      <c r="AD384" s="264">
        <v>508220</v>
      </c>
      <c r="AE384" s="264">
        <v>-129115</v>
      </c>
      <c r="AF384" s="264">
        <v>266701</v>
      </c>
      <c r="AG384" s="264">
        <v>137586</v>
      </c>
      <c r="AI384" t="s">
        <v>1331</v>
      </c>
      <c r="AK384" t="s">
        <v>1332</v>
      </c>
      <c r="AL384" s="241" t="str">
        <f t="shared" si="5"/>
        <v>596</v>
      </c>
    </row>
    <row r="385" spans="1:38" x14ac:dyDescent="0.2">
      <c r="A385" s="272" t="s">
        <v>2589</v>
      </c>
      <c r="B385" t="s">
        <v>893</v>
      </c>
      <c r="C385" s="264">
        <v>53959</v>
      </c>
      <c r="D385" s="264">
        <v>0</v>
      </c>
      <c r="E385" s="264">
        <v>53959</v>
      </c>
      <c r="F385" s="264">
        <v>0</v>
      </c>
      <c r="G385" s="264">
        <v>0</v>
      </c>
      <c r="H385" s="264">
        <v>18100</v>
      </c>
      <c r="I385" s="264">
        <v>1000</v>
      </c>
      <c r="J385" s="264">
        <v>10325</v>
      </c>
      <c r="K385" s="264">
        <v>39210</v>
      </c>
      <c r="L385" s="264">
        <v>124840</v>
      </c>
      <c r="M385" s="264">
        <v>0</v>
      </c>
      <c r="N385" s="264">
        <v>6100</v>
      </c>
      <c r="O385" s="264">
        <v>0</v>
      </c>
      <c r="P385" s="264">
        <v>0</v>
      </c>
      <c r="Q385" s="264">
        <v>253534</v>
      </c>
      <c r="R385" s="264">
        <v>25748</v>
      </c>
      <c r="S385" s="264">
        <v>64600</v>
      </c>
      <c r="T385" s="264">
        <v>1600</v>
      </c>
      <c r="U385" s="264">
        <v>42350</v>
      </c>
      <c r="V385" s="264">
        <v>0</v>
      </c>
      <c r="W385" s="264">
        <v>36000</v>
      </c>
      <c r="X385" s="264">
        <v>0</v>
      </c>
      <c r="Y385" s="264">
        <v>0</v>
      </c>
      <c r="Z385" s="264">
        <v>170298</v>
      </c>
      <c r="AA385" s="264">
        <v>83800</v>
      </c>
      <c r="AB385" s="264">
        <v>254098</v>
      </c>
      <c r="AC385" s="264">
        <v>0</v>
      </c>
      <c r="AD385" s="264">
        <v>254098</v>
      </c>
      <c r="AE385" s="264">
        <v>-564</v>
      </c>
      <c r="AF385" s="264">
        <v>480287</v>
      </c>
      <c r="AG385" s="264">
        <v>479723</v>
      </c>
      <c r="AI385" t="s">
        <v>1378</v>
      </c>
      <c r="AK385" t="s">
        <v>1379</v>
      </c>
      <c r="AL385" s="241" t="str">
        <f t="shared" si="5"/>
        <v>618</v>
      </c>
    </row>
    <row r="386" spans="1:38" x14ac:dyDescent="0.2">
      <c r="A386" s="272" t="s">
        <v>2590</v>
      </c>
      <c r="B386" t="s">
        <v>896</v>
      </c>
      <c r="C386" s="264">
        <v>643302</v>
      </c>
      <c r="D386" s="264">
        <v>0</v>
      </c>
      <c r="E386" s="264">
        <v>643302</v>
      </c>
      <c r="F386" s="264">
        <v>0</v>
      </c>
      <c r="G386" s="264">
        <v>101487</v>
      </c>
      <c r="H386" s="264">
        <v>180413</v>
      </c>
      <c r="I386" s="264">
        <v>22771</v>
      </c>
      <c r="J386" s="264">
        <v>60067</v>
      </c>
      <c r="K386" s="264">
        <v>285008</v>
      </c>
      <c r="L386" s="264">
        <v>1203843</v>
      </c>
      <c r="M386" s="264">
        <v>0</v>
      </c>
      <c r="N386" s="264">
        <v>54810</v>
      </c>
      <c r="O386" s="264">
        <v>0</v>
      </c>
      <c r="P386" s="264">
        <v>264871</v>
      </c>
      <c r="Q386" s="264">
        <v>2816572</v>
      </c>
      <c r="R386" s="264">
        <v>426587</v>
      </c>
      <c r="S386" s="264">
        <v>367781</v>
      </c>
      <c r="T386" s="264">
        <v>2600</v>
      </c>
      <c r="U386" s="264">
        <v>189772</v>
      </c>
      <c r="V386" s="264">
        <v>59700</v>
      </c>
      <c r="W386" s="264">
        <v>148941</v>
      </c>
      <c r="X386" s="264">
        <v>275337</v>
      </c>
      <c r="Y386" s="264">
        <v>725000</v>
      </c>
      <c r="Z386" s="264">
        <v>2195718</v>
      </c>
      <c r="AA386" s="264">
        <v>858520</v>
      </c>
      <c r="AB386" s="264">
        <v>3054238</v>
      </c>
      <c r="AC386" s="264">
        <v>264871</v>
      </c>
      <c r="AD386" s="264">
        <v>3319109</v>
      </c>
      <c r="AE386" s="264">
        <v>-502537</v>
      </c>
      <c r="AF386" s="264">
        <v>2021823</v>
      </c>
      <c r="AG386" s="264">
        <v>1519286</v>
      </c>
      <c r="AI386" t="s">
        <v>1556</v>
      </c>
      <c r="AK386" t="s">
        <v>1557</v>
      </c>
      <c r="AL386" s="241" t="str">
        <f t="shared" si="5"/>
        <v>705</v>
      </c>
    </row>
    <row r="387" spans="1:38" x14ac:dyDescent="0.2">
      <c r="A387" s="272" t="s">
        <v>2591</v>
      </c>
      <c r="B387" t="s">
        <v>899</v>
      </c>
      <c r="C387" s="264">
        <v>338436</v>
      </c>
      <c r="D387" s="264">
        <v>0</v>
      </c>
      <c r="E387" s="264">
        <v>338436</v>
      </c>
      <c r="F387" s="264">
        <v>0</v>
      </c>
      <c r="G387" s="264">
        <v>0</v>
      </c>
      <c r="H387" s="264">
        <v>100142</v>
      </c>
      <c r="I387" s="264">
        <v>1400</v>
      </c>
      <c r="J387" s="264">
        <v>47499</v>
      </c>
      <c r="K387" s="264">
        <v>161017</v>
      </c>
      <c r="L387" s="264">
        <v>338757</v>
      </c>
      <c r="M387" s="264">
        <v>750</v>
      </c>
      <c r="N387" s="264">
        <v>11345</v>
      </c>
      <c r="O387" s="264">
        <v>0</v>
      </c>
      <c r="P387" s="264">
        <v>146920</v>
      </c>
      <c r="Q387" s="264">
        <v>1146266</v>
      </c>
      <c r="R387" s="264">
        <v>65224</v>
      </c>
      <c r="S387" s="264">
        <v>274015</v>
      </c>
      <c r="T387" s="264">
        <v>3770</v>
      </c>
      <c r="U387" s="264">
        <v>250335</v>
      </c>
      <c r="V387" s="264">
        <v>0</v>
      </c>
      <c r="W387" s="264">
        <v>59269</v>
      </c>
      <c r="X387" s="264">
        <v>87217</v>
      </c>
      <c r="Y387" s="264">
        <v>0</v>
      </c>
      <c r="Z387" s="264">
        <v>739830</v>
      </c>
      <c r="AA387" s="264">
        <v>237881</v>
      </c>
      <c r="AB387" s="264">
        <v>977711</v>
      </c>
      <c r="AC387" s="264">
        <v>146920</v>
      </c>
      <c r="AD387" s="264">
        <v>1124631</v>
      </c>
      <c r="AE387" s="264">
        <v>21635</v>
      </c>
      <c r="AF387" s="264">
        <v>783502</v>
      </c>
      <c r="AG387" s="264">
        <v>805137</v>
      </c>
      <c r="AI387" t="s">
        <v>1354</v>
      </c>
      <c r="AK387" t="s">
        <v>1355</v>
      </c>
      <c r="AL387" s="241" t="str">
        <f t="shared" ref="AL387:AL449" si="6">RIGHT(AK387,3)</f>
        <v>607</v>
      </c>
    </row>
    <row r="388" spans="1:38" x14ac:dyDescent="0.2">
      <c r="A388" s="272" t="s">
        <v>2592</v>
      </c>
      <c r="B388" t="s">
        <v>901</v>
      </c>
      <c r="C388" s="264">
        <v>44950</v>
      </c>
      <c r="D388" s="264">
        <v>0</v>
      </c>
      <c r="E388" s="264">
        <v>44950</v>
      </c>
      <c r="F388" s="264">
        <v>0</v>
      </c>
      <c r="G388" s="264">
        <v>0</v>
      </c>
      <c r="H388" s="264">
        <v>7756</v>
      </c>
      <c r="I388" s="264">
        <v>0</v>
      </c>
      <c r="J388" s="264">
        <v>0</v>
      </c>
      <c r="K388" s="264">
        <v>14000</v>
      </c>
      <c r="L388" s="264">
        <v>9000</v>
      </c>
      <c r="M388" s="264">
        <v>0</v>
      </c>
      <c r="N388" s="264">
        <v>1000</v>
      </c>
      <c r="O388" s="264">
        <v>0</v>
      </c>
      <c r="P388" s="264">
        <v>7000</v>
      </c>
      <c r="Q388" s="264">
        <v>83706</v>
      </c>
      <c r="R388" s="264">
        <v>13800</v>
      </c>
      <c r="S388" s="264">
        <v>16000</v>
      </c>
      <c r="T388" s="264">
        <v>0</v>
      </c>
      <c r="U388" s="264">
        <v>16800</v>
      </c>
      <c r="V388" s="264">
        <v>1000</v>
      </c>
      <c r="W388" s="264">
        <v>31600</v>
      </c>
      <c r="X388" s="264">
        <v>0</v>
      </c>
      <c r="Y388" s="264">
        <v>0</v>
      </c>
      <c r="Z388" s="264">
        <v>79200</v>
      </c>
      <c r="AA388" s="264">
        <v>0</v>
      </c>
      <c r="AB388" s="264">
        <v>79200</v>
      </c>
      <c r="AC388" s="264">
        <v>7000</v>
      </c>
      <c r="AD388" s="264">
        <v>86200</v>
      </c>
      <c r="AE388" s="264">
        <v>-2494</v>
      </c>
      <c r="AF388" s="264">
        <v>109000</v>
      </c>
      <c r="AG388" s="264">
        <v>106506</v>
      </c>
      <c r="AI388" t="s">
        <v>1756</v>
      </c>
      <c r="AK388" t="s">
        <v>1757</v>
      </c>
      <c r="AL388" s="241" t="str">
        <f t="shared" si="6"/>
        <v>802</v>
      </c>
    </row>
    <row r="389" spans="1:38" x14ac:dyDescent="0.2">
      <c r="A389" s="272" t="s">
        <v>2593</v>
      </c>
      <c r="B389" t="s">
        <v>903</v>
      </c>
      <c r="C389" s="264">
        <v>1134483</v>
      </c>
      <c r="D389" s="264">
        <v>0</v>
      </c>
      <c r="E389" s="264">
        <v>1134483</v>
      </c>
      <c r="F389" s="264">
        <v>0</v>
      </c>
      <c r="G389" s="264">
        <v>0</v>
      </c>
      <c r="H389" s="264">
        <v>423400</v>
      </c>
      <c r="I389" s="264">
        <v>3825</v>
      </c>
      <c r="J389" s="264">
        <v>115000</v>
      </c>
      <c r="K389" s="264">
        <v>469176</v>
      </c>
      <c r="L389" s="264">
        <v>2928850</v>
      </c>
      <c r="M389" s="264">
        <v>11000</v>
      </c>
      <c r="N389" s="264">
        <v>0</v>
      </c>
      <c r="O389" s="264">
        <v>0</v>
      </c>
      <c r="P389" s="264">
        <v>793100</v>
      </c>
      <c r="Q389" s="264">
        <v>5878834</v>
      </c>
      <c r="R389" s="264">
        <v>517361</v>
      </c>
      <c r="S389" s="264">
        <v>337360</v>
      </c>
      <c r="T389" s="264">
        <v>0</v>
      </c>
      <c r="U389" s="264">
        <v>347049</v>
      </c>
      <c r="V389" s="264">
        <v>21300</v>
      </c>
      <c r="W389" s="264">
        <v>369416</v>
      </c>
      <c r="X389" s="264">
        <v>508723</v>
      </c>
      <c r="Y389" s="264">
        <v>0</v>
      </c>
      <c r="Z389" s="264">
        <v>2101209</v>
      </c>
      <c r="AA389" s="264">
        <v>2177856</v>
      </c>
      <c r="AB389" s="264">
        <v>4279065</v>
      </c>
      <c r="AC389" s="264">
        <v>793100</v>
      </c>
      <c r="AD389" s="264">
        <v>5072165</v>
      </c>
      <c r="AE389" s="264">
        <v>806669</v>
      </c>
      <c r="AF389" s="264">
        <v>-428139</v>
      </c>
      <c r="AG389" s="264">
        <v>378530</v>
      </c>
      <c r="AI389" t="s">
        <v>737</v>
      </c>
      <c r="AK389" t="s">
        <v>738</v>
      </c>
      <c r="AL389" s="241" t="str">
        <f t="shared" si="6"/>
        <v>314</v>
      </c>
    </row>
    <row r="390" spans="1:38" x14ac:dyDescent="0.2">
      <c r="A390" s="272" t="s">
        <v>2594</v>
      </c>
      <c r="B390" t="s">
        <v>905</v>
      </c>
      <c r="C390" s="264">
        <v>231740</v>
      </c>
      <c r="D390" s="264">
        <v>0</v>
      </c>
      <c r="E390" s="264">
        <v>231740</v>
      </c>
      <c r="F390" s="264">
        <v>0</v>
      </c>
      <c r="G390" s="264">
        <v>0</v>
      </c>
      <c r="H390" s="264">
        <v>106507</v>
      </c>
      <c r="I390" s="264">
        <v>3350</v>
      </c>
      <c r="J390" s="264">
        <v>4900</v>
      </c>
      <c r="K390" s="264">
        <v>161554</v>
      </c>
      <c r="L390" s="264">
        <v>498100</v>
      </c>
      <c r="M390" s="264">
        <v>0</v>
      </c>
      <c r="N390" s="264">
        <v>406200</v>
      </c>
      <c r="O390" s="264">
        <v>300000</v>
      </c>
      <c r="P390" s="264">
        <v>10642</v>
      </c>
      <c r="Q390" s="264">
        <v>1722993</v>
      </c>
      <c r="R390" s="264">
        <v>95415</v>
      </c>
      <c r="S390" s="264">
        <v>200512</v>
      </c>
      <c r="T390" s="264">
        <v>4150</v>
      </c>
      <c r="U390" s="264">
        <v>139499</v>
      </c>
      <c r="V390" s="264">
        <v>2800</v>
      </c>
      <c r="W390" s="264">
        <v>473566</v>
      </c>
      <c r="X390" s="264">
        <v>0</v>
      </c>
      <c r="Y390" s="264">
        <v>0</v>
      </c>
      <c r="Z390" s="264">
        <v>915942</v>
      </c>
      <c r="AA390" s="264">
        <v>656538</v>
      </c>
      <c r="AB390" s="264">
        <v>1572480</v>
      </c>
      <c r="AC390" s="264">
        <v>10642</v>
      </c>
      <c r="AD390" s="264">
        <v>1583122</v>
      </c>
      <c r="AE390" s="264">
        <v>139871</v>
      </c>
      <c r="AF390" s="264">
        <v>1205081</v>
      </c>
      <c r="AG390" s="264">
        <v>1344952</v>
      </c>
      <c r="AI390" t="s">
        <v>1143</v>
      </c>
      <c r="AK390" t="s">
        <v>1144</v>
      </c>
      <c r="AL390" s="241" t="str">
        <f t="shared" si="6"/>
        <v>504</v>
      </c>
    </row>
    <row r="391" spans="1:38" x14ac:dyDescent="0.2">
      <c r="A391" s="272" t="s">
        <v>2595</v>
      </c>
      <c r="B391" t="s">
        <v>907</v>
      </c>
      <c r="C391" s="264">
        <v>3012662</v>
      </c>
      <c r="D391" s="264">
        <v>0</v>
      </c>
      <c r="E391" s="264">
        <v>3012662</v>
      </c>
      <c r="F391" s="264">
        <v>0</v>
      </c>
      <c r="G391" s="264">
        <v>778469</v>
      </c>
      <c r="H391" s="264">
        <v>910264</v>
      </c>
      <c r="I391" s="264">
        <v>36085</v>
      </c>
      <c r="J391" s="264">
        <v>166281</v>
      </c>
      <c r="K391" s="264">
        <v>1782163.25</v>
      </c>
      <c r="L391" s="264">
        <v>28190898</v>
      </c>
      <c r="M391" s="264">
        <v>0</v>
      </c>
      <c r="N391" s="264">
        <v>99666</v>
      </c>
      <c r="O391" s="264">
        <v>800000</v>
      </c>
      <c r="P391" s="264">
        <v>4389375</v>
      </c>
      <c r="Q391" s="264">
        <v>40165863.25</v>
      </c>
      <c r="R391" s="264">
        <v>1652922</v>
      </c>
      <c r="S391" s="264">
        <v>1077013</v>
      </c>
      <c r="T391" s="264">
        <v>0</v>
      </c>
      <c r="U391" s="264">
        <v>896544</v>
      </c>
      <c r="V391" s="264">
        <v>235000</v>
      </c>
      <c r="W391" s="264">
        <v>204558</v>
      </c>
      <c r="X391" s="264">
        <v>1301161</v>
      </c>
      <c r="Y391" s="264">
        <v>5250794</v>
      </c>
      <c r="Z391" s="264">
        <v>10617992</v>
      </c>
      <c r="AA391" s="264">
        <v>28304189</v>
      </c>
      <c r="AB391" s="264">
        <v>38922181</v>
      </c>
      <c r="AC391" s="264">
        <v>4389375</v>
      </c>
      <c r="AD391" s="264">
        <v>43311556</v>
      </c>
      <c r="AE391" s="264">
        <v>-3145692.75</v>
      </c>
      <c r="AF391" s="264">
        <v>23942121</v>
      </c>
      <c r="AG391" s="264">
        <v>20796428.25</v>
      </c>
      <c r="AI391" t="s">
        <v>238</v>
      </c>
      <c r="AK391" t="s">
        <v>239</v>
      </c>
      <c r="AL391" s="241" t="str">
        <f t="shared" si="6"/>
        <v>075</v>
      </c>
    </row>
    <row r="392" spans="1:38" x14ac:dyDescent="0.2">
      <c r="A392" s="272" t="s">
        <v>2596</v>
      </c>
      <c r="B392" t="s">
        <v>909</v>
      </c>
      <c r="C392" s="264">
        <v>35012</v>
      </c>
      <c r="D392" s="264">
        <v>0</v>
      </c>
      <c r="E392" s="264">
        <v>35012</v>
      </c>
      <c r="F392" s="264">
        <v>0</v>
      </c>
      <c r="G392" s="264">
        <v>0</v>
      </c>
      <c r="H392" s="264">
        <v>30495</v>
      </c>
      <c r="I392" s="264">
        <v>0</v>
      </c>
      <c r="J392" s="264">
        <v>1000</v>
      </c>
      <c r="K392" s="264">
        <v>16850</v>
      </c>
      <c r="L392" s="264">
        <v>77000</v>
      </c>
      <c r="M392" s="264">
        <v>1000</v>
      </c>
      <c r="N392" s="264">
        <v>5000</v>
      </c>
      <c r="O392" s="264">
        <v>0</v>
      </c>
      <c r="P392" s="264">
        <v>0</v>
      </c>
      <c r="Q392" s="264">
        <v>166357</v>
      </c>
      <c r="R392" s="264">
        <v>14705</v>
      </c>
      <c r="S392" s="264">
        <v>16734</v>
      </c>
      <c r="T392" s="264">
        <v>100</v>
      </c>
      <c r="U392" s="264">
        <v>15575</v>
      </c>
      <c r="V392" s="264">
        <v>4000</v>
      </c>
      <c r="W392" s="264">
        <v>21015</v>
      </c>
      <c r="X392" s="264">
        <v>0</v>
      </c>
      <c r="Y392" s="264">
        <v>0</v>
      </c>
      <c r="Z392" s="264">
        <v>72129</v>
      </c>
      <c r="AA392" s="264">
        <v>67500</v>
      </c>
      <c r="AB392" s="264">
        <v>139629</v>
      </c>
      <c r="AC392" s="264">
        <v>0</v>
      </c>
      <c r="AD392" s="264">
        <v>139629</v>
      </c>
      <c r="AE392" s="264">
        <v>26728</v>
      </c>
      <c r="AF392" s="264">
        <v>258790</v>
      </c>
      <c r="AG392" s="264">
        <v>285518</v>
      </c>
      <c r="AI392" t="s">
        <v>1145</v>
      </c>
      <c r="AK392" t="s">
        <v>1146</v>
      </c>
      <c r="AL392" s="241" t="str">
        <f t="shared" si="6"/>
        <v>505</v>
      </c>
    </row>
    <row r="393" spans="1:38" x14ac:dyDescent="0.2">
      <c r="A393" s="272" t="s">
        <v>2597</v>
      </c>
      <c r="B393" t="s">
        <v>911</v>
      </c>
      <c r="C393" s="264">
        <v>11000</v>
      </c>
      <c r="D393" s="264">
        <v>0</v>
      </c>
      <c r="E393" s="264">
        <v>11000</v>
      </c>
      <c r="F393" s="264">
        <v>0</v>
      </c>
      <c r="G393" s="264">
        <v>0</v>
      </c>
      <c r="H393" s="264">
        <v>5308</v>
      </c>
      <c r="I393" s="264">
        <v>390</v>
      </c>
      <c r="J393" s="264">
        <v>655</v>
      </c>
      <c r="K393" s="264">
        <v>2800</v>
      </c>
      <c r="L393" s="264">
        <v>0</v>
      </c>
      <c r="M393" s="264">
        <v>0</v>
      </c>
      <c r="N393" s="264">
        <v>400</v>
      </c>
      <c r="O393" s="264">
        <v>0</v>
      </c>
      <c r="P393" s="264">
        <v>0</v>
      </c>
      <c r="Q393" s="264">
        <v>20553</v>
      </c>
      <c r="R393" s="264">
        <v>2147</v>
      </c>
      <c r="S393" s="264">
        <v>9182</v>
      </c>
      <c r="T393" s="264">
        <v>1200</v>
      </c>
      <c r="U393" s="264">
        <v>3100</v>
      </c>
      <c r="V393" s="264">
        <v>0</v>
      </c>
      <c r="W393" s="264">
        <v>7250</v>
      </c>
      <c r="X393" s="264">
        <v>0</v>
      </c>
      <c r="Y393" s="264">
        <v>0</v>
      </c>
      <c r="Z393" s="264">
        <v>22879</v>
      </c>
      <c r="AA393" s="264">
        <v>0</v>
      </c>
      <c r="AB393" s="264">
        <v>22879</v>
      </c>
      <c r="AC393" s="264">
        <v>0</v>
      </c>
      <c r="AD393" s="264">
        <v>22879</v>
      </c>
      <c r="AE393" s="264">
        <v>-2326</v>
      </c>
      <c r="AF393" s="264">
        <v>21863</v>
      </c>
      <c r="AG393" s="264">
        <v>19537</v>
      </c>
      <c r="AI393" t="s">
        <v>1380</v>
      </c>
      <c r="AK393" t="s">
        <v>1381</v>
      </c>
      <c r="AL393" s="241" t="str">
        <f t="shared" si="6"/>
        <v>619</v>
      </c>
    </row>
    <row r="394" spans="1:38" x14ac:dyDescent="0.2">
      <c r="A394" s="272" t="s">
        <v>2598</v>
      </c>
      <c r="B394" t="s">
        <v>913</v>
      </c>
      <c r="C394" s="264">
        <v>147828</v>
      </c>
      <c r="D394" s="264">
        <v>0</v>
      </c>
      <c r="E394" s="264">
        <v>147828</v>
      </c>
      <c r="F394" s="264">
        <v>0</v>
      </c>
      <c r="G394" s="264">
        <v>38800</v>
      </c>
      <c r="H394" s="264">
        <v>53911</v>
      </c>
      <c r="I394" s="264">
        <v>2000</v>
      </c>
      <c r="J394" s="264">
        <v>5000</v>
      </c>
      <c r="K394" s="264">
        <v>112000</v>
      </c>
      <c r="L394" s="264">
        <v>284500</v>
      </c>
      <c r="M394" s="264">
        <v>0</v>
      </c>
      <c r="N394" s="264">
        <v>3000</v>
      </c>
      <c r="O394" s="264">
        <v>0</v>
      </c>
      <c r="P394" s="264">
        <v>0</v>
      </c>
      <c r="Q394" s="264">
        <v>647039</v>
      </c>
      <c r="R394" s="264">
        <v>87620</v>
      </c>
      <c r="S394" s="264">
        <v>153000</v>
      </c>
      <c r="T394" s="264">
        <v>3275</v>
      </c>
      <c r="U394" s="264">
        <v>67130</v>
      </c>
      <c r="V394" s="264">
        <v>0</v>
      </c>
      <c r="W394" s="264">
        <v>106120</v>
      </c>
      <c r="X394" s="264">
        <v>0</v>
      </c>
      <c r="Y394" s="264">
        <v>38800</v>
      </c>
      <c r="Z394" s="264">
        <v>455945</v>
      </c>
      <c r="AA394" s="264">
        <v>184500</v>
      </c>
      <c r="AB394" s="264">
        <v>640445</v>
      </c>
      <c r="AC394" s="264">
        <v>0</v>
      </c>
      <c r="AD394" s="264">
        <v>640445</v>
      </c>
      <c r="AE394" s="264">
        <v>6594</v>
      </c>
      <c r="AF394" s="264">
        <v>606986</v>
      </c>
      <c r="AG394" s="264">
        <v>613580</v>
      </c>
      <c r="AI394" t="s">
        <v>1501</v>
      </c>
      <c r="AK394" t="s">
        <v>1502</v>
      </c>
      <c r="AL394" s="241" t="str">
        <f t="shared" si="6"/>
        <v>678</v>
      </c>
    </row>
    <row r="395" spans="1:38" x14ac:dyDescent="0.2">
      <c r="A395" s="272" t="s">
        <v>2599</v>
      </c>
      <c r="B395" t="s">
        <v>915</v>
      </c>
      <c r="C395" s="264">
        <v>64249</v>
      </c>
      <c r="D395" s="264">
        <v>0</v>
      </c>
      <c r="E395" s="264">
        <v>64249</v>
      </c>
      <c r="F395" s="264">
        <v>0</v>
      </c>
      <c r="G395" s="264">
        <v>0</v>
      </c>
      <c r="H395" s="264">
        <v>35697</v>
      </c>
      <c r="I395" s="264">
        <v>0</v>
      </c>
      <c r="J395" s="264">
        <v>0</v>
      </c>
      <c r="K395" s="264">
        <v>37045</v>
      </c>
      <c r="L395" s="264">
        <v>149200</v>
      </c>
      <c r="M395" s="264">
        <v>0</v>
      </c>
      <c r="N395" s="264">
        <v>0</v>
      </c>
      <c r="O395" s="264">
        <v>0</v>
      </c>
      <c r="P395" s="264">
        <v>0</v>
      </c>
      <c r="Q395" s="264">
        <v>286191</v>
      </c>
      <c r="R395" s="264">
        <v>25400</v>
      </c>
      <c r="S395" s="264">
        <v>52000</v>
      </c>
      <c r="T395" s="264">
        <v>400</v>
      </c>
      <c r="U395" s="264">
        <v>39880</v>
      </c>
      <c r="V395" s="264">
        <v>1372</v>
      </c>
      <c r="W395" s="264">
        <v>16800</v>
      </c>
      <c r="X395" s="264">
        <v>0</v>
      </c>
      <c r="Y395" s="264">
        <v>0</v>
      </c>
      <c r="Z395" s="264">
        <v>135852</v>
      </c>
      <c r="AA395" s="264">
        <v>149200</v>
      </c>
      <c r="AB395" s="264">
        <v>285052</v>
      </c>
      <c r="AC395" s="264">
        <v>0</v>
      </c>
      <c r="AD395" s="264">
        <v>285052</v>
      </c>
      <c r="AE395" s="264">
        <v>1139</v>
      </c>
      <c r="AF395" s="264">
        <v>135675</v>
      </c>
      <c r="AG395" s="264">
        <v>136814</v>
      </c>
      <c r="AI395" t="s">
        <v>1227</v>
      </c>
      <c r="AK395" t="s">
        <v>1228</v>
      </c>
      <c r="AL395" s="241" t="str">
        <f t="shared" si="6"/>
        <v>545</v>
      </c>
    </row>
    <row r="396" spans="1:38" x14ac:dyDescent="0.2">
      <c r="A396" s="272" t="s">
        <v>2600</v>
      </c>
      <c r="B396" t="s">
        <v>917</v>
      </c>
      <c r="C396" s="264">
        <v>95483</v>
      </c>
      <c r="D396" s="264">
        <v>0</v>
      </c>
      <c r="E396" s="264">
        <v>95483</v>
      </c>
      <c r="F396" s="264">
        <v>0</v>
      </c>
      <c r="G396" s="264">
        <v>0</v>
      </c>
      <c r="H396" s="264">
        <v>42555</v>
      </c>
      <c r="I396" s="264">
        <v>0</v>
      </c>
      <c r="J396" s="264">
        <v>0</v>
      </c>
      <c r="K396" s="264">
        <v>244500</v>
      </c>
      <c r="L396" s="264">
        <v>177000</v>
      </c>
      <c r="M396" s="264">
        <v>0</v>
      </c>
      <c r="N396" s="264">
        <v>1000</v>
      </c>
      <c r="O396" s="264">
        <v>500000</v>
      </c>
      <c r="P396" s="264">
        <v>39600</v>
      </c>
      <c r="Q396" s="264">
        <v>1100138</v>
      </c>
      <c r="R396" s="264">
        <v>43600</v>
      </c>
      <c r="S396" s="264">
        <v>36000</v>
      </c>
      <c r="T396" s="264">
        <v>1000</v>
      </c>
      <c r="U396" s="264">
        <v>74600</v>
      </c>
      <c r="V396" s="264">
        <v>0</v>
      </c>
      <c r="W396" s="264">
        <v>48401</v>
      </c>
      <c r="X396" s="264">
        <v>0</v>
      </c>
      <c r="Y396" s="264">
        <v>0</v>
      </c>
      <c r="Z396" s="264">
        <v>203601</v>
      </c>
      <c r="AA396" s="264">
        <v>829980</v>
      </c>
      <c r="AB396" s="264">
        <v>1033581</v>
      </c>
      <c r="AC396" s="264">
        <v>39600</v>
      </c>
      <c r="AD396" s="264">
        <v>1073181</v>
      </c>
      <c r="AE396" s="264">
        <v>26957</v>
      </c>
      <c r="AF396" s="264">
        <v>354405</v>
      </c>
      <c r="AG396" s="264">
        <v>381362</v>
      </c>
      <c r="AI396" t="s">
        <v>1097</v>
      </c>
      <c r="AK396" t="s">
        <v>1098</v>
      </c>
      <c r="AL396" s="241" t="str">
        <f t="shared" si="6"/>
        <v>482</v>
      </c>
    </row>
    <row r="397" spans="1:38" x14ac:dyDescent="0.2">
      <c r="A397" s="272" t="s">
        <v>2601</v>
      </c>
      <c r="B397" t="s">
        <v>919</v>
      </c>
      <c r="C397" s="264">
        <v>19437</v>
      </c>
      <c r="D397" s="264">
        <v>0</v>
      </c>
      <c r="E397" s="264">
        <v>19437</v>
      </c>
      <c r="F397" s="264">
        <v>0</v>
      </c>
      <c r="G397" s="264">
        <v>0</v>
      </c>
      <c r="H397" s="264">
        <v>19639</v>
      </c>
      <c r="I397" s="264">
        <v>400</v>
      </c>
      <c r="J397" s="264">
        <v>2000</v>
      </c>
      <c r="K397" s="264">
        <v>23500</v>
      </c>
      <c r="L397" s="264">
        <v>10000</v>
      </c>
      <c r="M397" s="264">
        <v>3500</v>
      </c>
      <c r="N397" s="264">
        <v>2000</v>
      </c>
      <c r="O397" s="264">
        <v>0</v>
      </c>
      <c r="P397" s="264">
        <v>0</v>
      </c>
      <c r="Q397" s="264">
        <v>80476</v>
      </c>
      <c r="R397" s="264">
        <v>14039</v>
      </c>
      <c r="S397" s="264">
        <v>24200</v>
      </c>
      <c r="T397" s="264">
        <v>0</v>
      </c>
      <c r="U397" s="264">
        <v>12840</v>
      </c>
      <c r="V397" s="264">
        <v>0</v>
      </c>
      <c r="W397" s="264">
        <v>31500</v>
      </c>
      <c r="X397" s="264">
        <v>0</v>
      </c>
      <c r="Y397" s="264">
        <v>0</v>
      </c>
      <c r="Z397" s="264">
        <v>82579</v>
      </c>
      <c r="AA397" s="264">
        <v>13000</v>
      </c>
      <c r="AB397" s="264">
        <v>95579</v>
      </c>
      <c r="AC397" s="264">
        <v>0</v>
      </c>
      <c r="AD397" s="264">
        <v>95579</v>
      </c>
      <c r="AE397" s="264">
        <v>-15103</v>
      </c>
      <c r="AF397" s="264">
        <v>75059</v>
      </c>
      <c r="AG397" s="264">
        <v>59956</v>
      </c>
      <c r="AI397" t="s">
        <v>946</v>
      </c>
      <c r="AK397" t="s">
        <v>947</v>
      </c>
      <c r="AL397" s="241" t="str">
        <f t="shared" si="6"/>
        <v>411</v>
      </c>
    </row>
    <row r="398" spans="1:38" x14ac:dyDescent="0.2">
      <c r="A398" s="272" t="s">
        <v>2602</v>
      </c>
      <c r="B398" t="s">
        <v>922</v>
      </c>
      <c r="C398" s="264">
        <v>447765</v>
      </c>
      <c r="D398" s="264">
        <v>0</v>
      </c>
      <c r="E398" s="264">
        <v>447765</v>
      </c>
      <c r="F398" s="264">
        <v>0</v>
      </c>
      <c r="G398" s="264">
        <v>207890</v>
      </c>
      <c r="H398" s="264">
        <v>87859</v>
      </c>
      <c r="I398" s="264">
        <v>5875</v>
      </c>
      <c r="J398" s="264">
        <v>8200</v>
      </c>
      <c r="K398" s="264">
        <v>140000</v>
      </c>
      <c r="L398" s="264">
        <v>419750</v>
      </c>
      <c r="M398" s="264">
        <v>59700</v>
      </c>
      <c r="N398" s="264">
        <v>0</v>
      </c>
      <c r="O398" s="264">
        <v>0</v>
      </c>
      <c r="P398" s="264">
        <v>469430</v>
      </c>
      <c r="Q398" s="264">
        <v>1846469</v>
      </c>
      <c r="R398" s="264">
        <v>192000</v>
      </c>
      <c r="S398" s="264">
        <v>182496</v>
      </c>
      <c r="T398" s="264">
        <v>0</v>
      </c>
      <c r="U398" s="264">
        <v>138166</v>
      </c>
      <c r="V398" s="264">
        <v>7500</v>
      </c>
      <c r="W398" s="264">
        <v>136300</v>
      </c>
      <c r="X398" s="264">
        <v>59900</v>
      </c>
      <c r="Y398" s="264">
        <v>0</v>
      </c>
      <c r="Z398" s="264">
        <v>716362</v>
      </c>
      <c r="AA398" s="264">
        <v>350855</v>
      </c>
      <c r="AB398" s="264">
        <v>1067217</v>
      </c>
      <c r="AC398" s="264">
        <v>469430</v>
      </c>
      <c r="AD398" s="264">
        <v>1536647</v>
      </c>
      <c r="AE398" s="264">
        <v>309822</v>
      </c>
      <c r="AF398" s="264">
        <v>375282</v>
      </c>
      <c r="AG398" s="264">
        <v>685104</v>
      </c>
      <c r="AI398" t="s">
        <v>1537</v>
      </c>
      <c r="AK398" t="s">
        <v>1538</v>
      </c>
      <c r="AL398" s="241" t="str">
        <f t="shared" si="6"/>
        <v>695</v>
      </c>
    </row>
    <row r="399" spans="1:38" x14ac:dyDescent="0.2">
      <c r="A399" s="272" t="s">
        <v>2603</v>
      </c>
      <c r="B399" t="s">
        <v>924</v>
      </c>
      <c r="C399" s="264">
        <v>33409</v>
      </c>
      <c r="D399" s="264">
        <v>0</v>
      </c>
      <c r="E399" s="264">
        <v>33409</v>
      </c>
      <c r="F399" s="264">
        <v>0</v>
      </c>
      <c r="G399" s="264">
        <v>0</v>
      </c>
      <c r="H399" s="264">
        <v>14036</v>
      </c>
      <c r="I399" s="264">
        <v>0</v>
      </c>
      <c r="J399" s="264">
        <v>0</v>
      </c>
      <c r="K399" s="264">
        <v>20657</v>
      </c>
      <c r="L399" s="264">
        <v>129000</v>
      </c>
      <c r="M399" s="264">
        <v>0</v>
      </c>
      <c r="N399" s="264">
        <v>0</v>
      </c>
      <c r="O399" s="264">
        <v>0</v>
      </c>
      <c r="P399" s="264">
        <v>0</v>
      </c>
      <c r="Q399" s="264">
        <v>197102</v>
      </c>
      <c r="R399" s="264">
        <v>8200</v>
      </c>
      <c r="S399" s="264">
        <v>34400</v>
      </c>
      <c r="T399" s="264">
        <v>0</v>
      </c>
      <c r="U399" s="264">
        <v>6175</v>
      </c>
      <c r="V399" s="264">
        <v>500</v>
      </c>
      <c r="W399" s="264">
        <v>36750</v>
      </c>
      <c r="X399" s="264">
        <v>0</v>
      </c>
      <c r="Y399" s="264">
        <v>0</v>
      </c>
      <c r="Z399" s="264">
        <v>86025</v>
      </c>
      <c r="AA399" s="264">
        <v>109380</v>
      </c>
      <c r="AB399" s="264">
        <v>195405</v>
      </c>
      <c r="AC399" s="264">
        <v>0</v>
      </c>
      <c r="AD399" s="264">
        <v>195405</v>
      </c>
      <c r="AE399" s="264">
        <v>1697</v>
      </c>
      <c r="AF399" s="264">
        <v>105994</v>
      </c>
      <c r="AG399" s="264">
        <v>107691</v>
      </c>
      <c r="AI399" t="s">
        <v>828</v>
      </c>
      <c r="AK399" t="s">
        <v>829</v>
      </c>
      <c r="AL399" s="241" t="str">
        <f t="shared" si="6"/>
        <v>357</v>
      </c>
    </row>
    <row r="400" spans="1:38" x14ac:dyDescent="0.2">
      <c r="A400" s="272" t="s">
        <v>2604</v>
      </c>
      <c r="B400" t="s">
        <v>926</v>
      </c>
      <c r="C400" s="264">
        <v>558691</v>
      </c>
      <c r="D400" s="264">
        <v>0</v>
      </c>
      <c r="E400" s="264">
        <v>558691</v>
      </c>
      <c r="F400" s="264">
        <v>0</v>
      </c>
      <c r="G400" s="264">
        <v>0</v>
      </c>
      <c r="H400" s="264">
        <v>172020</v>
      </c>
      <c r="I400" s="264">
        <v>8250</v>
      </c>
      <c r="J400" s="264">
        <v>10150</v>
      </c>
      <c r="K400" s="264">
        <v>207701.55000000002</v>
      </c>
      <c r="L400" s="264">
        <v>574950</v>
      </c>
      <c r="M400" s="264">
        <v>200</v>
      </c>
      <c r="N400" s="264">
        <v>110900</v>
      </c>
      <c r="O400" s="264">
        <v>0</v>
      </c>
      <c r="P400" s="264">
        <v>99799</v>
      </c>
      <c r="Q400" s="264">
        <v>1742661.55</v>
      </c>
      <c r="R400" s="264">
        <v>273432</v>
      </c>
      <c r="S400" s="264">
        <v>462802</v>
      </c>
      <c r="T400" s="264">
        <v>5400</v>
      </c>
      <c r="U400" s="264">
        <v>268500</v>
      </c>
      <c r="V400" s="264">
        <v>2750</v>
      </c>
      <c r="W400" s="264">
        <v>116900</v>
      </c>
      <c r="X400" s="264">
        <v>174135</v>
      </c>
      <c r="Y400" s="264">
        <v>0</v>
      </c>
      <c r="Z400" s="264">
        <v>1303919</v>
      </c>
      <c r="AA400" s="264">
        <v>476165</v>
      </c>
      <c r="AB400" s="264">
        <v>1780084</v>
      </c>
      <c r="AC400" s="264">
        <v>99799</v>
      </c>
      <c r="AD400" s="264">
        <v>1879883</v>
      </c>
      <c r="AE400" s="264">
        <v>-137221.45000000004</v>
      </c>
      <c r="AF400" s="264">
        <v>702947</v>
      </c>
      <c r="AG400" s="264">
        <v>565725.54999999993</v>
      </c>
      <c r="AI400" t="s">
        <v>1009</v>
      </c>
      <c r="AK400" t="s">
        <v>1010</v>
      </c>
      <c r="AL400" s="241" t="str">
        <f t="shared" si="6"/>
        <v>439</v>
      </c>
    </row>
    <row r="401" spans="1:38" x14ac:dyDescent="0.2">
      <c r="A401" s="272" t="s">
        <v>2605</v>
      </c>
      <c r="B401" t="s">
        <v>928</v>
      </c>
      <c r="C401" s="264">
        <v>35403</v>
      </c>
      <c r="D401" s="264">
        <v>0</v>
      </c>
      <c r="E401" s="264">
        <v>35403</v>
      </c>
      <c r="F401" s="264">
        <v>0</v>
      </c>
      <c r="G401" s="264">
        <v>0</v>
      </c>
      <c r="H401" s="264">
        <v>12803</v>
      </c>
      <c r="I401" s="264">
        <v>390</v>
      </c>
      <c r="J401" s="264">
        <v>2200</v>
      </c>
      <c r="K401" s="264">
        <v>1408588</v>
      </c>
      <c r="L401" s="264">
        <v>60700</v>
      </c>
      <c r="M401" s="264">
        <v>0</v>
      </c>
      <c r="N401" s="264">
        <v>0</v>
      </c>
      <c r="O401" s="264">
        <v>0</v>
      </c>
      <c r="P401" s="264">
        <v>0</v>
      </c>
      <c r="Q401" s="264">
        <v>1520084</v>
      </c>
      <c r="R401" s="264">
        <v>7300</v>
      </c>
      <c r="S401" s="264">
        <v>26000</v>
      </c>
      <c r="T401" s="264">
        <v>0</v>
      </c>
      <c r="U401" s="264">
        <v>6650</v>
      </c>
      <c r="V401" s="264">
        <v>5000</v>
      </c>
      <c r="W401" s="264">
        <v>39700</v>
      </c>
      <c r="X401" s="264">
        <v>0</v>
      </c>
      <c r="Y401" s="264">
        <v>0</v>
      </c>
      <c r="Z401" s="264">
        <v>84650</v>
      </c>
      <c r="AA401" s="264">
        <v>1381500</v>
      </c>
      <c r="AB401" s="264">
        <v>1466150</v>
      </c>
      <c r="AC401" s="264">
        <v>0</v>
      </c>
      <c r="AD401" s="264">
        <v>1466150</v>
      </c>
      <c r="AE401" s="264">
        <v>53934</v>
      </c>
      <c r="AF401" s="264">
        <v>214550</v>
      </c>
      <c r="AG401" s="264">
        <v>268484</v>
      </c>
      <c r="AI401" t="s">
        <v>697</v>
      </c>
      <c r="AK401" t="s">
        <v>698</v>
      </c>
      <c r="AL401" s="241" t="str">
        <f t="shared" si="6"/>
        <v>294</v>
      </c>
    </row>
    <row r="402" spans="1:38" x14ac:dyDescent="0.2">
      <c r="A402" s="272" t="s">
        <v>2606</v>
      </c>
      <c r="B402" t="s">
        <v>930</v>
      </c>
      <c r="C402" s="264">
        <v>1606447</v>
      </c>
      <c r="D402" s="264">
        <v>0</v>
      </c>
      <c r="E402" s="264">
        <v>1606447</v>
      </c>
      <c r="F402" s="264">
        <v>0</v>
      </c>
      <c r="G402" s="264">
        <v>37984</v>
      </c>
      <c r="H402" s="264">
        <v>312652</v>
      </c>
      <c r="I402" s="264">
        <v>37425</v>
      </c>
      <c r="J402" s="264">
        <v>45455</v>
      </c>
      <c r="K402" s="264">
        <v>522487</v>
      </c>
      <c r="L402" s="264">
        <v>1129330</v>
      </c>
      <c r="M402" s="264">
        <v>70964</v>
      </c>
      <c r="N402" s="264">
        <v>142675</v>
      </c>
      <c r="O402" s="264">
        <v>187000</v>
      </c>
      <c r="P402" s="264">
        <v>381199</v>
      </c>
      <c r="Q402" s="264">
        <v>4473618</v>
      </c>
      <c r="R402" s="264">
        <v>1197983</v>
      </c>
      <c r="S402" s="264">
        <v>684190</v>
      </c>
      <c r="T402" s="264">
        <v>0</v>
      </c>
      <c r="U402" s="264">
        <v>494193</v>
      </c>
      <c r="V402" s="264">
        <v>37984</v>
      </c>
      <c r="W402" s="264">
        <v>285174</v>
      </c>
      <c r="X402" s="264">
        <v>498903</v>
      </c>
      <c r="Y402" s="264">
        <v>0</v>
      </c>
      <c r="Z402" s="264">
        <v>3198427</v>
      </c>
      <c r="AA402" s="264">
        <v>848228</v>
      </c>
      <c r="AB402" s="264">
        <v>4046655</v>
      </c>
      <c r="AC402" s="264">
        <v>381199</v>
      </c>
      <c r="AD402" s="264">
        <v>4427854</v>
      </c>
      <c r="AE402" s="264">
        <v>45764</v>
      </c>
      <c r="AF402" s="264">
        <v>3938284</v>
      </c>
      <c r="AG402" s="264">
        <v>3984048</v>
      </c>
      <c r="AI402" t="s">
        <v>631</v>
      </c>
      <c r="AK402" t="s">
        <v>632</v>
      </c>
      <c r="AL402" s="241" t="str">
        <f t="shared" si="6"/>
        <v>262</v>
      </c>
    </row>
    <row r="403" spans="1:38" x14ac:dyDescent="0.2">
      <c r="A403" s="272" t="s">
        <v>2607</v>
      </c>
      <c r="B403" t="s">
        <v>932</v>
      </c>
      <c r="C403" s="264">
        <v>32732</v>
      </c>
      <c r="D403" s="264">
        <v>0</v>
      </c>
      <c r="E403" s="264">
        <v>32732</v>
      </c>
      <c r="F403" s="264">
        <v>0</v>
      </c>
      <c r="G403" s="264">
        <v>0</v>
      </c>
      <c r="H403" s="264">
        <v>8309</v>
      </c>
      <c r="I403" s="264">
        <v>20</v>
      </c>
      <c r="J403" s="264">
        <v>300</v>
      </c>
      <c r="K403" s="264">
        <v>23297</v>
      </c>
      <c r="L403" s="264">
        <v>0</v>
      </c>
      <c r="M403" s="264">
        <v>0</v>
      </c>
      <c r="N403" s="264">
        <v>200</v>
      </c>
      <c r="O403" s="264">
        <v>0</v>
      </c>
      <c r="P403" s="264">
        <v>0</v>
      </c>
      <c r="Q403" s="264">
        <v>64858</v>
      </c>
      <c r="R403" s="264">
        <v>12750</v>
      </c>
      <c r="S403" s="264">
        <v>20600</v>
      </c>
      <c r="T403" s="264">
        <v>0</v>
      </c>
      <c r="U403" s="264">
        <v>7350</v>
      </c>
      <c r="V403" s="264">
        <v>0</v>
      </c>
      <c r="W403" s="264">
        <v>19300</v>
      </c>
      <c r="X403" s="264">
        <v>0</v>
      </c>
      <c r="Y403" s="264">
        <v>0</v>
      </c>
      <c r="Z403" s="264">
        <v>60000</v>
      </c>
      <c r="AA403" s="264">
        <v>0</v>
      </c>
      <c r="AB403" s="264">
        <v>60000</v>
      </c>
      <c r="AC403" s="264">
        <v>0</v>
      </c>
      <c r="AD403" s="264">
        <v>60000</v>
      </c>
      <c r="AE403" s="264">
        <v>4858</v>
      </c>
      <c r="AF403" s="264">
        <v>121516</v>
      </c>
      <c r="AG403" s="264">
        <v>126374</v>
      </c>
      <c r="AI403" t="s">
        <v>2027</v>
      </c>
      <c r="AK403" t="s">
        <v>2028</v>
      </c>
      <c r="AL403" s="241" t="str">
        <f t="shared" si="6"/>
        <v>931</v>
      </c>
    </row>
    <row r="404" spans="1:38" x14ac:dyDescent="0.2">
      <c r="A404" s="272" t="s">
        <v>2608</v>
      </c>
      <c r="B404" t="s">
        <v>934</v>
      </c>
      <c r="C404" s="264">
        <v>149832</v>
      </c>
      <c r="D404" s="264">
        <v>0</v>
      </c>
      <c r="E404" s="264">
        <v>149832</v>
      </c>
      <c r="F404" s="264">
        <v>0</v>
      </c>
      <c r="G404" s="264">
        <v>0</v>
      </c>
      <c r="H404" s="264">
        <v>34981</v>
      </c>
      <c r="I404" s="264">
        <v>1000</v>
      </c>
      <c r="J404" s="264">
        <v>30000</v>
      </c>
      <c r="K404" s="264">
        <v>48658</v>
      </c>
      <c r="L404" s="264">
        <v>146000</v>
      </c>
      <c r="M404" s="264">
        <v>0</v>
      </c>
      <c r="N404" s="264">
        <v>15000</v>
      </c>
      <c r="O404" s="264">
        <v>0</v>
      </c>
      <c r="P404" s="264">
        <v>66000</v>
      </c>
      <c r="Q404" s="264">
        <v>491471</v>
      </c>
      <c r="R404" s="264">
        <v>38500</v>
      </c>
      <c r="S404" s="264">
        <v>133150</v>
      </c>
      <c r="T404" s="264">
        <v>0</v>
      </c>
      <c r="U404" s="264">
        <v>29750</v>
      </c>
      <c r="V404" s="264">
        <v>10850</v>
      </c>
      <c r="W404" s="264">
        <v>74000</v>
      </c>
      <c r="X404" s="264">
        <v>49372</v>
      </c>
      <c r="Y404" s="264">
        <v>0</v>
      </c>
      <c r="Z404" s="264">
        <v>335622</v>
      </c>
      <c r="AA404" s="264">
        <v>96500</v>
      </c>
      <c r="AB404" s="264">
        <v>432122</v>
      </c>
      <c r="AC404" s="264">
        <v>66000</v>
      </c>
      <c r="AD404" s="264">
        <v>498122</v>
      </c>
      <c r="AE404" s="264">
        <v>-6651</v>
      </c>
      <c r="AF404" s="264">
        <v>225983</v>
      </c>
      <c r="AG404" s="264">
        <v>219332</v>
      </c>
      <c r="AI404" t="s">
        <v>1758</v>
      </c>
      <c r="AK404" t="s">
        <v>1759</v>
      </c>
      <c r="AL404" s="241" t="str">
        <f t="shared" si="6"/>
        <v>803</v>
      </c>
    </row>
    <row r="405" spans="1:38" x14ac:dyDescent="0.2">
      <c r="A405" s="272" t="s">
        <v>2609</v>
      </c>
      <c r="B405" t="s">
        <v>936</v>
      </c>
      <c r="C405" s="264">
        <v>81856</v>
      </c>
      <c r="D405" s="264">
        <v>0</v>
      </c>
      <c r="E405" s="264">
        <v>81856</v>
      </c>
      <c r="F405" s="264">
        <v>0</v>
      </c>
      <c r="G405" s="264">
        <v>0</v>
      </c>
      <c r="H405" s="264">
        <v>22900</v>
      </c>
      <c r="I405" s="264">
        <v>800</v>
      </c>
      <c r="J405" s="264">
        <v>200</v>
      </c>
      <c r="K405" s="264">
        <v>62941</v>
      </c>
      <c r="L405" s="264">
        <v>26500</v>
      </c>
      <c r="M405" s="264">
        <v>0</v>
      </c>
      <c r="N405" s="264">
        <v>150</v>
      </c>
      <c r="O405" s="264">
        <v>0</v>
      </c>
      <c r="P405" s="264">
        <v>4700</v>
      </c>
      <c r="Q405" s="264">
        <v>200047</v>
      </c>
      <c r="R405" s="264">
        <v>25380</v>
      </c>
      <c r="S405" s="264">
        <v>139000</v>
      </c>
      <c r="T405" s="264">
        <v>0</v>
      </c>
      <c r="U405" s="264">
        <v>39800</v>
      </c>
      <c r="V405" s="264">
        <v>500</v>
      </c>
      <c r="W405" s="264">
        <v>63886</v>
      </c>
      <c r="X405" s="264">
        <v>4700</v>
      </c>
      <c r="Y405" s="264">
        <v>0</v>
      </c>
      <c r="Z405" s="264">
        <v>273266</v>
      </c>
      <c r="AA405" s="264">
        <v>23580</v>
      </c>
      <c r="AB405" s="264">
        <v>296846</v>
      </c>
      <c r="AC405" s="264">
        <v>4700</v>
      </c>
      <c r="AD405" s="264">
        <v>301546</v>
      </c>
      <c r="AE405" s="264">
        <v>-101499</v>
      </c>
      <c r="AF405" s="264">
        <v>186069</v>
      </c>
      <c r="AG405" s="264">
        <v>84570</v>
      </c>
      <c r="AI405" t="s">
        <v>1201</v>
      </c>
      <c r="AK405" t="s">
        <v>1202</v>
      </c>
      <c r="AL405" s="241" t="str">
        <f t="shared" si="6"/>
        <v>532</v>
      </c>
    </row>
    <row r="406" spans="1:38" x14ac:dyDescent="0.2">
      <c r="A406" s="272" t="s">
        <v>2610</v>
      </c>
      <c r="B406" t="s">
        <v>938</v>
      </c>
      <c r="C406" s="264">
        <v>72856</v>
      </c>
      <c r="D406" s="264">
        <v>0</v>
      </c>
      <c r="E406" s="264">
        <v>72856</v>
      </c>
      <c r="F406" s="264">
        <v>0</v>
      </c>
      <c r="G406" s="264">
        <v>0</v>
      </c>
      <c r="H406" s="264">
        <v>18140</v>
      </c>
      <c r="I406" s="264">
        <v>0</v>
      </c>
      <c r="J406" s="264">
        <v>0</v>
      </c>
      <c r="K406" s="264">
        <v>43541</v>
      </c>
      <c r="L406" s="264">
        <v>132945</v>
      </c>
      <c r="M406" s="264">
        <v>0</v>
      </c>
      <c r="N406" s="264">
        <v>4000</v>
      </c>
      <c r="O406" s="264">
        <v>0</v>
      </c>
      <c r="P406" s="264">
        <v>27383</v>
      </c>
      <c r="Q406" s="264">
        <v>298865</v>
      </c>
      <c r="R406" s="264">
        <v>16670</v>
      </c>
      <c r="S406" s="264">
        <v>56000</v>
      </c>
      <c r="T406" s="264">
        <v>0</v>
      </c>
      <c r="U406" s="264">
        <v>5000</v>
      </c>
      <c r="V406" s="264">
        <v>2500</v>
      </c>
      <c r="W406" s="264">
        <v>61250</v>
      </c>
      <c r="X406" s="264">
        <v>30295</v>
      </c>
      <c r="Y406" s="264">
        <v>0</v>
      </c>
      <c r="Z406" s="264">
        <v>171715</v>
      </c>
      <c r="AA406" s="264">
        <v>94753</v>
      </c>
      <c r="AB406" s="264">
        <v>266468</v>
      </c>
      <c r="AC406" s="264">
        <v>27383</v>
      </c>
      <c r="AD406" s="264">
        <v>293851</v>
      </c>
      <c r="AE406" s="264">
        <v>5014</v>
      </c>
      <c r="AF406" s="264">
        <v>114205</v>
      </c>
      <c r="AG406" s="264">
        <v>119219</v>
      </c>
      <c r="AI406" t="s">
        <v>905</v>
      </c>
      <c r="AK406" t="s">
        <v>906</v>
      </c>
      <c r="AL406" s="241" t="str">
        <f t="shared" si="6"/>
        <v>392</v>
      </c>
    </row>
    <row r="407" spans="1:38" x14ac:dyDescent="0.2">
      <c r="A407" s="272" t="s">
        <v>2611</v>
      </c>
      <c r="B407" t="s">
        <v>940</v>
      </c>
      <c r="C407" s="264">
        <v>735778</v>
      </c>
      <c r="D407" s="264">
        <v>0</v>
      </c>
      <c r="E407" s="264">
        <v>735778</v>
      </c>
      <c r="F407" s="264">
        <v>0</v>
      </c>
      <c r="G407" s="264">
        <v>176329</v>
      </c>
      <c r="H407" s="264">
        <v>97600</v>
      </c>
      <c r="I407" s="264">
        <v>2500</v>
      </c>
      <c r="J407" s="264">
        <v>0</v>
      </c>
      <c r="K407" s="264">
        <v>211637</v>
      </c>
      <c r="L407" s="264">
        <v>695500</v>
      </c>
      <c r="M407" s="264">
        <v>0</v>
      </c>
      <c r="N407" s="264">
        <v>5000</v>
      </c>
      <c r="O407" s="264">
        <v>0</v>
      </c>
      <c r="P407" s="264">
        <v>494000</v>
      </c>
      <c r="Q407" s="264">
        <v>2418344</v>
      </c>
      <c r="R407" s="264">
        <v>456600</v>
      </c>
      <c r="S407" s="264">
        <v>300175</v>
      </c>
      <c r="T407" s="264">
        <v>0</v>
      </c>
      <c r="U407" s="264">
        <v>245130</v>
      </c>
      <c r="V407" s="264">
        <v>95000</v>
      </c>
      <c r="W407" s="264">
        <v>163200</v>
      </c>
      <c r="X407" s="264">
        <v>171480</v>
      </c>
      <c r="Y407" s="264">
        <v>0</v>
      </c>
      <c r="Z407" s="264">
        <v>1431585</v>
      </c>
      <c r="AA407" s="264">
        <v>1077000</v>
      </c>
      <c r="AB407" s="264">
        <v>2508585</v>
      </c>
      <c r="AC407" s="264">
        <v>494000</v>
      </c>
      <c r="AD407" s="264">
        <v>3002585</v>
      </c>
      <c r="AE407" s="264">
        <v>-584241</v>
      </c>
      <c r="AF407" s="264">
        <v>1808205</v>
      </c>
      <c r="AG407" s="264">
        <v>1223964</v>
      </c>
      <c r="AI407" t="s">
        <v>185</v>
      </c>
      <c r="AK407" t="s">
        <v>186</v>
      </c>
      <c r="AL407" s="241" t="str">
        <f t="shared" si="6"/>
        <v>051</v>
      </c>
    </row>
    <row r="408" spans="1:38" x14ac:dyDescent="0.2">
      <c r="A408" s="272" t="s">
        <v>2612</v>
      </c>
      <c r="B408" t="s">
        <v>943</v>
      </c>
      <c r="C408" s="264">
        <v>4070</v>
      </c>
      <c r="D408" s="264">
        <v>0</v>
      </c>
      <c r="E408" s="264">
        <v>4070</v>
      </c>
      <c r="F408" s="264">
        <v>0</v>
      </c>
      <c r="G408" s="264">
        <v>0</v>
      </c>
      <c r="H408" s="264">
        <v>4639</v>
      </c>
      <c r="I408" s="264">
        <v>0</v>
      </c>
      <c r="J408" s="264">
        <v>0</v>
      </c>
      <c r="K408" s="264">
        <v>3259</v>
      </c>
      <c r="L408" s="264">
        <v>0</v>
      </c>
      <c r="M408" s="264">
        <v>0</v>
      </c>
      <c r="N408" s="264">
        <v>300</v>
      </c>
      <c r="O408" s="264">
        <v>0</v>
      </c>
      <c r="P408" s="264">
        <v>0</v>
      </c>
      <c r="Q408" s="264">
        <v>12268</v>
      </c>
      <c r="R408" s="264">
        <v>900</v>
      </c>
      <c r="S408" s="264">
        <v>10650</v>
      </c>
      <c r="T408" s="264">
        <v>0</v>
      </c>
      <c r="U408" s="264">
        <v>0</v>
      </c>
      <c r="V408" s="264">
        <v>0</v>
      </c>
      <c r="W408" s="264">
        <v>2195</v>
      </c>
      <c r="X408" s="264">
        <v>0</v>
      </c>
      <c r="Y408" s="264">
        <v>0</v>
      </c>
      <c r="Z408" s="264">
        <v>13745</v>
      </c>
      <c r="AA408" s="264">
        <v>3800</v>
      </c>
      <c r="AB408" s="264">
        <v>17545</v>
      </c>
      <c r="AC408" s="264">
        <v>0</v>
      </c>
      <c r="AD408" s="264">
        <v>17545</v>
      </c>
      <c r="AE408" s="264">
        <v>-5277</v>
      </c>
      <c r="AF408" s="264">
        <v>31429</v>
      </c>
      <c r="AG408" s="264">
        <v>26152</v>
      </c>
      <c r="AI408" t="s">
        <v>1760</v>
      </c>
      <c r="AK408" t="s">
        <v>1761</v>
      </c>
      <c r="AL408" s="241" t="str">
        <f t="shared" si="6"/>
        <v>804</v>
      </c>
    </row>
    <row r="409" spans="1:38" x14ac:dyDescent="0.2">
      <c r="A409" s="272" t="s">
        <v>2613</v>
      </c>
      <c r="B409" t="s">
        <v>946</v>
      </c>
      <c r="C409" s="264">
        <v>35952</v>
      </c>
      <c r="D409" s="264">
        <v>0</v>
      </c>
      <c r="E409" s="264">
        <v>35952</v>
      </c>
      <c r="F409" s="264">
        <v>1000</v>
      </c>
      <c r="G409" s="264">
        <v>0</v>
      </c>
      <c r="H409" s="264">
        <v>18970</v>
      </c>
      <c r="I409" s="264">
        <v>0</v>
      </c>
      <c r="J409" s="264">
        <v>1250</v>
      </c>
      <c r="K409" s="264">
        <v>42500</v>
      </c>
      <c r="L409" s="264">
        <v>107150</v>
      </c>
      <c r="M409" s="264">
        <v>0</v>
      </c>
      <c r="N409" s="264">
        <v>7000</v>
      </c>
      <c r="O409" s="264">
        <v>0</v>
      </c>
      <c r="P409" s="264">
        <v>0</v>
      </c>
      <c r="Q409" s="264">
        <v>213822</v>
      </c>
      <c r="R409" s="264">
        <v>25000</v>
      </c>
      <c r="S409" s="264">
        <v>32900</v>
      </c>
      <c r="T409" s="264">
        <v>0</v>
      </c>
      <c r="U409" s="264">
        <v>20550</v>
      </c>
      <c r="V409" s="264">
        <v>700</v>
      </c>
      <c r="W409" s="264">
        <v>29625</v>
      </c>
      <c r="X409" s="264">
        <v>0</v>
      </c>
      <c r="Y409" s="264">
        <v>0</v>
      </c>
      <c r="Z409" s="264">
        <v>108775</v>
      </c>
      <c r="AA409" s="264">
        <v>101550</v>
      </c>
      <c r="AB409" s="264">
        <v>210325</v>
      </c>
      <c r="AC409" s="264">
        <v>0</v>
      </c>
      <c r="AD409" s="264">
        <v>210325</v>
      </c>
      <c r="AE409" s="264">
        <v>3497</v>
      </c>
      <c r="AF409" s="264">
        <v>385260</v>
      </c>
      <c r="AG409" s="264">
        <v>388757</v>
      </c>
      <c r="AI409" t="s">
        <v>977</v>
      </c>
      <c r="AK409" t="s">
        <v>986</v>
      </c>
      <c r="AL409" s="241" t="str">
        <f t="shared" si="6"/>
        <v>429</v>
      </c>
    </row>
    <row r="410" spans="1:38" x14ac:dyDescent="0.2">
      <c r="A410" s="272" t="s">
        <v>2614</v>
      </c>
      <c r="B410" t="s">
        <v>948</v>
      </c>
      <c r="C410" s="264">
        <v>3451077</v>
      </c>
      <c r="D410" s="264">
        <v>0</v>
      </c>
      <c r="E410" s="264">
        <v>3451077</v>
      </c>
      <c r="F410" s="264">
        <v>0</v>
      </c>
      <c r="G410" s="264">
        <v>583500</v>
      </c>
      <c r="H410" s="264">
        <v>963172</v>
      </c>
      <c r="I410" s="264">
        <v>47000</v>
      </c>
      <c r="J410" s="264">
        <v>56870</v>
      </c>
      <c r="K410" s="264">
        <v>3140121</v>
      </c>
      <c r="L410" s="264">
        <v>13308610</v>
      </c>
      <c r="M410" s="264">
        <v>0</v>
      </c>
      <c r="N410" s="264">
        <v>233100</v>
      </c>
      <c r="O410" s="264">
        <v>2105000</v>
      </c>
      <c r="P410" s="264">
        <v>1850493</v>
      </c>
      <c r="Q410" s="264">
        <v>25738943</v>
      </c>
      <c r="R410" s="264">
        <v>1484439</v>
      </c>
      <c r="S410" s="264">
        <v>905897</v>
      </c>
      <c r="T410" s="264">
        <v>0</v>
      </c>
      <c r="U410" s="264">
        <v>1235693</v>
      </c>
      <c r="V410" s="264">
        <v>1156920</v>
      </c>
      <c r="W410" s="264">
        <v>887649</v>
      </c>
      <c r="X410" s="264">
        <v>1250766</v>
      </c>
      <c r="Y410" s="264">
        <v>1726495</v>
      </c>
      <c r="Z410" s="264">
        <v>8647859</v>
      </c>
      <c r="AA410" s="264">
        <v>15517812</v>
      </c>
      <c r="AB410" s="264">
        <v>24165671</v>
      </c>
      <c r="AC410" s="264">
        <v>1850493</v>
      </c>
      <c r="AD410" s="264">
        <v>26016164</v>
      </c>
      <c r="AE410" s="264">
        <v>-277221</v>
      </c>
      <c r="AF410" s="264">
        <v>11077928</v>
      </c>
      <c r="AG410" s="264">
        <v>10800707</v>
      </c>
      <c r="AI410" t="s">
        <v>1947</v>
      </c>
      <c r="AK410" t="s">
        <v>1948</v>
      </c>
      <c r="AL410" s="241" t="str">
        <f t="shared" si="6"/>
        <v>893</v>
      </c>
    </row>
    <row r="411" spans="1:38" x14ac:dyDescent="0.2">
      <c r="A411" s="272" t="s">
        <v>2615</v>
      </c>
      <c r="B411" t="s">
        <v>952</v>
      </c>
      <c r="C411" s="264">
        <v>479608</v>
      </c>
      <c r="D411" s="264">
        <v>0</v>
      </c>
      <c r="E411" s="264">
        <v>479608</v>
      </c>
      <c r="F411" s="264">
        <v>0</v>
      </c>
      <c r="G411" s="264">
        <v>0</v>
      </c>
      <c r="H411" s="264">
        <v>188143</v>
      </c>
      <c r="I411" s="264">
        <v>1350</v>
      </c>
      <c r="J411" s="264">
        <v>36150</v>
      </c>
      <c r="K411" s="264">
        <v>334272</v>
      </c>
      <c r="L411" s="264">
        <v>3000920</v>
      </c>
      <c r="M411" s="264">
        <v>300</v>
      </c>
      <c r="N411" s="264">
        <v>84100</v>
      </c>
      <c r="O411" s="264">
        <v>0</v>
      </c>
      <c r="P411" s="264">
        <v>943941</v>
      </c>
      <c r="Q411" s="264">
        <v>5068784</v>
      </c>
      <c r="R411" s="264">
        <v>349722</v>
      </c>
      <c r="S411" s="264">
        <v>272158</v>
      </c>
      <c r="T411" s="264">
        <v>0</v>
      </c>
      <c r="U411" s="264">
        <v>263651</v>
      </c>
      <c r="V411" s="264">
        <v>400</v>
      </c>
      <c r="W411" s="264">
        <v>144205</v>
      </c>
      <c r="X411" s="264">
        <v>0</v>
      </c>
      <c r="Y411" s="264">
        <v>69645</v>
      </c>
      <c r="Z411" s="264">
        <v>1099781</v>
      </c>
      <c r="AA411" s="264">
        <v>3509705</v>
      </c>
      <c r="AB411" s="264">
        <v>4609486</v>
      </c>
      <c r="AC411" s="264">
        <v>943941</v>
      </c>
      <c r="AD411" s="264">
        <v>5553427</v>
      </c>
      <c r="AE411" s="264">
        <v>-484643</v>
      </c>
      <c r="AF411" s="264">
        <v>2213292</v>
      </c>
      <c r="AG411" s="264">
        <v>1728649</v>
      </c>
      <c r="AI411" t="s">
        <v>1011</v>
      </c>
      <c r="AK411" t="s">
        <v>1012</v>
      </c>
      <c r="AL411" s="241" t="str">
        <f t="shared" si="6"/>
        <v>440</v>
      </c>
    </row>
    <row r="412" spans="1:38" x14ac:dyDescent="0.2">
      <c r="A412" s="272" t="s">
        <v>2616</v>
      </c>
      <c r="B412" t="s">
        <v>954</v>
      </c>
      <c r="C412" s="264">
        <v>44111</v>
      </c>
      <c r="D412" s="264">
        <v>0</v>
      </c>
      <c r="E412" s="264">
        <v>44111</v>
      </c>
      <c r="F412" s="264">
        <v>0</v>
      </c>
      <c r="G412" s="264">
        <v>0</v>
      </c>
      <c r="H412" s="264">
        <v>23116</v>
      </c>
      <c r="I412" s="264">
        <v>300</v>
      </c>
      <c r="J412" s="264">
        <v>350</v>
      </c>
      <c r="K412" s="264">
        <v>23000</v>
      </c>
      <c r="L412" s="264">
        <v>137900</v>
      </c>
      <c r="M412" s="264">
        <v>0</v>
      </c>
      <c r="N412" s="264">
        <v>0</v>
      </c>
      <c r="O412" s="264">
        <v>0</v>
      </c>
      <c r="P412" s="264">
        <v>0</v>
      </c>
      <c r="Q412" s="264">
        <v>228777</v>
      </c>
      <c r="R412" s="264">
        <v>11000</v>
      </c>
      <c r="S412" s="264">
        <v>47500</v>
      </c>
      <c r="T412" s="264">
        <v>200</v>
      </c>
      <c r="U412" s="264">
        <v>4615</v>
      </c>
      <c r="V412" s="264">
        <v>100</v>
      </c>
      <c r="W412" s="264">
        <v>20175</v>
      </c>
      <c r="X412" s="264">
        <v>0</v>
      </c>
      <c r="Y412" s="264">
        <v>40000</v>
      </c>
      <c r="Z412" s="264">
        <v>123590</v>
      </c>
      <c r="AA412" s="264">
        <v>128500</v>
      </c>
      <c r="AB412" s="264">
        <v>252090</v>
      </c>
      <c r="AC412" s="264">
        <v>0</v>
      </c>
      <c r="AD412" s="264">
        <v>252090</v>
      </c>
      <c r="AE412" s="264">
        <v>-23313</v>
      </c>
      <c r="AF412" s="264">
        <v>386725</v>
      </c>
      <c r="AG412" s="264">
        <v>363412</v>
      </c>
      <c r="AI412" t="s">
        <v>792</v>
      </c>
      <c r="AK412" t="s">
        <v>793</v>
      </c>
      <c r="AL412" s="241" t="str">
        <f t="shared" si="6"/>
        <v>340</v>
      </c>
    </row>
    <row r="413" spans="1:38" x14ac:dyDescent="0.2">
      <c r="A413" s="272" t="s">
        <v>2617</v>
      </c>
      <c r="B413" t="s">
        <v>956</v>
      </c>
      <c r="C413" s="264">
        <v>9757</v>
      </c>
      <c r="D413" s="264">
        <v>0</v>
      </c>
      <c r="E413" s="264">
        <v>9757</v>
      </c>
      <c r="F413" s="264">
        <v>0</v>
      </c>
      <c r="G413" s="264">
        <v>0</v>
      </c>
      <c r="H413" s="264">
        <v>10621</v>
      </c>
      <c r="I413" s="264">
        <v>550</v>
      </c>
      <c r="J413" s="264">
        <v>1000</v>
      </c>
      <c r="K413" s="264">
        <v>10000</v>
      </c>
      <c r="L413" s="264">
        <v>77200</v>
      </c>
      <c r="M413" s="264">
        <v>0</v>
      </c>
      <c r="N413" s="264">
        <v>0</v>
      </c>
      <c r="O413" s="264">
        <v>0</v>
      </c>
      <c r="P413" s="264">
        <v>0</v>
      </c>
      <c r="Q413" s="264">
        <v>109128</v>
      </c>
      <c r="R413" s="264">
        <v>0</v>
      </c>
      <c r="S413" s="264">
        <v>24400</v>
      </c>
      <c r="T413" s="264">
        <v>0</v>
      </c>
      <c r="U413" s="264">
        <v>150</v>
      </c>
      <c r="V413" s="264">
        <v>2500</v>
      </c>
      <c r="W413" s="264">
        <v>24100</v>
      </c>
      <c r="X413" s="264">
        <v>0</v>
      </c>
      <c r="Y413" s="264">
        <v>0</v>
      </c>
      <c r="Z413" s="264">
        <v>51150</v>
      </c>
      <c r="AA413" s="264">
        <v>51450</v>
      </c>
      <c r="AB413" s="264">
        <v>102600</v>
      </c>
      <c r="AC413" s="264">
        <v>0</v>
      </c>
      <c r="AD413" s="264">
        <v>102600</v>
      </c>
      <c r="AE413" s="264">
        <v>6528</v>
      </c>
      <c r="AF413" s="264">
        <v>227433</v>
      </c>
      <c r="AG413" s="264">
        <v>233961</v>
      </c>
      <c r="AI413" t="s">
        <v>240</v>
      </c>
      <c r="AK413" t="s">
        <v>241</v>
      </c>
      <c r="AL413" s="241" t="str">
        <f t="shared" si="6"/>
        <v>076</v>
      </c>
    </row>
    <row r="414" spans="1:38" x14ac:dyDescent="0.2">
      <c r="A414" s="272" t="s">
        <v>2618</v>
      </c>
      <c r="B414" t="s">
        <v>958</v>
      </c>
      <c r="C414" s="264">
        <v>79614</v>
      </c>
      <c r="D414" s="264">
        <v>0</v>
      </c>
      <c r="E414" s="264">
        <v>79614</v>
      </c>
      <c r="F414" s="264">
        <v>0</v>
      </c>
      <c r="G414" s="264">
        <v>0</v>
      </c>
      <c r="H414" s="264">
        <v>36609</v>
      </c>
      <c r="I414" s="264">
        <v>300</v>
      </c>
      <c r="J414" s="264">
        <v>5000</v>
      </c>
      <c r="K414" s="264">
        <v>49528</v>
      </c>
      <c r="L414" s="264">
        <v>119400</v>
      </c>
      <c r="M414" s="264">
        <v>0</v>
      </c>
      <c r="N414" s="264">
        <v>0</v>
      </c>
      <c r="O414" s="264">
        <v>0</v>
      </c>
      <c r="P414" s="264">
        <v>0</v>
      </c>
      <c r="Q414" s="264">
        <v>290451</v>
      </c>
      <c r="R414" s="264">
        <v>14200</v>
      </c>
      <c r="S414" s="264">
        <v>104600</v>
      </c>
      <c r="T414" s="264">
        <v>0</v>
      </c>
      <c r="U414" s="264">
        <v>19600</v>
      </c>
      <c r="V414" s="264">
        <v>0</v>
      </c>
      <c r="W414" s="264">
        <v>99800</v>
      </c>
      <c r="X414" s="264">
        <v>0</v>
      </c>
      <c r="Y414" s="264">
        <v>0</v>
      </c>
      <c r="Z414" s="264">
        <v>238200</v>
      </c>
      <c r="AA414" s="264">
        <v>80000</v>
      </c>
      <c r="AB414" s="264">
        <v>318200</v>
      </c>
      <c r="AC414" s="264">
        <v>0</v>
      </c>
      <c r="AD414" s="264">
        <v>318200</v>
      </c>
      <c r="AE414" s="264">
        <v>-27749</v>
      </c>
      <c r="AF414" s="264">
        <v>126843</v>
      </c>
      <c r="AG414" s="264">
        <v>99094</v>
      </c>
      <c r="AI414" t="s">
        <v>1906</v>
      </c>
      <c r="AK414" t="s">
        <v>1907</v>
      </c>
      <c r="AL414" s="241" t="str">
        <f t="shared" si="6"/>
        <v>873</v>
      </c>
    </row>
    <row r="415" spans="1:38" x14ac:dyDescent="0.2">
      <c r="A415" s="272" t="s">
        <v>2619</v>
      </c>
      <c r="B415" t="s">
        <v>960</v>
      </c>
      <c r="C415" s="264">
        <v>156333</v>
      </c>
      <c r="D415" s="264">
        <v>0</v>
      </c>
      <c r="E415" s="264">
        <v>156333</v>
      </c>
      <c r="F415" s="264">
        <v>0</v>
      </c>
      <c r="G415" s="264">
        <v>116150</v>
      </c>
      <c r="H415" s="264">
        <v>97165</v>
      </c>
      <c r="I415" s="264">
        <v>790</v>
      </c>
      <c r="J415" s="264">
        <v>23190</v>
      </c>
      <c r="K415" s="264">
        <v>113821.45999999999</v>
      </c>
      <c r="L415" s="264">
        <v>961475</v>
      </c>
      <c r="M415" s="264">
        <v>0</v>
      </c>
      <c r="N415" s="264">
        <v>19600</v>
      </c>
      <c r="O415" s="264">
        <v>18000</v>
      </c>
      <c r="P415" s="264">
        <v>858704</v>
      </c>
      <c r="Q415" s="264">
        <v>2365228.46</v>
      </c>
      <c r="R415" s="264">
        <v>113661</v>
      </c>
      <c r="S415" s="264">
        <v>209490</v>
      </c>
      <c r="T415" s="264">
        <v>0</v>
      </c>
      <c r="U415" s="264">
        <v>34212</v>
      </c>
      <c r="V415" s="264">
        <v>56500</v>
      </c>
      <c r="W415" s="264">
        <v>68589</v>
      </c>
      <c r="X415" s="264">
        <v>0</v>
      </c>
      <c r="Y415" s="264">
        <v>470000</v>
      </c>
      <c r="Z415" s="264">
        <v>952452</v>
      </c>
      <c r="AA415" s="264">
        <v>910095</v>
      </c>
      <c r="AB415" s="264">
        <v>1862547</v>
      </c>
      <c r="AC415" s="264">
        <v>858704</v>
      </c>
      <c r="AD415" s="264">
        <v>2721251</v>
      </c>
      <c r="AE415" s="264">
        <v>-356022.54000000004</v>
      </c>
      <c r="AF415" s="264">
        <v>1562977</v>
      </c>
      <c r="AG415" s="264">
        <v>1206954.46</v>
      </c>
      <c r="AI415" t="s">
        <v>1281</v>
      </c>
      <c r="AK415" t="s">
        <v>1282</v>
      </c>
      <c r="AL415" s="241" t="str">
        <f t="shared" si="6"/>
        <v>571</v>
      </c>
    </row>
    <row r="416" spans="1:38" x14ac:dyDescent="0.2">
      <c r="A416" s="272" t="s">
        <v>2620</v>
      </c>
      <c r="B416" t="s">
        <v>962</v>
      </c>
      <c r="C416" s="264">
        <v>230637</v>
      </c>
      <c r="D416" s="264">
        <v>0</v>
      </c>
      <c r="E416" s="264">
        <v>230637</v>
      </c>
      <c r="F416" s="264">
        <v>0</v>
      </c>
      <c r="G416" s="264">
        <v>70000</v>
      </c>
      <c r="H416" s="264">
        <v>108590</v>
      </c>
      <c r="I416" s="264">
        <v>1230</v>
      </c>
      <c r="J416" s="264">
        <v>2000</v>
      </c>
      <c r="K416" s="264">
        <v>132678</v>
      </c>
      <c r="L416" s="264">
        <v>844000</v>
      </c>
      <c r="M416" s="264">
        <v>0</v>
      </c>
      <c r="N416" s="264">
        <v>31565</v>
      </c>
      <c r="O416" s="264">
        <v>0</v>
      </c>
      <c r="P416" s="264">
        <v>102895</v>
      </c>
      <c r="Q416" s="264">
        <v>1523595</v>
      </c>
      <c r="R416" s="264">
        <v>142200</v>
      </c>
      <c r="S416" s="264">
        <v>314600</v>
      </c>
      <c r="T416" s="264">
        <v>0</v>
      </c>
      <c r="U416" s="264">
        <v>181550</v>
      </c>
      <c r="V416" s="264">
        <v>0</v>
      </c>
      <c r="W416" s="264">
        <v>100200</v>
      </c>
      <c r="X416" s="264">
        <v>102895</v>
      </c>
      <c r="Y416" s="264">
        <v>0</v>
      </c>
      <c r="Z416" s="264">
        <v>841445</v>
      </c>
      <c r="AA416" s="264">
        <v>913030</v>
      </c>
      <c r="AB416" s="264">
        <v>1754475</v>
      </c>
      <c r="AC416" s="264">
        <v>102895</v>
      </c>
      <c r="AD416" s="264">
        <v>1857370</v>
      </c>
      <c r="AE416" s="264">
        <v>-333775</v>
      </c>
      <c r="AF416" s="264">
        <v>1295680</v>
      </c>
      <c r="AG416" s="264">
        <v>961905</v>
      </c>
      <c r="AI416" t="s">
        <v>428</v>
      </c>
      <c r="AK416" t="s">
        <v>429</v>
      </c>
      <c r="AL416" s="241" t="str">
        <f t="shared" si="6"/>
        <v>164</v>
      </c>
    </row>
    <row r="417" spans="1:38" x14ac:dyDescent="0.2">
      <c r="A417" s="272" t="s">
        <v>2621</v>
      </c>
      <c r="B417" t="s">
        <v>967</v>
      </c>
      <c r="C417" s="264">
        <v>40649</v>
      </c>
      <c r="D417" s="264">
        <v>0</v>
      </c>
      <c r="E417" s="264">
        <v>40649</v>
      </c>
      <c r="F417" s="264">
        <v>0</v>
      </c>
      <c r="G417" s="264">
        <v>0</v>
      </c>
      <c r="H417" s="264">
        <v>17440</v>
      </c>
      <c r="I417" s="264">
        <v>200</v>
      </c>
      <c r="J417" s="264">
        <v>780</v>
      </c>
      <c r="K417" s="264">
        <v>27709.599999999999</v>
      </c>
      <c r="L417" s="264">
        <v>30600</v>
      </c>
      <c r="M417" s="264">
        <v>0</v>
      </c>
      <c r="N417" s="264">
        <v>2000</v>
      </c>
      <c r="O417" s="264">
        <v>0</v>
      </c>
      <c r="P417" s="264">
        <v>0</v>
      </c>
      <c r="Q417" s="264">
        <v>119378.6</v>
      </c>
      <c r="R417" s="264">
        <v>9456</v>
      </c>
      <c r="S417" s="264">
        <v>35200</v>
      </c>
      <c r="T417" s="264">
        <v>190</v>
      </c>
      <c r="U417" s="264">
        <v>10511</v>
      </c>
      <c r="V417" s="264">
        <v>1600</v>
      </c>
      <c r="W417" s="264">
        <v>32400</v>
      </c>
      <c r="X417" s="264">
        <v>8799</v>
      </c>
      <c r="Y417" s="264">
        <v>0</v>
      </c>
      <c r="Z417" s="264">
        <v>98156</v>
      </c>
      <c r="AA417" s="264">
        <v>20000</v>
      </c>
      <c r="AB417" s="264">
        <v>118156</v>
      </c>
      <c r="AC417" s="264">
        <v>0</v>
      </c>
      <c r="AD417" s="264">
        <v>118156</v>
      </c>
      <c r="AE417" s="264">
        <v>1222.5999999999985</v>
      </c>
      <c r="AF417" s="264">
        <v>105685</v>
      </c>
      <c r="AG417" s="264">
        <v>106907.6</v>
      </c>
      <c r="AI417" t="s">
        <v>1099</v>
      </c>
      <c r="AK417" t="s">
        <v>1100</v>
      </c>
      <c r="AL417" s="241" t="str">
        <f t="shared" si="6"/>
        <v>483</v>
      </c>
    </row>
    <row r="418" spans="1:38" x14ac:dyDescent="0.2">
      <c r="A418" s="272" t="s">
        <v>2622</v>
      </c>
      <c r="B418" t="s">
        <v>969</v>
      </c>
      <c r="C418" s="264">
        <v>1866878</v>
      </c>
      <c r="D418" s="264">
        <v>0</v>
      </c>
      <c r="E418" s="264">
        <v>1866878</v>
      </c>
      <c r="F418" s="264">
        <v>0</v>
      </c>
      <c r="G418" s="264">
        <v>0</v>
      </c>
      <c r="H418" s="264">
        <v>506156</v>
      </c>
      <c r="I418" s="264">
        <v>51900</v>
      </c>
      <c r="J418" s="264">
        <v>71985</v>
      </c>
      <c r="K418" s="264">
        <v>850550</v>
      </c>
      <c r="L418" s="264">
        <v>2467400</v>
      </c>
      <c r="M418" s="264">
        <v>44000</v>
      </c>
      <c r="N418" s="264">
        <v>419103</v>
      </c>
      <c r="O418" s="264">
        <v>2000</v>
      </c>
      <c r="P418" s="264">
        <v>2408810</v>
      </c>
      <c r="Q418" s="264">
        <v>8688782</v>
      </c>
      <c r="R418" s="264">
        <v>816650</v>
      </c>
      <c r="S418" s="264">
        <v>1517100</v>
      </c>
      <c r="T418" s="264">
        <v>4500</v>
      </c>
      <c r="U418" s="264">
        <v>1260610</v>
      </c>
      <c r="V418" s="264">
        <v>295500</v>
      </c>
      <c r="W418" s="264">
        <v>352700</v>
      </c>
      <c r="X418" s="264">
        <v>447404</v>
      </c>
      <c r="Y418" s="264">
        <v>100000</v>
      </c>
      <c r="Z418" s="264">
        <v>4794464</v>
      </c>
      <c r="AA418" s="264">
        <v>1655200</v>
      </c>
      <c r="AB418" s="264">
        <v>6449664</v>
      </c>
      <c r="AC418" s="264">
        <v>2408810</v>
      </c>
      <c r="AD418" s="264">
        <v>8858474</v>
      </c>
      <c r="AE418" s="264">
        <v>-169692</v>
      </c>
      <c r="AF418" s="264">
        <v>7154297</v>
      </c>
      <c r="AG418" s="264">
        <v>6984605</v>
      </c>
      <c r="AI418" t="s">
        <v>907</v>
      </c>
      <c r="AK418" t="s">
        <v>908</v>
      </c>
      <c r="AL418" s="241" t="str">
        <f t="shared" si="6"/>
        <v>393</v>
      </c>
    </row>
    <row r="419" spans="1:38" x14ac:dyDescent="0.2">
      <c r="A419" s="272" t="s">
        <v>2623</v>
      </c>
      <c r="B419" t="s">
        <v>971</v>
      </c>
      <c r="C419" s="264">
        <v>163165</v>
      </c>
      <c r="D419" s="264">
        <v>0</v>
      </c>
      <c r="E419" s="264">
        <v>163165</v>
      </c>
      <c r="F419" s="264">
        <v>0</v>
      </c>
      <c r="G419" s="264">
        <v>8982</v>
      </c>
      <c r="H419" s="264">
        <v>69599</v>
      </c>
      <c r="I419" s="264">
        <v>1200</v>
      </c>
      <c r="J419" s="264">
        <v>19336</v>
      </c>
      <c r="K419" s="264">
        <v>92736</v>
      </c>
      <c r="L419" s="264">
        <v>253400</v>
      </c>
      <c r="M419" s="264">
        <v>0</v>
      </c>
      <c r="N419" s="264">
        <v>45822</v>
      </c>
      <c r="O419" s="264">
        <v>0</v>
      </c>
      <c r="P419" s="264">
        <v>0</v>
      </c>
      <c r="Q419" s="264">
        <v>654240</v>
      </c>
      <c r="R419" s="264">
        <v>33960</v>
      </c>
      <c r="S419" s="264">
        <v>219000</v>
      </c>
      <c r="T419" s="264">
        <v>0</v>
      </c>
      <c r="U419" s="264">
        <v>73270</v>
      </c>
      <c r="V419" s="264">
        <v>34754</v>
      </c>
      <c r="W419" s="264">
        <v>156650</v>
      </c>
      <c r="X419" s="264">
        <v>14680</v>
      </c>
      <c r="Y419" s="264">
        <v>0</v>
      </c>
      <c r="Z419" s="264">
        <v>532314</v>
      </c>
      <c r="AA419" s="264">
        <v>190000</v>
      </c>
      <c r="AB419" s="264">
        <v>722314</v>
      </c>
      <c r="AC419" s="264">
        <v>0</v>
      </c>
      <c r="AD419" s="264">
        <v>722314</v>
      </c>
      <c r="AE419" s="264">
        <v>-68074</v>
      </c>
      <c r="AF419" s="264">
        <v>422778</v>
      </c>
      <c r="AG419" s="264">
        <v>354704</v>
      </c>
      <c r="AI419" t="s">
        <v>1762</v>
      </c>
      <c r="AK419" t="s">
        <v>1763</v>
      </c>
      <c r="AL419" s="241" t="str">
        <f t="shared" si="6"/>
        <v>805</v>
      </c>
    </row>
    <row r="420" spans="1:38" x14ac:dyDescent="0.2">
      <c r="A420" s="272" t="s">
        <v>2624</v>
      </c>
      <c r="B420" t="s">
        <v>973</v>
      </c>
      <c r="C420" s="264">
        <v>158880</v>
      </c>
      <c r="D420" s="264">
        <v>0</v>
      </c>
      <c r="E420" s="264">
        <v>158880</v>
      </c>
      <c r="F420" s="264">
        <v>0</v>
      </c>
      <c r="G420" s="264">
        <v>12107</v>
      </c>
      <c r="H420" s="264">
        <v>63621</v>
      </c>
      <c r="I420" s="264">
        <v>3500</v>
      </c>
      <c r="J420" s="264">
        <v>20000</v>
      </c>
      <c r="K420" s="264">
        <v>118422</v>
      </c>
      <c r="L420" s="264">
        <v>232500</v>
      </c>
      <c r="M420" s="264">
        <v>0</v>
      </c>
      <c r="N420" s="264">
        <v>20000</v>
      </c>
      <c r="O420" s="264">
        <v>375000</v>
      </c>
      <c r="P420" s="264">
        <v>0</v>
      </c>
      <c r="Q420" s="264">
        <v>1004030</v>
      </c>
      <c r="R420" s="264">
        <v>44184</v>
      </c>
      <c r="S420" s="264">
        <v>134500</v>
      </c>
      <c r="T420" s="264">
        <v>0</v>
      </c>
      <c r="U420" s="264">
        <v>122048</v>
      </c>
      <c r="V420" s="264">
        <v>14107</v>
      </c>
      <c r="W420" s="264">
        <v>84500</v>
      </c>
      <c r="X420" s="264">
        <v>17750</v>
      </c>
      <c r="Y420" s="264">
        <v>400000</v>
      </c>
      <c r="Z420" s="264">
        <v>817089</v>
      </c>
      <c r="AA420" s="264">
        <v>140500</v>
      </c>
      <c r="AB420" s="264">
        <v>957589</v>
      </c>
      <c r="AC420" s="264">
        <v>0</v>
      </c>
      <c r="AD420" s="264">
        <v>957589</v>
      </c>
      <c r="AE420" s="264">
        <v>46441</v>
      </c>
      <c r="AF420" s="264">
        <v>425732</v>
      </c>
      <c r="AG420" s="264">
        <v>472173</v>
      </c>
      <c r="AI420" t="s">
        <v>1733</v>
      </c>
      <c r="AK420" t="s">
        <v>1734</v>
      </c>
      <c r="AL420" s="241" t="str">
        <f t="shared" si="6"/>
        <v>791</v>
      </c>
    </row>
    <row r="421" spans="1:38" x14ac:dyDescent="0.2">
      <c r="A421" s="272" t="s">
        <v>2625</v>
      </c>
      <c r="B421" t="s">
        <v>975</v>
      </c>
      <c r="C421" s="264">
        <v>87799</v>
      </c>
      <c r="D421" s="264">
        <v>0</v>
      </c>
      <c r="E421" s="264">
        <v>87799</v>
      </c>
      <c r="F421" s="264">
        <v>0</v>
      </c>
      <c r="G421" s="264">
        <v>0</v>
      </c>
      <c r="H421" s="264">
        <v>33196</v>
      </c>
      <c r="I421" s="264">
        <v>1275</v>
      </c>
      <c r="J421" s="264">
        <v>5790</v>
      </c>
      <c r="K421" s="264">
        <v>44000</v>
      </c>
      <c r="L421" s="264">
        <v>93100</v>
      </c>
      <c r="M421" s="264">
        <v>0</v>
      </c>
      <c r="N421" s="264">
        <v>2650</v>
      </c>
      <c r="O421" s="264">
        <v>0</v>
      </c>
      <c r="P421" s="264">
        <v>13226</v>
      </c>
      <c r="Q421" s="264">
        <v>281036</v>
      </c>
      <c r="R421" s="264">
        <v>32600</v>
      </c>
      <c r="S421" s="264">
        <v>60000</v>
      </c>
      <c r="T421" s="264">
        <v>325</v>
      </c>
      <c r="U421" s="264">
        <v>23025</v>
      </c>
      <c r="V421" s="264">
        <v>36500</v>
      </c>
      <c r="W421" s="264">
        <v>47283</v>
      </c>
      <c r="X421" s="264">
        <v>28329</v>
      </c>
      <c r="Y421" s="264">
        <v>20000</v>
      </c>
      <c r="Z421" s="264">
        <v>248062</v>
      </c>
      <c r="AA421" s="264">
        <v>95190</v>
      </c>
      <c r="AB421" s="264">
        <v>343252</v>
      </c>
      <c r="AC421" s="264">
        <v>13226</v>
      </c>
      <c r="AD421" s="264">
        <v>356478</v>
      </c>
      <c r="AE421" s="264">
        <v>-75442</v>
      </c>
      <c r="AF421" s="264">
        <v>216049</v>
      </c>
      <c r="AG421" s="264">
        <v>140607</v>
      </c>
      <c r="AI421" t="s">
        <v>2008</v>
      </c>
      <c r="AK421" t="s">
        <v>2009</v>
      </c>
      <c r="AL421" s="241" t="str">
        <f t="shared" si="6"/>
        <v>922</v>
      </c>
    </row>
    <row r="422" spans="1:38" x14ac:dyDescent="0.2">
      <c r="A422" s="272" t="s">
        <v>2626</v>
      </c>
      <c r="B422" t="s">
        <v>978</v>
      </c>
      <c r="C422" s="264">
        <v>113500</v>
      </c>
      <c r="D422" s="264">
        <v>0</v>
      </c>
      <c r="E422" s="264">
        <v>113500</v>
      </c>
      <c r="F422" s="264">
        <v>0</v>
      </c>
      <c r="G422" s="264">
        <v>0</v>
      </c>
      <c r="H422" s="264">
        <v>31997</v>
      </c>
      <c r="I422" s="264">
        <v>75</v>
      </c>
      <c r="J422" s="264">
        <v>3500</v>
      </c>
      <c r="K422" s="264">
        <v>174991</v>
      </c>
      <c r="L422" s="264">
        <v>112000</v>
      </c>
      <c r="M422" s="264">
        <v>0</v>
      </c>
      <c r="N422" s="264">
        <v>8500</v>
      </c>
      <c r="O422" s="264">
        <v>0</v>
      </c>
      <c r="P422" s="264">
        <v>0</v>
      </c>
      <c r="Q422" s="264">
        <v>444563</v>
      </c>
      <c r="R422" s="264">
        <v>41671</v>
      </c>
      <c r="S422" s="264">
        <v>78300</v>
      </c>
      <c r="T422" s="264">
        <v>1500</v>
      </c>
      <c r="U422" s="264">
        <v>34500</v>
      </c>
      <c r="V422" s="264">
        <v>108500</v>
      </c>
      <c r="W422" s="264">
        <v>34500</v>
      </c>
      <c r="X422" s="264">
        <v>23592</v>
      </c>
      <c r="Y422" s="264">
        <v>10000</v>
      </c>
      <c r="Z422" s="264">
        <v>332563</v>
      </c>
      <c r="AA422" s="264">
        <v>112000</v>
      </c>
      <c r="AB422" s="264">
        <v>444563</v>
      </c>
      <c r="AC422" s="264">
        <v>0</v>
      </c>
      <c r="AD422" s="264">
        <v>444563</v>
      </c>
      <c r="AE422" s="264">
        <v>0</v>
      </c>
      <c r="AF422" s="264">
        <v>243460</v>
      </c>
      <c r="AG422" s="264">
        <v>243460</v>
      </c>
      <c r="AI422" t="s">
        <v>848</v>
      </c>
      <c r="AK422" t="s">
        <v>849</v>
      </c>
      <c r="AL422" s="241" t="str">
        <f t="shared" si="6"/>
        <v>366</v>
      </c>
    </row>
    <row r="423" spans="1:38" x14ac:dyDescent="0.2">
      <c r="A423" s="272" t="s">
        <v>2627</v>
      </c>
      <c r="B423" t="s">
        <v>980</v>
      </c>
      <c r="C423" s="264">
        <v>32732</v>
      </c>
      <c r="D423" s="264">
        <v>0</v>
      </c>
      <c r="E423" s="264">
        <v>32732</v>
      </c>
      <c r="F423" s="264">
        <v>0</v>
      </c>
      <c r="G423" s="264">
        <v>0</v>
      </c>
      <c r="H423" s="264">
        <v>8309</v>
      </c>
      <c r="I423" s="264">
        <v>20</v>
      </c>
      <c r="J423" s="264">
        <v>300</v>
      </c>
      <c r="K423" s="264">
        <v>23297</v>
      </c>
      <c r="L423" s="264">
        <v>0</v>
      </c>
      <c r="M423" s="264">
        <v>0</v>
      </c>
      <c r="N423" s="264">
        <v>200</v>
      </c>
      <c r="O423" s="264">
        <v>0</v>
      </c>
      <c r="P423" s="264">
        <v>0</v>
      </c>
      <c r="Q423" s="264">
        <v>64858</v>
      </c>
      <c r="R423" s="264">
        <v>12750</v>
      </c>
      <c r="S423" s="264">
        <v>20600</v>
      </c>
      <c r="T423" s="264">
        <v>0</v>
      </c>
      <c r="U423" s="264">
        <v>7350</v>
      </c>
      <c r="V423" s="264">
        <v>0</v>
      </c>
      <c r="W423" s="264">
        <v>19300</v>
      </c>
      <c r="X423" s="264">
        <v>0</v>
      </c>
      <c r="Y423" s="264">
        <v>0</v>
      </c>
      <c r="Z423" s="264">
        <v>60000</v>
      </c>
      <c r="AA423" s="264">
        <v>0</v>
      </c>
      <c r="AB423" s="264">
        <v>60000</v>
      </c>
      <c r="AC423" s="264">
        <v>0</v>
      </c>
      <c r="AD423" s="264">
        <v>60000</v>
      </c>
      <c r="AE423" s="264">
        <v>4858</v>
      </c>
      <c r="AF423" s="264">
        <v>121516</v>
      </c>
      <c r="AG423" s="264">
        <v>126374</v>
      </c>
      <c r="AI423" t="s">
        <v>217</v>
      </c>
      <c r="AK423" t="s">
        <v>218</v>
      </c>
      <c r="AL423" s="241" t="str">
        <f t="shared" si="6"/>
        <v>066</v>
      </c>
    </row>
    <row r="424" spans="1:38" x14ac:dyDescent="0.2">
      <c r="A424" s="272" t="s">
        <v>2628</v>
      </c>
      <c r="B424" t="s">
        <v>982</v>
      </c>
      <c r="C424" s="264">
        <v>206921</v>
      </c>
      <c r="D424" s="264">
        <v>0</v>
      </c>
      <c r="E424" s="264">
        <v>206921</v>
      </c>
      <c r="F424" s="264">
        <v>0</v>
      </c>
      <c r="G424" s="264">
        <v>0</v>
      </c>
      <c r="H424" s="264">
        <v>84756</v>
      </c>
      <c r="I424" s="264">
        <v>1650</v>
      </c>
      <c r="J424" s="264">
        <v>1500</v>
      </c>
      <c r="K424" s="264">
        <v>405291</v>
      </c>
      <c r="L424" s="264">
        <v>488018</v>
      </c>
      <c r="M424" s="264">
        <v>125</v>
      </c>
      <c r="N424" s="264">
        <v>2700</v>
      </c>
      <c r="O424" s="264">
        <v>100000</v>
      </c>
      <c r="P424" s="264">
        <v>250000</v>
      </c>
      <c r="Q424" s="264">
        <v>1540961</v>
      </c>
      <c r="R424" s="264">
        <v>26000</v>
      </c>
      <c r="S424" s="264">
        <v>186818</v>
      </c>
      <c r="T424" s="264">
        <v>24800</v>
      </c>
      <c r="U424" s="264">
        <v>43398</v>
      </c>
      <c r="V424" s="264">
        <v>7750</v>
      </c>
      <c r="W424" s="264">
        <v>101621</v>
      </c>
      <c r="X424" s="264">
        <v>28000</v>
      </c>
      <c r="Y424" s="264">
        <v>440000</v>
      </c>
      <c r="Z424" s="264">
        <v>858387</v>
      </c>
      <c r="AA424" s="264">
        <v>413797</v>
      </c>
      <c r="AB424" s="264">
        <v>1272184</v>
      </c>
      <c r="AC424" s="264">
        <v>250000</v>
      </c>
      <c r="AD424" s="264">
        <v>1522184</v>
      </c>
      <c r="AE424" s="264">
        <v>18777</v>
      </c>
      <c r="AF424" s="264">
        <v>1038692</v>
      </c>
      <c r="AG424" s="264">
        <v>1057469</v>
      </c>
      <c r="AI424" t="s">
        <v>811</v>
      </c>
      <c r="AK424" t="s">
        <v>812</v>
      </c>
      <c r="AL424" s="241" t="str">
        <f t="shared" si="6"/>
        <v>349</v>
      </c>
    </row>
    <row r="425" spans="1:38" x14ac:dyDescent="0.2">
      <c r="A425" s="272" t="s">
        <v>2629</v>
      </c>
      <c r="B425" t="s">
        <v>984</v>
      </c>
      <c r="C425" s="264">
        <v>30943</v>
      </c>
      <c r="D425" s="264">
        <v>0</v>
      </c>
      <c r="E425" s="264">
        <v>30943</v>
      </c>
      <c r="F425" s="264">
        <v>0</v>
      </c>
      <c r="G425" s="264">
        <v>0</v>
      </c>
      <c r="H425" s="264">
        <v>316</v>
      </c>
      <c r="I425" s="264">
        <v>0</v>
      </c>
      <c r="J425" s="264">
        <v>2500</v>
      </c>
      <c r="K425" s="264">
        <v>4400</v>
      </c>
      <c r="L425" s="264">
        <v>10000</v>
      </c>
      <c r="M425" s="264">
        <v>0</v>
      </c>
      <c r="N425" s="264">
        <v>0</v>
      </c>
      <c r="O425" s="264">
        <v>0</v>
      </c>
      <c r="P425" s="264">
        <v>0</v>
      </c>
      <c r="Q425" s="264">
        <v>48159</v>
      </c>
      <c r="R425" s="264">
        <v>3000</v>
      </c>
      <c r="S425" s="264">
        <v>16300</v>
      </c>
      <c r="T425" s="264">
        <v>1300</v>
      </c>
      <c r="U425" s="264">
        <v>2000</v>
      </c>
      <c r="V425" s="264">
        <v>0</v>
      </c>
      <c r="W425" s="264">
        <v>15600</v>
      </c>
      <c r="X425" s="264">
        <v>0</v>
      </c>
      <c r="Y425" s="264">
        <v>0</v>
      </c>
      <c r="Z425" s="264">
        <v>38200</v>
      </c>
      <c r="AA425" s="264">
        <v>12000</v>
      </c>
      <c r="AB425" s="264">
        <v>50200</v>
      </c>
      <c r="AC425" s="264">
        <v>0</v>
      </c>
      <c r="AD425" s="264">
        <v>50200</v>
      </c>
      <c r="AE425" s="264">
        <v>-2041</v>
      </c>
      <c r="AF425" s="264">
        <v>107101</v>
      </c>
      <c r="AG425" s="264">
        <v>105060</v>
      </c>
      <c r="AI425" t="s">
        <v>242</v>
      </c>
      <c r="AK425" t="s">
        <v>243</v>
      </c>
      <c r="AL425" s="241" t="str">
        <f t="shared" si="6"/>
        <v>077</v>
      </c>
    </row>
    <row r="426" spans="1:38" x14ac:dyDescent="0.2">
      <c r="A426" s="272" t="s">
        <v>2630</v>
      </c>
      <c r="B426" t="s">
        <v>977</v>
      </c>
      <c r="C426" s="264">
        <v>2688043</v>
      </c>
      <c r="D426" s="264">
        <v>0</v>
      </c>
      <c r="E426" s="264">
        <v>2688043</v>
      </c>
      <c r="F426" s="264">
        <v>0</v>
      </c>
      <c r="G426" s="264">
        <v>956060</v>
      </c>
      <c r="H426" s="264">
        <v>645842</v>
      </c>
      <c r="I426" s="264">
        <v>19750</v>
      </c>
      <c r="J426" s="264">
        <v>59820</v>
      </c>
      <c r="K426" s="264">
        <v>1307016</v>
      </c>
      <c r="L426" s="264">
        <v>3500750</v>
      </c>
      <c r="M426" s="264">
        <v>3000</v>
      </c>
      <c r="N426" s="264">
        <v>172550</v>
      </c>
      <c r="O426" s="264">
        <v>1750000</v>
      </c>
      <c r="P426" s="264">
        <v>1689841</v>
      </c>
      <c r="Q426" s="264">
        <v>12792672</v>
      </c>
      <c r="R426" s="264">
        <v>828375</v>
      </c>
      <c r="S426" s="264">
        <v>1607816</v>
      </c>
      <c r="T426" s="264">
        <v>0</v>
      </c>
      <c r="U426" s="264">
        <v>1153720</v>
      </c>
      <c r="V426" s="264">
        <v>681750</v>
      </c>
      <c r="W426" s="264">
        <v>301045</v>
      </c>
      <c r="X426" s="264">
        <v>878000</v>
      </c>
      <c r="Y426" s="264">
        <v>2250000</v>
      </c>
      <c r="Z426" s="264">
        <v>7700706</v>
      </c>
      <c r="AA426" s="264">
        <v>2952103</v>
      </c>
      <c r="AB426" s="264">
        <v>10652809</v>
      </c>
      <c r="AC426" s="264">
        <v>1689841</v>
      </c>
      <c r="AD426" s="264">
        <v>12342650</v>
      </c>
      <c r="AE426" s="264">
        <v>450022</v>
      </c>
      <c r="AF426" s="264">
        <v>4058307</v>
      </c>
      <c r="AG426" s="264">
        <v>4508329</v>
      </c>
      <c r="AI426" t="s">
        <v>863</v>
      </c>
      <c r="AK426" t="s">
        <v>864</v>
      </c>
      <c r="AL426" s="241" t="str">
        <f t="shared" si="6"/>
        <v>373</v>
      </c>
    </row>
    <row r="427" spans="1:38" x14ac:dyDescent="0.2">
      <c r="A427" s="272" t="s">
        <v>2631</v>
      </c>
      <c r="B427" t="s">
        <v>987</v>
      </c>
      <c r="C427" s="264">
        <v>96433</v>
      </c>
      <c r="D427" s="264">
        <v>0</v>
      </c>
      <c r="E427" s="264">
        <v>96433</v>
      </c>
      <c r="F427" s="264">
        <v>0</v>
      </c>
      <c r="G427" s="264">
        <v>0</v>
      </c>
      <c r="H427" s="264">
        <v>41146</v>
      </c>
      <c r="I427" s="264">
        <v>600</v>
      </c>
      <c r="J427" s="264">
        <v>1650</v>
      </c>
      <c r="K427" s="264">
        <v>912211</v>
      </c>
      <c r="L427" s="264">
        <v>558000</v>
      </c>
      <c r="M427" s="264">
        <v>0</v>
      </c>
      <c r="N427" s="264">
        <v>5300</v>
      </c>
      <c r="O427" s="264">
        <v>960000</v>
      </c>
      <c r="P427" s="264">
        <v>30000</v>
      </c>
      <c r="Q427" s="264">
        <v>2605340</v>
      </c>
      <c r="R427" s="264">
        <v>35025</v>
      </c>
      <c r="S427" s="264">
        <v>55500</v>
      </c>
      <c r="T427" s="264">
        <v>2000</v>
      </c>
      <c r="U427" s="264">
        <v>65620</v>
      </c>
      <c r="V427" s="264">
        <v>2000</v>
      </c>
      <c r="W427" s="264">
        <v>112965</v>
      </c>
      <c r="X427" s="264">
        <v>0</v>
      </c>
      <c r="Y427" s="264">
        <v>0</v>
      </c>
      <c r="Z427" s="264">
        <v>273110</v>
      </c>
      <c r="AA427" s="264">
        <v>2284000</v>
      </c>
      <c r="AB427" s="264">
        <v>2557110</v>
      </c>
      <c r="AC427" s="264">
        <v>30000</v>
      </c>
      <c r="AD427" s="264">
        <v>2587110</v>
      </c>
      <c r="AE427" s="264">
        <v>18230</v>
      </c>
      <c r="AF427" s="264">
        <v>437713</v>
      </c>
      <c r="AG427" s="264">
        <v>455943</v>
      </c>
      <c r="AI427" t="s">
        <v>1585</v>
      </c>
      <c r="AK427" t="s">
        <v>1586</v>
      </c>
      <c r="AL427" s="241" t="str">
        <f t="shared" si="6"/>
        <v>720</v>
      </c>
    </row>
    <row r="428" spans="1:38" x14ac:dyDescent="0.2">
      <c r="A428" s="272" t="s">
        <v>2632</v>
      </c>
      <c r="B428" t="s">
        <v>989</v>
      </c>
      <c r="C428" s="264">
        <v>27607</v>
      </c>
      <c r="D428" s="264">
        <v>0</v>
      </c>
      <c r="E428" s="264">
        <v>27607</v>
      </c>
      <c r="F428" s="264">
        <v>0</v>
      </c>
      <c r="G428" s="264">
        <v>0</v>
      </c>
      <c r="H428" s="264">
        <v>6616</v>
      </c>
      <c r="I428" s="264">
        <v>0</v>
      </c>
      <c r="J428" s="264">
        <v>1142</v>
      </c>
      <c r="K428" s="264">
        <v>7451</v>
      </c>
      <c r="L428" s="264">
        <v>10200</v>
      </c>
      <c r="M428" s="264">
        <v>0</v>
      </c>
      <c r="N428" s="264">
        <v>1500</v>
      </c>
      <c r="O428" s="264">
        <v>0</v>
      </c>
      <c r="P428" s="264">
        <v>0</v>
      </c>
      <c r="Q428" s="264">
        <v>54516</v>
      </c>
      <c r="R428" s="264">
        <v>1050</v>
      </c>
      <c r="S428" s="264">
        <v>14600</v>
      </c>
      <c r="T428" s="264">
        <v>705</v>
      </c>
      <c r="U428" s="264">
        <v>250</v>
      </c>
      <c r="V428" s="264">
        <v>3400</v>
      </c>
      <c r="W428" s="264">
        <v>15000</v>
      </c>
      <c r="X428" s="264">
        <v>9141</v>
      </c>
      <c r="Y428" s="264">
        <v>0</v>
      </c>
      <c r="Z428" s="264">
        <v>44146</v>
      </c>
      <c r="AA428" s="264">
        <v>15100</v>
      </c>
      <c r="AB428" s="264">
        <v>59246</v>
      </c>
      <c r="AC428" s="264">
        <v>0</v>
      </c>
      <c r="AD428" s="264">
        <v>59246</v>
      </c>
      <c r="AE428" s="264">
        <v>-4730</v>
      </c>
      <c r="AF428" s="264">
        <v>43388</v>
      </c>
      <c r="AG428" s="264">
        <v>38658</v>
      </c>
      <c r="AI428" t="s">
        <v>2054</v>
      </c>
      <c r="AK428" t="s">
        <v>2055</v>
      </c>
      <c r="AL428" s="241" t="str">
        <f t="shared" si="6"/>
        <v>944</v>
      </c>
    </row>
    <row r="429" spans="1:38" x14ac:dyDescent="0.2">
      <c r="A429" s="272" t="s">
        <v>2633</v>
      </c>
      <c r="B429" t="s">
        <v>991</v>
      </c>
      <c r="C429" s="264">
        <v>24903</v>
      </c>
      <c r="D429" s="264">
        <v>0</v>
      </c>
      <c r="E429" s="264">
        <v>24903</v>
      </c>
      <c r="F429" s="264">
        <v>0</v>
      </c>
      <c r="G429" s="264">
        <v>0</v>
      </c>
      <c r="H429" s="264">
        <v>1961</v>
      </c>
      <c r="I429" s="264">
        <v>0</v>
      </c>
      <c r="J429" s="264">
        <v>1200</v>
      </c>
      <c r="K429" s="264">
        <v>2400</v>
      </c>
      <c r="L429" s="264">
        <v>400</v>
      </c>
      <c r="M429" s="264">
        <v>0</v>
      </c>
      <c r="N429" s="264">
        <v>0</v>
      </c>
      <c r="O429" s="264">
        <v>0</v>
      </c>
      <c r="P429" s="264">
        <v>0</v>
      </c>
      <c r="Q429" s="264">
        <v>30864</v>
      </c>
      <c r="R429" s="264">
        <v>22500</v>
      </c>
      <c r="S429" s="264">
        <v>91300</v>
      </c>
      <c r="T429" s="264">
        <v>5000</v>
      </c>
      <c r="U429" s="264">
        <v>9000</v>
      </c>
      <c r="V429" s="264">
        <v>1000</v>
      </c>
      <c r="W429" s="264">
        <v>15900</v>
      </c>
      <c r="X429" s="264">
        <v>0</v>
      </c>
      <c r="Y429" s="264">
        <v>0</v>
      </c>
      <c r="Z429" s="264">
        <v>144700</v>
      </c>
      <c r="AA429" s="264">
        <v>0</v>
      </c>
      <c r="AB429" s="264">
        <v>144700</v>
      </c>
      <c r="AC429" s="264">
        <v>0</v>
      </c>
      <c r="AD429" s="264">
        <v>144700</v>
      </c>
      <c r="AE429" s="264">
        <v>-113836</v>
      </c>
      <c r="AF429" s="264">
        <v>209608</v>
      </c>
      <c r="AG429" s="264">
        <v>95772</v>
      </c>
      <c r="AI429" t="s">
        <v>300</v>
      </c>
      <c r="AK429" t="s">
        <v>301</v>
      </c>
      <c r="AL429" s="241" t="str">
        <f t="shared" si="6"/>
        <v>104</v>
      </c>
    </row>
    <row r="430" spans="1:38" x14ac:dyDescent="0.2">
      <c r="A430" s="272" t="s">
        <v>2634</v>
      </c>
      <c r="B430" t="s">
        <v>993</v>
      </c>
      <c r="C430" s="264">
        <v>177977</v>
      </c>
      <c r="D430" s="264">
        <v>0</v>
      </c>
      <c r="E430" s="264">
        <v>177977</v>
      </c>
      <c r="F430" s="264">
        <v>0</v>
      </c>
      <c r="G430" s="264">
        <v>25000</v>
      </c>
      <c r="H430" s="264">
        <v>26013</v>
      </c>
      <c r="I430" s="264">
        <v>275</v>
      </c>
      <c r="J430" s="264">
        <v>13350</v>
      </c>
      <c r="K430" s="264">
        <v>49263</v>
      </c>
      <c r="L430" s="264">
        <v>722000</v>
      </c>
      <c r="M430" s="264">
        <v>0</v>
      </c>
      <c r="N430" s="264">
        <v>4000</v>
      </c>
      <c r="O430" s="264">
        <v>0</v>
      </c>
      <c r="P430" s="264">
        <v>0</v>
      </c>
      <c r="Q430" s="264">
        <v>1017878</v>
      </c>
      <c r="R430" s="264">
        <v>39541</v>
      </c>
      <c r="S430" s="264">
        <v>106500</v>
      </c>
      <c r="T430" s="264">
        <v>1800</v>
      </c>
      <c r="U430" s="264">
        <v>36500</v>
      </c>
      <c r="V430" s="264">
        <v>31000</v>
      </c>
      <c r="W430" s="264">
        <v>85500</v>
      </c>
      <c r="X430" s="264">
        <v>21825</v>
      </c>
      <c r="Y430" s="264">
        <v>0</v>
      </c>
      <c r="Z430" s="264">
        <v>322666</v>
      </c>
      <c r="AA430" s="264">
        <v>708538</v>
      </c>
      <c r="AB430" s="264">
        <v>1031204</v>
      </c>
      <c r="AC430" s="264">
        <v>0</v>
      </c>
      <c r="AD430" s="264">
        <v>1031204</v>
      </c>
      <c r="AE430" s="264">
        <v>-13326</v>
      </c>
      <c r="AF430" s="264">
        <v>400975</v>
      </c>
      <c r="AG430" s="264">
        <v>387649</v>
      </c>
      <c r="AI430" t="s">
        <v>1931</v>
      </c>
      <c r="AK430" t="s">
        <v>1932</v>
      </c>
      <c r="AL430" s="241" t="str">
        <f t="shared" si="6"/>
        <v>885</v>
      </c>
    </row>
    <row r="431" spans="1:38" x14ac:dyDescent="0.2">
      <c r="A431" s="272" t="s">
        <v>2635</v>
      </c>
      <c r="B431" t="s">
        <v>995</v>
      </c>
      <c r="C431" s="264">
        <v>27627</v>
      </c>
      <c r="D431" s="264">
        <v>0</v>
      </c>
      <c r="E431" s="264">
        <v>27627</v>
      </c>
      <c r="F431" s="264">
        <v>0</v>
      </c>
      <c r="G431" s="264">
        <v>0</v>
      </c>
      <c r="H431" s="264">
        <v>11550</v>
      </c>
      <c r="I431" s="264">
        <v>0</v>
      </c>
      <c r="J431" s="264">
        <v>0</v>
      </c>
      <c r="K431" s="264">
        <v>6000</v>
      </c>
      <c r="L431" s="264">
        <v>48000</v>
      </c>
      <c r="M431" s="264">
        <v>0</v>
      </c>
      <c r="N431" s="264">
        <v>10000</v>
      </c>
      <c r="O431" s="264">
        <v>0</v>
      </c>
      <c r="P431" s="264">
        <v>0</v>
      </c>
      <c r="Q431" s="264">
        <v>103177</v>
      </c>
      <c r="R431" s="264">
        <v>3500</v>
      </c>
      <c r="S431" s="264">
        <v>15600</v>
      </c>
      <c r="T431" s="264">
        <v>0</v>
      </c>
      <c r="U431" s="264">
        <v>7000</v>
      </c>
      <c r="V431" s="264">
        <v>0</v>
      </c>
      <c r="W431" s="264">
        <v>33500</v>
      </c>
      <c r="X431" s="264">
        <v>0</v>
      </c>
      <c r="Y431" s="264">
        <v>0</v>
      </c>
      <c r="Z431" s="264">
        <v>59600</v>
      </c>
      <c r="AA431" s="264">
        <v>25000</v>
      </c>
      <c r="AB431" s="264">
        <v>84600</v>
      </c>
      <c r="AC431" s="264">
        <v>0</v>
      </c>
      <c r="AD431" s="264">
        <v>84600</v>
      </c>
      <c r="AE431" s="264">
        <v>18577</v>
      </c>
      <c r="AF431" s="264">
        <v>124317</v>
      </c>
      <c r="AG431" s="264">
        <v>142894</v>
      </c>
      <c r="AI431" t="s">
        <v>865</v>
      </c>
      <c r="AK431" t="s">
        <v>866</v>
      </c>
      <c r="AL431" s="241" t="str">
        <f t="shared" si="6"/>
        <v>374</v>
      </c>
    </row>
    <row r="432" spans="1:38" x14ac:dyDescent="0.2">
      <c r="A432" s="272" t="s">
        <v>2636</v>
      </c>
      <c r="B432" t="s">
        <v>997</v>
      </c>
      <c r="C432" s="264">
        <v>52986</v>
      </c>
      <c r="D432" s="264">
        <v>0</v>
      </c>
      <c r="E432" s="264">
        <v>52986</v>
      </c>
      <c r="F432" s="264">
        <v>0</v>
      </c>
      <c r="G432" s="264">
        <v>0</v>
      </c>
      <c r="H432" s="264">
        <v>20115</v>
      </c>
      <c r="I432" s="264">
        <v>780</v>
      </c>
      <c r="J432" s="264">
        <v>1145</v>
      </c>
      <c r="K432" s="264">
        <v>23600</v>
      </c>
      <c r="L432" s="264">
        <v>49100</v>
      </c>
      <c r="M432" s="264">
        <v>0</v>
      </c>
      <c r="N432" s="264">
        <v>0</v>
      </c>
      <c r="O432" s="264">
        <v>0</v>
      </c>
      <c r="P432" s="264">
        <v>0</v>
      </c>
      <c r="Q432" s="264">
        <v>147726</v>
      </c>
      <c r="R432" s="264">
        <v>24003</v>
      </c>
      <c r="S432" s="264">
        <v>34605</v>
      </c>
      <c r="T432" s="264">
        <v>1300</v>
      </c>
      <c r="U432" s="264">
        <v>9609</v>
      </c>
      <c r="V432" s="264">
        <v>2000</v>
      </c>
      <c r="W432" s="264">
        <v>62500</v>
      </c>
      <c r="X432" s="264">
        <v>0</v>
      </c>
      <c r="Y432" s="264">
        <v>0</v>
      </c>
      <c r="Z432" s="264">
        <v>134017</v>
      </c>
      <c r="AA432" s="264">
        <v>90000</v>
      </c>
      <c r="AB432" s="264">
        <v>224017</v>
      </c>
      <c r="AC432" s="264">
        <v>0</v>
      </c>
      <c r="AD432" s="264">
        <v>224017</v>
      </c>
      <c r="AE432" s="264">
        <v>-76291</v>
      </c>
      <c r="AF432" s="264">
        <v>82311</v>
      </c>
      <c r="AG432" s="264">
        <v>6020</v>
      </c>
      <c r="AI432" t="s">
        <v>889</v>
      </c>
      <c r="AK432" t="s">
        <v>890</v>
      </c>
      <c r="AL432" s="241" t="str">
        <f t="shared" si="6"/>
        <v>385</v>
      </c>
    </row>
    <row r="433" spans="1:38" x14ac:dyDescent="0.2">
      <c r="A433" s="272" t="s">
        <v>2637</v>
      </c>
      <c r="B433" t="s">
        <v>1003</v>
      </c>
      <c r="C433" s="264">
        <v>55177</v>
      </c>
      <c r="D433" s="264">
        <v>0</v>
      </c>
      <c r="E433" s="264">
        <v>55177</v>
      </c>
      <c r="F433" s="264">
        <v>0</v>
      </c>
      <c r="G433" s="264">
        <v>0</v>
      </c>
      <c r="H433" s="264">
        <v>18585</v>
      </c>
      <c r="I433" s="264">
        <v>700</v>
      </c>
      <c r="J433" s="264">
        <v>1200</v>
      </c>
      <c r="K433" s="264">
        <v>48249</v>
      </c>
      <c r="L433" s="264">
        <v>124594</v>
      </c>
      <c r="M433" s="264">
        <v>0</v>
      </c>
      <c r="N433" s="264">
        <v>1500</v>
      </c>
      <c r="O433" s="264">
        <v>0</v>
      </c>
      <c r="P433" s="264">
        <v>0</v>
      </c>
      <c r="Q433" s="264">
        <v>250005</v>
      </c>
      <c r="R433" s="264">
        <v>65081</v>
      </c>
      <c r="S433" s="264">
        <v>51502</v>
      </c>
      <c r="T433" s="264">
        <v>250</v>
      </c>
      <c r="U433" s="264">
        <v>19539</v>
      </c>
      <c r="V433" s="264">
        <v>250</v>
      </c>
      <c r="W433" s="264">
        <v>50538</v>
      </c>
      <c r="X433" s="264">
        <v>0</v>
      </c>
      <c r="Y433" s="264">
        <v>0</v>
      </c>
      <c r="Z433" s="264">
        <v>187160</v>
      </c>
      <c r="AA433" s="264">
        <v>93962</v>
      </c>
      <c r="AB433" s="264">
        <v>281122</v>
      </c>
      <c r="AC433" s="264">
        <v>0</v>
      </c>
      <c r="AD433" s="264">
        <v>281122</v>
      </c>
      <c r="AE433" s="264">
        <v>-31117</v>
      </c>
      <c r="AF433" s="264">
        <v>457504</v>
      </c>
      <c r="AG433" s="264">
        <v>426387</v>
      </c>
      <c r="AI433" t="s">
        <v>1660</v>
      </c>
      <c r="AK433" t="s">
        <v>1661</v>
      </c>
      <c r="AL433" s="241" t="str">
        <f t="shared" si="6"/>
        <v>756</v>
      </c>
    </row>
    <row r="434" spans="1:38" x14ac:dyDescent="0.2">
      <c r="A434" s="272" t="s">
        <v>2638</v>
      </c>
      <c r="B434" t="s">
        <v>1005</v>
      </c>
      <c r="C434" s="264">
        <v>144904</v>
      </c>
      <c r="D434" s="264">
        <v>0</v>
      </c>
      <c r="E434" s="264">
        <v>144904</v>
      </c>
      <c r="F434" s="264">
        <v>0</v>
      </c>
      <c r="G434" s="264">
        <v>0</v>
      </c>
      <c r="H434" s="264">
        <v>79961</v>
      </c>
      <c r="I434" s="264">
        <v>1245</v>
      </c>
      <c r="J434" s="264">
        <v>5480</v>
      </c>
      <c r="K434" s="264">
        <v>124533</v>
      </c>
      <c r="L434" s="264">
        <v>945649</v>
      </c>
      <c r="M434" s="264">
        <v>0</v>
      </c>
      <c r="N434" s="264">
        <v>50</v>
      </c>
      <c r="O434" s="264">
        <v>0</v>
      </c>
      <c r="P434" s="264">
        <v>35000</v>
      </c>
      <c r="Q434" s="264">
        <v>1336822</v>
      </c>
      <c r="R434" s="264">
        <v>790201</v>
      </c>
      <c r="S434" s="264">
        <v>120355</v>
      </c>
      <c r="T434" s="264">
        <v>0</v>
      </c>
      <c r="U434" s="264">
        <v>48970</v>
      </c>
      <c r="V434" s="264">
        <v>41357</v>
      </c>
      <c r="W434" s="264">
        <v>22022</v>
      </c>
      <c r="X434" s="264">
        <v>960</v>
      </c>
      <c r="Y434" s="264">
        <v>13760</v>
      </c>
      <c r="Z434" s="264">
        <v>1037625</v>
      </c>
      <c r="AA434" s="264">
        <v>283690</v>
      </c>
      <c r="AB434" s="264">
        <v>1321315</v>
      </c>
      <c r="AC434" s="264">
        <v>35000</v>
      </c>
      <c r="AD434" s="264">
        <v>1356315</v>
      </c>
      <c r="AE434" s="264">
        <v>-19493</v>
      </c>
      <c r="AF434" s="264">
        <v>459519</v>
      </c>
      <c r="AG434" s="264">
        <v>440026</v>
      </c>
      <c r="AI434" t="s">
        <v>1787</v>
      </c>
      <c r="AK434" t="s">
        <v>1788</v>
      </c>
      <c r="AL434" s="241" t="str">
        <f t="shared" si="6"/>
        <v>817</v>
      </c>
    </row>
    <row r="435" spans="1:38" x14ac:dyDescent="0.2">
      <c r="A435" s="272" t="s">
        <v>2639</v>
      </c>
      <c r="B435" t="s">
        <v>1007</v>
      </c>
      <c r="C435" s="264">
        <v>105059</v>
      </c>
      <c r="D435" s="264">
        <v>0</v>
      </c>
      <c r="E435" s="264">
        <v>105059</v>
      </c>
      <c r="F435" s="264">
        <v>0</v>
      </c>
      <c r="G435" s="264">
        <v>0</v>
      </c>
      <c r="H435" s="264">
        <v>36192</v>
      </c>
      <c r="I435" s="264">
        <v>830</v>
      </c>
      <c r="J435" s="264">
        <v>9684</v>
      </c>
      <c r="K435" s="264">
        <v>47978</v>
      </c>
      <c r="L435" s="264">
        <v>196577</v>
      </c>
      <c r="M435" s="264">
        <v>0</v>
      </c>
      <c r="N435" s="264">
        <v>0</v>
      </c>
      <c r="O435" s="264">
        <v>0</v>
      </c>
      <c r="P435" s="264">
        <v>0</v>
      </c>
      <c r="Q435" s="264">
        <v>396320</v>
      </c>
      <c r="R435" s="264">
        <v>56433</v>
      </c>
      <c r="S435" s="264">
        <v>37721</v>
      </c>
      <c r="T435" s="264">
        <v>2150</v>
      </c>
      <c r="U435" s="264">
        <v>42480</v>
      </c>
      <c r="V435" s="264">
        <v>26000</v>
      </c>
      <c r="W435" s="264">
        <v>37533</v>
      </c>
      <c r="X435" s="264">
        <v>0</v>
      </c>
      <c r="Y435" s="264">
        <v>0</v>
      </c>
      <c r="Z435" s="264">
        <v>202317</v>
      </c>
      <c r="AA435" s="264">
        <v>202648</v>
      </c>
      <c r="AB435" s="264">
        <v>404965</v>
      </c>
      <c r="AC435" s="264">
        <v>0</v>
      </c>
      <c r="AD435" s="264">
        <v>404965</v>
      </c>
      <c r="AE435" s="264">
        <v>-8645</v>
      </c>
      <c r="AF435" s="264">
        <v>443076</v>
      </c>
      <c r="AG435" s="264">
        <v>434431</v>
      </c>
      <c r="AI435" t="s">
        <v>1060</v>
      </c>
      <c r="AK435" t="s">
        <v>1061</v>
      </c>
      <c r="AL435" s="241" t="str">
        <f t="shared" si="6"/>
        <v>464</v>
      </c>
    </row>
    <row r="436" spans="1:38" x14ac:dyDescent="0.2">
      <c r="A436" s="272" t="s">
        <v>2640</v>
      </c>
      <c r="B436" t="s">
        <v>1009</v>
      </c>
      <c r="C436" s="264">
        <v>658030</v>
      </c>
      <c r="D436" s="264">
        <v>0</v>
      </c>
      <c r="E436" s="264">
        <v>658030</v>
      </c>
      <c r="F436" s="264">
        <v>0</v>
      </c>
      <c r="G436" s="264">
        <v>226222</v>
      </c>
      <c r="H436" s="264">
        <v>182920</v>
      </c>
      <c r="I436" s="264">
        <v>9875</v>
      </c>
      <c r="J436" s="264">
        <v>14100</v>
      </c>
      <c r="K436" s="264">
        <v>239006</v>
      </c>
      <c r="L436" s="264">
        <v>928700</v>
      </c>
      <c r="M436" s="264">
        <v>0</v>
      </c>
      <c r="N436" s="264">
        <v>29100</v>
      </c>
      <c r="O436" s="264">
        <v>75000</v>
      </c>
      <c r="P436" s="264">
        <v>367571</v>
      </c>
      <c r="Q436" s="264">
        <v>2730524</v>
      </c>
      <c r="R436" s="264">
        <v>316462</v>
      </c>
      <c r="S436" s="264">
        <v>318935</v>
      </c>
      <c r="T436" s="264">
        <v>19550</v>
      </c>
      <c r="U436" s="264">
        <v>367841</v>
      </c>
      <c r="V436" s="264">
        <v>134559</v>
      </c>
      <c r="W436" s="264">
        <v>151500</v>
      </c>
      <c r="X436" s="264">
        <v>263238</v>
      </c>
      <c r="Y436" s="264">
        <v>64991</v>
      </c>
      <c r="Z436" s="264">
        <v>1637076</v>
      </c>
      <c r="AA436" s="264">
        <v>624314</v>
      </c>
      <c r="AB436" s="264">
        <v>2261390</v>
      </c>
      <c r="AC436" s="264">
        <v>367571</v>
      </c>
      <c r="AD436" s="264">
        <v>2628961</v>
      </c>
      <c r="AE436" s="264">
        <v>101563</v>
      </c>
      <c r="AF436" s="264">
        <v>1407454</v>
      </c>
      <c r="AG436" s="264">
        <v>1509017</v>
      </c>
      <c r="AI436" t="s">
        <v>2056</v>
      </c>
      <c r="AK436" t="s">
        <v>2057</v>
      </c>
      <c r="AL436" s="241" t="str">
        <f t="shared" si="6"/>
        <v>945</v>
      </c>
    </row>
    <row r="437" spans="1:38" x14ac:dyDescent="0.2">
      <c r="A437" s="272" t="s">
        <v>2641</v>
      </c>
      <c r="B437" t="s">
        <v>1011</v>
      </c>
      <c r="C437" s="264">
        <v>965231</v>
      </c>
      <c r="D437" s="264">
        <v>0</v>
      </c>
      <c r="E437" s="264">
        <v>965231</v>
      </c>
      <c r="F437" s="264">
        <v>0</v>
      </c>
      <c r="G437" s="264">
        <v>61536</v>
      </c>
      <c r="H437" s="264">
        <v>284781</v>
      </c>
      <c r="I437" s="264">
        <v>9245</v>
      </c>
      <c r="J437" s="264">
        <v>57775</v>
      </c>
      <c r="K437" s="264">
        <v>325728</v>
      </c>
      <c r="L437" s="264">
        <v>982952</v>
      </c>
      <c r="M437" s="264">
        <v>0</v>
      </c>
      <c r="N437" s="264">
        <v>282246</v>
      </c>
      <c r="O437" s="264">
        <v>0</v>
      </c>
      <c r="P437" s="264">
        <v>217770</v>
      </c>
      <c r="Q437" s="264">
        <v>3187264</v>
      </c>
      <c r="R437" s="264">
        <v>492583</v>
      </c>
      <c r="S437" s="264">
        <v>438659</v>
      </c>
      <c r="T437" s="264">
        <v>4958</v>
      </c>
      <c r="U437" s="264">
        <v>642362</v>
      </c>
      <c r="V437" s="264">
        <v>59790</v>
      </c>
      <c r="W437" s="264">
        <v>219954</v>
      </c>
      <c r="X437" s="264">
        <v>128556</v>
      </c>
      <c r="Y437" s="264">
        <v>32500</v>
      </c>
      <c r="Z437" s="264">
        <v>2019362</v>
      </c>
      <c r="AA437" s="264">
        <v>802106</v>
      </c>
      <c r="AB437" s="264">
        <v>2821468</v>
      </c>
      <c r="AC437" s="264">
        <v>217770</v>
      </c>
      <c r="AD437" s="264">
        <v>3039238</v>
      </c>
      <c r="AE437" s="264">
        <v>148026</v>
      </c>
      <c r="AF437" s="264">
        <v>501789</v>
      </c>
      <c r="AG437" s="264">
        <v>649815</v>
      </c>
      <c r="AI437" t="s">
        <v>1855</v>
      </c>
      <c r="AK437" t="s">
        <v>1856</v>
      </c>
      <c r="AL437" s="241" t="str">
        <f t="shared" si="6"/>
        <v>850</v>
      </c>
    </row>
    <row r="438" spans="1:38" x14ac:dyDescent="0.2">
      <c r="A438" s="272" t="s">
        <v>2642</v>
      </c>
      <c r="B438" t="s">
        <v>1014</v>
      </c>
      <c r="C438" s="264">
        <v>36461</v>
      </c>
      <c r="D438" s="264">
        <v>0</v>
      </c>
      <c r="E438" s="264">
        <v>36461</v>
      </c>
      <c r="F438" s="264">
        <v>0</v>
      </c>
      <c r="G438" s="264">
        <v>0</v>
      </c>
      <c r="H438" s="264">
        <v>36493</v>
      </c>
      <c r="I438" s="264">
        <v>263</v>
      </c>
      <c r="J438" s="264">
        <v>600</v>
      </c>
      <c r="K438" s="264">
        <v>43448</v>
      </c>
      <c r="L438" s="264">
        <v>94000</v>
      </c>
      <c r="M438" s="264">
        <v>0</v>
      </c>
      <c r="N438" s="264">
        <v>0</v>
      </c>
      <c r="O438" s="264">
        <v>0</v>
      </c>
      <c r="P438" s="264">
        <v>0</v>
      </c>
      <c r="Q438" s="264">
        <v>211265</v>
      </c>
      <c r="R438" s="264">
        <v>9870</v>
      </c>
      <c r="S438" s="264">
        <v>35000</v>
      </c>
      <c r="T438" s="264">
        <v>0</v>
      </c>
      <c r="U438" s="264">
        <v>1862</v>
      </c>
      <c r="V438" s="264">
        <v>2283</v>
      </c>
      <c r="W438" s="264">
        <v>61000</v>
      </c>
      <c r="X438" s="264">
        <v>11150</v>
      </c>
      <c r="Y438" s="264">
        <v>0</v>
      </c>
      <c r="Z438" s="264">
        <v>121165</v>
      </c>
      <c r="AA438" s="264">
        <v>94000</v>
      </c>
      <c r="AB438" s="264">
        <v>215165</v>
      </c>
      <c r="AC438" s="264">
        <v>0</v>
      </c>
      <c r="AD438" s="264">
        <v>215165</v>
      </c>
      <c r="AE438" s="264">
        <v>-3900</v>
      </c>
      <c r="AF438" s="264">
        <v>217504</v>
      </c>
      <c r="AG438" s="264">
        <v>213604</v>
      </c>
      <c r="AI438" t="s">
        <v>1136</v>
      </c>
      <c r="AK438" t="s">
        <v>1203</v>
      </c>
      <c r="AL438" s="241" t="str">
        <f t="shared" si="6"/>
        <v>533</v>
      </c>
    </row>
    <row r="439" spans="1:38" x14ac:dyDescent="0.2">
      <c r="A439" s="272" t="s">
        <v>2643</v>
      </c>
      <c r="B439" t="s">
        <v>1016</v>
      </c>
      <c r="C439" s="264">
        <v>799503</v>
      </c>
      <c r="D439" s="264">
        <v>0</v>
      </c>
      <c r="E439" s="264">
        <v>799503</v>
      </c>
      <c r="F439" s="264">
        <v>0</v>
      </c>
      <c r="G439" s="264">
        <v>238254</v>
      </c>
      <c r="H439" s="264">
        <v>417021</v>
      </c>
      <c r="I439" s="264">
        <v>5500</v>
      </c>
      <c r="J439" s="264">
        <v>0</v>
      </c>
      <c r="K439" s="264">
        <v>361482</v>
      </c>
      <c r="L439" s="264">
        <v>1082000</v>
      </c>
      <c r="M439" s="264">
        <v>0</v>
      </c>
      <c r="N439" s="264">
        <v>800</v>
      </c>
      <c r="O439" s="264">
        <v>0</v>
      </c>
      <c r="P439" s="264">
        <v>355373</v>
      </c>
      <c r="Q439" s="264">
        <v>3259933</v>
      </c>
      <c r="R439" s="264">
        <v>508368</v>
      </c>
      <c r="S439" s="264">
        <v>334588</v>
      </c>
      <c r="T439" s="264">
        <v>10100</v>
      </c>
      <c r="U439" s="264">
        <v>310459</v>
      </c>
      <c r="V439" s="264">
        <v>8250</v>
      </c>
      <c r="W439" s="264">
        <v>156954</v>
      </c>
      <c r="X439" s="264">
        <v>356305</v>
      </c>
      <c r="Y439" s="264">
        <v>0</v>
      </c>
      <c r="Z439" s="264">
        <v>1685024</v>
      </c>
      <c r="AA439" s="264">
        <v>1074902</v>
      </c>
      <c r="AB439" s="264">
        <v>2759926</v>
      </c>
      <c r="AC439" s="264">
        <v>355373</v>
      </c>
      <c r="AD439" s="264">
        <v>3115299</v>
      </c>
      <c r="AE439" s="264">
        <v>144634</v>
      </c>
      <c r="AF439" s="264">
        <v>883965</v>
      </c>
      <c r="AG439" s="264">
        <v>1028599</v>
      </c>
      <c r="AI439" t="s">
        <v>2118</v>
      </c>
      <c r="AK439" t="s">
        <v>1317</v>
      </c>
      <c r="AL439" s="241" t="str">
        <f t="shared" si="6"/>
        <v>587</v>
      </c>
    </row>
    <row r="440" spans="1:38" x14ac:dyDescent="0.2">
      <c r="A440" s="272" t="s">
        <v>2644</v>
      </c>
      <c r="B440" t="s">
        <v>1018</v>
      </c>
      <c r="C440" s="264">
        <v>16678</v>
      </c>
      <c r="D440" s="264">
        <v>0</v>
      </c>
      <c r="E440" s="264">
        <v>16678</v>
      </c>
      <c r="F440" s="264">
        <v>0</v>
      </c>
      <c r="G440" s="264">
        <v>0</v>
      </c>
      <c r="H440" s="264">
        <v>23523</v>
      </c>
      <c r="I440" s="264">
        <v>15</v>
      </c>
      <c r="J440" s="264">
        <v>2400</v>
      </c>
      <c r="K440" s="264">
        <v>46032</v>
      </c>
      <c r="L440" s="264">
        <v>106313</v>
      </c>
      <c r="M440" s="264">
        <v>0</v>
      </c>
      <c r="N440" s="264">
        <v>2800</v>
      </c>
      <c r="O440" s="264">
        <v>0</v>
      </c>
      <c r="P440" s="264">
        <v>0</v>
      </c>
      <c r="Q440" s="264">
        <v>197761</v>
      </c>
      <c r="R440" s="264">
        <v>18830</v>
      </c>
      <c r="S440" s="264">
        <v>15000</v>
      </c>
      <c r="T440" s="264">
        <v>1200</v>
      </c>
      <c r="U440" s="264">
        <v>15117</v>
      </c>
      <c r="V440" s="264">
        <v>5100</v>
      </c>
      <c r="W440" s="264">
        <v>31950</v>
      </c>
      <c r="X440" s="264">
        <v>0</v>
      </c>
      <c r="Y440" s="264">
        <v>0</v>
      </c>
      <c r="Z440" s="264">
        <v>87197</v>
      </c>
      <c r="AA440" s="264">
        <v>98267</v>
      </c>
      <c r="AB440" s="264">
        <v>185464</v>
      </c>
      <c r="AC440" s="264">
        <v>0</v>
      </c>
      <c r="AD440" s="264">
        <v>185464</v>
      </c>
      <c r="AE440" s="264">
        <v>12297</v>
      </c>
      <c r="AF440" s="264">
        <v>343755</v>
      </c>
      <c r="AG440" s="264">
        <v>356052</v>
      </c>
      <c r="AI440" t="s">
        <v>1316</v>
      </c>
      <c r="AK440" t="s">
        <v>1317</v>
      </c>
      <c r="AL440" s="241" t="str">
        <f t="shared" si="6"/>
        <v>587</v>
      </c>
    </row>
    <row r="441" spans="1:38" x14ac:dyDescent="0.2">
      <c r="A441" s="272" t="s">
        <v>2645</v>
      </c>
      <c r="B441" t="s">
        <v>1021</v>
      </c>
      <c r="C441" s="264">
        <v>168468</v>
      </c>
      <c r="D441" s="264">
        <v>0</v>
      </c>
      <c r="E441" s="264">
        <v>168468</v>
      </c>
      <c r="F441" s="264">
        <v>0</v>
      </c>
      <c r="G441" s="264">
        <v>0</v>
      </c>
      <c r="H441" s="264">
        <v>123725</v>
      </c>
      <c r="I441" s="264">
        <v>650</v>
      </c>
      <c r="J441" s="264">
        <v>750</v>
      </c>
      <c r="K441" s="264">
        <v>136350</v>
      </c>
      <c r="L441" s="264">
        <v>488025</v>
      </c>
      <c r="M441" s="264">
        <v>0</v>
      </c>
      <c r="N441" s="264">
        <v>25050</v>
      </c>
      <c r="O441" s="264">
        <v>0</v>
      </c>
      <c r="P441" s="264">
        <v>0</v>
      </c>
      <c r="Q441" s="264">
        <v>943018</v>
      </c>
      <c r="R441" s="264">
        <v>124483</v>
      </c>
      <c r="S441" s="264">
        <v>224870</v>
      </c>
      <c r="T441" s="264">
        <v>0</v>
      </c>
      <c r="U441" s="264">
        <v>84830</v>
      </c>
      <c r="V441" s="264">
        <v>3100</v>
      </c>
      <c r="W441" s="264">
        <v>90331</v>
      </c>
      <c r="X441" s="264">
        <v>0</v>
      </c>
      <c r="Y441" s="264">
        <v>0</v>
      </c>
      <c r="Z441" s="264">
        <v>527614</v>
      </c>
      <c r="AA441" s="264">
        <v>461710</v>
      </c>
      <c r="AB441" s="264">
        <v>989324</v>
      </c>
      <c r="AC441" s="264">
        <v>0</v>
      </c>
      <c r="AD441" s="264">
        <v>989324</v>
      </c>
      <c r="AE441" s="264">
        <v>-46306</v>
      </c>
      <c r="AF441" s="264">
        <v>693110</v>
      </c>
      <c r="AG441" s="264">
        <v>646804</v>
      </c>
      <c r="AI441" t="s">
        <v>1873</v>
      </c>
      <c r="AK441" t="s">
        <v>1874</v>
      </c>
      <c r="AL441" s="241" t="str">
        <f t="shared" si="6"/>
        <v>858</v>
      </c>
    </row>
    <row r="442" spans="1:38" x14ac:dyDescent="0.2">
      <c r="A442" s="272" t="s">
        <v>2646</v>
      </c>
      <c r="B442" t="s">
        <v>1023</v>
      </c>
      <c r="C442" s="264">
        <v>0</v>
      </c>
      <c r="D442" s="264">
        <v>0</v>
      </c>
      <c r="E442" s="264">
        <v>0</v>
      </c>
      <c r="F442" s="264">
        <v>0</v>
      </c>
      <c r="G442" s="264">
        <v>0</v>
      </c>
      <c r="H442" s="264">
        <v>26279</v>
      </c>
      <c r="I442" s="264">
        <v>0</v>
      </c>
      <c r="J442" s="264">
        <v>0</v>
      </c>
      <c r="K442" s="264">
        <v>0</v>
      </c>
      <c r="L442" s="264">
        <v>0</v>
      </c>
      <c r="M442" s="264">
        <v>0</v>
      </c>
      <c r="N442" s="264">
        <v>0</v>
      </c>
      <c r="O442" s="264">
        <v>0</v>
      </c>
      <c r="P442" s="264">
        <v>0</v>
      </c>
      <c r="Q442" s="264">
        <v>26279</v>
      </c>
      <c r="R442" s="264">
        <v>2200</v>
      </c>
      <c r="S442" s="264">
        <v>31800</v>
      </c>
      <c r="T442" s="264">
        <v>0</v>
      </c>
      <c r="U442" s="264">
        <v>4000</v>
      </c>
      <c r="V442" s="264">
        <v>0</v>
      </c>
      <c r="W442" s="264">
        <v>39483</v>
      </c>
      <c r="X442" s="264">
        <v>0</v>
      </c>
      <c r="Y442" s="264">
        <v>0</v>
      </c>
      <c r="Z442" s="264">
        <v>77483</v>
      </c>
      <c r="AA442" s="264">
        <v>0</v>
      </c>
      <c r="AB442" s="264">
        <v>77483</v>
      </c>
      <c r="AC442" s="264">
        <v>0</v>
      </c>
      <c r="AD442" s="264">
        <v>77483</v>
      </c>
      <c r="AE442" s="264">
        <v>-51204</v>
      </c>
      <c r="AF442" s="264">
        <v>211474</v>
      </c>
      <c r="AG442" s="264">
        <v>160270</v>
      </c>
      <c r="AI442" t="s">
        <v>1147</v>
      </c>
      <c r="AK442" t="s">
        <v>1148</v>
      </c>
      <c r="AL442" s="241" t="str">
        <f t="shared" si="6"/>
        <v>506</v>
      </c>
    </row>
    <row r="443" spans="1:38" x14ac:dyDescent="0.2">
      <c r="A443" s="272" t="s">
        <v>2647</v>
      </c>
      <c r="B443" t="s">
        <v>1026</v>
      </c>
      <c r="C443" s="264">
        <v>227158</v>
      </c>
      <c r="D443" s="264">
        <v>0</v>
      </c>
      <c r="E443" s="264">
        <v>227158</v>
      </c>
      <c r="F443" s="264">
        <v>0</v>
      </c>
      <c r="G443" s="264">
        <v>0</v>
      </c>
      <c r="H443" s="264">
        <v>114993</v>
      </c>
      <c r="I443" s="264">
        <v>1000</v>
      </c>
      <c r="J443" s="264">
        <v>11000</v>
      </c>
      <c r="K443" s="264">
        <v>118000</v>
      </c>
      <c r="L443" s="264">
        <v>270000</v>
      </c>
      <c r="M443" s="264">
        <v>0</v>
      </c>
      <c r="N443" s="264">
        <v>44000</v>
      </c>
      <c r="O443" s="264">
        <v>0</v>
      </c>
      <c r="P443" s="264">
        <v>0</v>
      </c>
      <c r="Q443" s="264">
        <v>786151</v>
      </c>
      <c r="R443" s="264">
        <v>135000</v>
      </c>
      <c r="S443" s="264">
        <v>287000</v>
      </c>
      <c r="T443" s="264">
        <v>0</v>
      </c>
      <c r="U443" s="264">
        <v>82000</v>
      </c>
      <c r="V443" s="264">
        <v>0</v>
      </c>
      <c r="W443" s="264">
        <v>63000</v>
      </c>
      <c r="X443" s="264">
        <v>0</v>
      </c>
      <c r="Y443" s="264">
        <v>0</v>
      </c>
      <c r="Z443" s="264">
        <v>567000</v>
      </c>
      <c r="AA443" s="264">
        <v>335000</v>
      </c>
      <c r="AB443" s="264">
        <v>902000</v>
      </c>
      <c r="AC443" s="264">
        <v>0</v>
      </c>
      <c r="AD443" s="264">
        <v>902000</v>
      </c>
      <c r="AE443" s="264">
        <v>-115849</v>
      </c>
      <c r="AF443" s="264">
        <v>706344</v>
      </c>
      <c r="AG443" s="264">
        <v>590495</v>
      </c>
      <c r="AI443" t="s">
        <v>1149</v>
      </c>
      <c r="AK443" t="s">
        <v>1150</v>
      </c>
      <c r="AL443" s="241" t="str">
        <f t="shared" si="6"/>
        <v>507</v>
      </c>
    </row>
    <row r="444" spans="1:38" x14ac:dyDescent="0.2">
      <c r="A444" s="272" t="s">
        <v>2648</v>
      </c>
      <c r="B444" t="s">
        <v>1028</v>
      </c>
      <c r="C444" s="264">
        <v>1411687</v>
      </c>
      <c r="D444" s="264">
        <v>0</v>
      </c>
      <c r="E444" s="264">
        <v>1411687</v>
      </c>
      <c r="F444" s="264">
        <v>0</v>
      </c>
      <c r="G444" s="264">
        <v>686200</v>
      </c>
      <c r="H444" s="264">
        <v>501858</v>
      </c>
      <c r="I444" s="264">
        <v>8950</v>
      </c>
      <c r="J444" s="264">
        <v>93230</v>
      </c>
      <c r="K444" s="264">
        <v>876325.84</v>
      </c>
      <c r="L444" s="264">
        <v>1341924</v>
      </c>
      <c r="M444" s="264">
        <v>0</v>
      </c>
      <c r="N444" s="264">
        <v>145260</v>
      </c>
      <c r="O444" s="264">
        <v>0</v>
      </c>
      <c r="P444" s="264">
        <v>1791752</v>
      </c>
      <c r="Q444" s="264">
        <v>6857186.8399999999</v>
      </c>
      <c r="R444" s="264">
        <v>1207116</v>
      </c>
      <c r="S444" s="264">
        <v>656697</v>
      </c>
      <c r="T444" s="264">
        <v>7800</v>
      </c>
      <c r="U444" s="264">
        <v>1187838</v>
      </c>
      <c r="V444" s="264">
        <v>46500</v>
      </c>
      <c r="W444" s="264">
        <v>270807</v>
      </c>
      <c r="X444" s="264">
        <v>885002</v>
      </c>
      <c r="Y444" s="264">
        <v>240000</v>
      </c>
      <c r="Z444" s="264">
        <v>4501760</v>
      </c>
      <c r="AA444" s="264">
        <v>934039</v>
      </c>
      <c r="AB444" s="264">
        <v>5435799</v>
      </c>
      <c r="AC444" s="264">
        <v>1791752</v>
      </c>
      <c r="AD444" s="264">
        <v>7227551</v>
      </c>
      <c r="AE444" s="264">
        <v>-370364.16000000009</v>
      </c>
      <c r="AF444" s="264">
        <v>8051957</v>
      </c>
      <c r="AG444" s="264">
        <v>7681592.8399999999</v>
      </c>
      <c r="AI444" t="s">
        <v>153</v>
      </c>
      <c r="AK444" t="s">
        <v>154</v>
      </c>
      <c r="AL444" s="241" t="str">
        <f t="shared" si="6"/>
        <v>036</v>
      </c>
    </row>
    <row r="445" spans="1:38" x14ac:dyDescent="0.2">
      <c r="A445" s="272" t="s">
        <v>2649</v>
      </c>
      <c r="B445" t="s">
        <v>1031</v>
      </c>
      <c r="C445" s="264">
        <v>69079</v>
      </c>
      <c r="D445" s="264">
        <v>0</v>
      </c>
      <c r="E445" s="264">
        <v>69079</v>
      </c>
      <c r="F445" s="264">
        <v>0</v>
      </c>
      <c r="G445" s="264">
        <v>0</v>
      </c>
      <c r="H445" s="264">
        <v>34212</v>
      </c>
      <c r="I445" s="264">
        <v>1000</v>
      </c>
      <c r="J445" s="264">
        <v>9000</v>
      </c>
      <c r="K445" s="264">
        <v>52690</v>
      </c>
      <c r="L445" s="264">
        <v>170200</v>
      </c>
      <c r="M445" s="264">
        <v>3688</v>
      </c>
      <c r="N445" s="264">
        <v>8000</v>
      </c>
      <c r="O445" s="264">
        <v>0</v>
      </c>
      <c r="P445" s="264">
        <v>19600</v>
      </c>
      <c r="Q445" s="264">
        <v>367469</v>
      </c>
      <c r="R445" s="264">
        <v>11400</v>
      </c>
      <c r="S445" s="264">
        <v>185300</v>
      </c>
      <c r="T445" s="264">
        <v>500</v>
      </c>
      <c r="U445" s="264">
        <v>12000</v>
      </c>
      <c r="V445" s="264">
        <v>2000</v>
      </c>
      <c r="W445" s="264">
        <v>38850</v>
      </c>
      <c r="X445" s="264">
        <v>0</v>
      </c>
      <c r="Y445" s="264">
        <v>0</v>
      </c>
      <c r="Z445" s="264">
        <v>250050</v>
      </c>
      <c r="AA445" s="264">
        <v>164260</v>
      </c>
      <c r="AB445" s="264">
        <v>414310</v>
      </c>
      <c r="AC445" s="264">
        <v>19600</v>
      </c>
      <c r="AD445" s="264">
        <v>433910</v>
      </c>
      <c r="AE445" s="264">
        <v>-66441</v>
      </c>
      <c r="AF445" s="264">
        <v>707404</v>
      </c>
      <c r="AG445" s="264">
        <v>640963</v>
      </c>
      <c r="AI445" t="s">
        <v>142</v>
      </c>
      <c r="AK445" t="s">
        <v>143</v>
      </c>
      <c r="AL445" s="241" t="str">
        <f t="shared" si="6"/>
        <v>031</v>
      </c>
    </row>
    <row r="446" spans="1:38" x14ac:dyDescent="0.2">
      <c r="A446" s="272" t="s">
        <v>2650</v>
      </c>
      <c r="B446" t="s">
        <v>1033</v>
      </c>
      <c r="C446" s="264">
        <v>22325</v>
      </c>
      <c r="D446" s="264">
        <v>0</v>
      </c>
      <c r="E446" s="264">
        <v>22325</v>
      </c>
      <c r="F446" s="264">
        <v>0</v>
      </c>
      <c r="G446" s="264">
        <v>0</v>
      </c>
      <c r="H446" s="264">
        <v>9490</v>
      </c>
      <c r="I446" s="264">
        <v>800</v>
      </c>
      <c r="J446" s="264">
        <v>94</v>
      </c>
      <c r="K446" s="264">
        <v>10201</v>
      </c>
      <c r="L446" s="264">
        <v>47630</v>
      </c>
      <c r="M446" s="264">
        <v>0</v>
      </c>
      <c r="N446" s="264">
        <v>0</v>
      </c>
      <c r="O446" s="264">
        <v>0</v>
      </c>
      <c r="P446" s="264">
        <v>0</v>
      </c>
      <c r="Q446" s="264">
        <v>90540</v>
      </c>
      <c r="R446" s="264">
        <v>4104</v>
      </c>
      <c r="S446" s="264">
        <v>26076</v>
      </c>
      <c r="T446" s="264">
        <v>470</v>
      </c>
      <c r="U446" s="264">
        <v>4848</v>
      </c>
      <c r="V446" s="264">
        <v>0</v>
      </c>
      <c r="W446" s="264">
        <v>18797</v>
      </c>
      <c r="X446" s="264">
        <v>0</v>
      </c>
      <c r="Y446" s="264">
        <v>0</v>
      </c>
      <c r="Z446" s="264">
        <v>54295</v>
      </c>
      <c r="AA446" s="264">
        <v>36245</v>
      </c>
      <c r="AB446" s="264">
        <v>90540</v>
      </c>
      <c r="AC446" s="264">
        <v>0</v>
      </c>
      <c r="AD446" s="264">
        <v>90540</v>
      </c>
      <c r="AE446" s="264">
        <v>0</v>
      </c>
      <c r="AF446" s="264">
        <v>151849</v>
      </c>
      <c r="AG446" s="264">
        <v>151849</v>
      </c>
      <c r="AI446" t="s">
        <v>1539</v>
      </c>
      <c r="AK446" t="s">
        <v>1540</v>
      </c>
      <c r="AL446" s="241" t="str">
        <f t="shared" si="6"/>
        <v>696</v>
      </c>
    </row>
    <row r="447" spans="1:38" x14ac:dyDescent="0.2">
      <c r="A447" s="272" t="s">
        <v>2651</v>
      </c>
      <c r="B447" t="s">
        <v>1035</v>
      </c>
      <c r="C447" s="264">
        <v>1094323</v>
      </c>
      <c r="D447" s="264">
        <v>0</v>
      </c>
      <c r="E447" s="264">
        <v>1094323</v>
      </c>
      <c r="F447" s="264">
        <v>0</v>
      </c>
      <c r="G447" s="264">
        <v>465437</v>
      </c>
      <c r="H447" s="264">
        <v>276010</v>
      </c>
      <c r="I447" s="264">
        <v>16450</v>
      </c>
      <c r="J447" s="264">
        <v>8750</v>
      </c>
      <c r="K447" s="264">
        <v>483181</v>
      </c>
      <c r="L447" s="264">
        <v>5819229</v>
      </c>
      <c r="M447" s="264">
        <v>0</v>
      </c>
      <c r="N447" s="264">
        <v>115450</v>
      </c>
      <c r="O447" s="264">
        <v>1912500</v>
      </c>
      <c r="P447" s="264">
        <v>816025</v>
      </c>
      <c r="Q447" s="264">
        <v>11007355</v>
      </c>
      <c r="R447" s="264">
        <v>883556</v>
      </c>
      <c r="S447" s="264">
        <v>537791</v>
      </c>
      <c r="T447" s="264">
        <v>0</v>
      </c>
      <c r="U447" s="264">
        <v>561687</v>
      </c>
      <c r="V447" s="264">
        <v>278977</v>
      </c>
      <c r="W447" s="264">
        <v>650288</v>
      </c>
      <c r="X447" s="264">
        <v>462871</v>
      </c>
      <c r="Y447" s="264">
        <v>0</v>
      </c>
      <c r="Z447" s="264">
        <v>3375170</v>
      </c>
      <c r="AA447" s="264">
        <v>6817714</v>
      </c>
      <c r="AB447" s="264">
        <v>10192884</v>
      </c>
      <c r="AC447" s="264">
        <v>816025</v>
      </c>
      <c r="AD447" s="264">
        <v>11008909</v>
      </c>
      <c r="AE447" s="264">
        <v>-1554</v>
      </c>
      <c r="AF447" s="264">
        <v>1966143</v>
      </c>
      <c r="AG447" s="264">
        <v>1964589</v>
      </c>
      <c r="AI447" t="s">
        <v>1151</v>
      </c>
      <c r="AK447" t="s">
        <v>1152</v>
      </c>
      <c r="AL447" s="241" t="str">
        <f t="shared" si="6"/>
        <v>508</v>
      </c>
    </row>
    <row r="448" spans="1:38" x14ac:dyDescent="0.2">
      <c r="A448" s="272" t="s">
        <v>2652</v>
      </c>
      <c r="B448" t="s">
        <v>1037</v>
      </c>
      <c r="C448" s="264">
        <v>75276</v>
      </c>
      <c r="D448" s="264">
        <v>0</v>
      </c>
      <c r="E448" s="264">
        <v>75276</v>
      </c>
      <c r="F448" s="264">
        <v>0</v>
      </c>
      <c r="G448" s="264">
        <v>0</v>
      </c>
      <c r="H448" s="264">
        <v>1501</v>
      </c>
      <c r="I448" s="264">
        <v>0</v>
      </c>
      <c r="J448" s="264">
        <v>0</v>
      </c>
      <c r="K448" s="264">
        <v>265200</v>
      </c>
      <c r="L448" s="264">
        <v>0</v>
      </c>
      <c r="M448" s="264">
        <v>25000</v>
      </c>
      <c r="N448" s="264">
        <v>1500</v>
      </c>
      <c r="O448" s="264">
        <v>0</v>
      </c>
      <c r="P448" s="264">
        <v>0</v>
      </c>
      <c r="Q448" s="264">
        <v>368477</v>
      </c>
      <c r="R448" s="264">
        <v>4400</v>
      </c>
      <c r="S448" s="264">
        <v>78016</v>
      </c>
      <c r="T448" s="264">
        <v>0</v>
      </c>
      <c r="U448" s="264">
        <v>16698</v>
      </c>
      <c r="V448" s="264">
        <v>0</v>
      </c>
      <c r="W448" s="264">
        <v>38755</v>
      </c>
      <c r="X448" s="264">
        <v>0</v>
      </c>
      <c r="Y448" s="264">
        <v>403300</v>
      </c>
      <c r="Z448" s="264">
        <v>541169</v>
      </c>
      <c r="AA448" s="264">
        <v>103564</v>
      </c>
      <c r="AB448" s="264">
        <v>644733</v>
      </c>
      <c r="AC448" s="264">
        <v>0</v>
      </c>
      <c r="AD448" s="264">
        <v>644733</v>
      </c>
      <c r="AE448" s="264">
        <v>-276256</v>
      </c>
      <c r="AF448" s="264">
        <v>295272</v>
      </c>
      <c r="AG448" s="264">
        <v>19016</v>
      </c>
      <c r="AI448" t="s">
        <v>1735</v>
      </c>
      <c r="AK448" t="s">
        <v>1736</v>
      </c>
      <c r="AL448" s="241" t="str">
        <f t="shared" si="6"/>
        <v>792</v>
      </c>
    </row>
    <row r="449" spans="1:38" x14ac:dyDescent="0.2">
      <c r="A449" s="272" t="s">
        <v>2653</v>
      </c>
      <c r="B449" t="s">
        <v>1039</v>
      </c>
      <c r="C449" s="264">
        <v>2630969</v>
      </c>
      <c r="D449" s="264">
        <v>0</v>
      </c>
      <c r="E449" s="264">
        <v>2630969</v>
      </c>
      <c r="F449" s="264">
        <v>0</v>
      </c>
      <c r="G449" s="264">
        <v>335304</v>
      </c>
      <c r="H449" s="264">
        <v>703522</v>
      </c>
      <c r="I449" s="264">
        <v>13675</v>
      </c>
      <c r="J449" s="264">
        <v>311867</v>
      </c>
      <c r="K449" s="264">
        <v>2378015.4500000002</v>
      </c>
      <c r="L449" s="264">
        <v>1935098</v>
      </c>
      <c r="M449" s="264">
        <v>0</v>
      </c>
      <c r="N449" s="264">
        <v>1097236</v>
      </c>
      <c r="O449" s="264">
        <v>0</v>
      </c>
      <c r="P449" s="264">
        <v>2569929</v>
      </c>
      <c r="Q449" s="264">
        <v>11975615.449999999</v>
      </c>
      <c r="R449" s="264">
        <v>1746782</v>
      </c>
      <c r="S449" s="264">
        <v>1325343</v>
      </c>
      <c r="T449" s="264">
        <v>0</v>
      </c>
      <c r="U449" s="264">
        <v>1265661</v>
      </c>
      <c r="V449" s="264">
        <v>441833</v>
      </c>
      <c r="W449" s="264">
        <v>594323</v>
      </c>
      <c r="X449" s="264">
        <v>612470</v>
      </c>
      <c r="Y449" s="264">
        <v>1875454</v>
      </c>
      <c r="Z449" s="264">
        <v>7861866</v>
      </c>
      <c r="AA449" s="264">
        <v>1976763</v>
      </c>
      <c r="AB449" s="264">
        <v>9838629</v>
      </c>
      <c r="AC449" s="264">
        <v>2569929</v>
      </c>
      <c r="AD449" s="264">
        <v>12408558</v>
      </c>
      <c r="AE449" s="264">
        <v>-432942.54999999958</v>
      </c>
      <c r="AF449" s="264">
        <v>7717692</v>
      </c>
      <c r="AG449" s="264">
        <v>7284749.4500000002</v>
      </c>
      <c r="AI449" t="s">
        <v>1892</v>
      </c>
      <c r="AK449" t="s">
        <v>1893</v>
      </c>
      <c r="AL449" s="241" t="str">
        <f t="shared" si="6"/>
        <v>867</v>
      </c>
    </row>
    <row r="450" spans="1:38" x14ac:dyDescent="0.2">
      <c r="A450" s="272" t="s">
        <v>2654</v>
      </c>
      <c r="B450" t="s">
        <v>1041</v>
      </c>
      <c r="C450" s="264">
        <v>81381</v>
      </c>
      <c r="D450" s="264">
        <v>0</v>
      </c>
      <c r="E450" s="264">
        <v>81381</v>
      </c>
      <c r="F450" s="264">
        <v>0</v>
      </c>
      <c r="G450" s="264">
        <v>0</v>
      </c>
      <c r="H450" s="264">
        <v>38303</v>
      </c>
      <c r="I450" s="264">
        <v>1175</v>
      </c>
      <c r="J450" s="264">
        <v>1745</v>
      </c>
      <c r="K450" s="264">
        <v>51490</v>
      </c>
      <c r="L450" s="264">
        <v>257650</v>
      </c>
      <c r="M450" s="264">
        <v>0</v>
      </c>
      <c r="N450" s="264">
        <v>4800</v>
      </c>
      <c r="O450" s="264">
        <v>150000</v>
      </c>
      <c r="P450" s="264">
        <v>0</v>
      </c>
      <c r="Q450" s="264">
        <v>586544</v>
      </c>
      <c r="R450" s="264">
        <v>33275</v>
      </c>
      <c r="S450" s="264">
        <v>77160</v>
      </c>
      <c r="T450" s="264">
        <v>0</v>
      </c>
      <c r="U450" s="264">
        <v>22950</v>
      </c>
      <c r="V450" s="264">
        <v>2800</v>
      </c>
      <c r="W450" s="264">
        <v>43285</v>
      </c>
      <c r="X450" s="264">
        <v>0</v>
      </c>
      <c r="Y450" s="264">
        <v>0</v>
      </c>
      <c r="Z450" s="264">
        <v>179470</v>
      </c>
      <c r="AA450" s="264">
        <v>488265</v>
      </c>
      <c r="AB450" s="264">
        <v>667735</v>
      </c>
      <c r="AC450" s="264">
        <v>0</v>
      </c>
      <c r="AD450" s="264">
        <v>667735</v>
      </c>
      <c r="AE450" s="264">
        <v>-81191</v>
      </c>
      <c r="AF450" s="264">
        <v>596439</v>
      </c>
      <c r="AG450" s="264">
        <v>515248</v>
      </c>
      <c r="AI450" t="s">
        <v>546</v>
      </c>
      <c r="AK450" t="s">
        <v>547</v>
      </c>
      <c r="AL450" s="241" t="str">
        <f t="shared" ref="AL450:AL513" si="7">RIGHT(AK450,3)</f>
        <v>222</v>
      </c>
    </row>
    <row r="451" spans="1:38" x14ac:dyDescent="0.2">
      <c r="A451" s="272" t="s">
        <v>2655</v>
      </c>
      <c r="B451" t="s">
        <v>1043</v>
      </c>
      <c r="C451" s="264">
        <v>21384</v>
      </c>
      <c r="D451" s="264">
        <v>0</v>
      </c>
      <c r="E451" s="264">
        <v>21384</v>
      </c>
      <c r="F451" s="264">
        <v>0</v>
      </c>
      <c r="G451" s="264">
        <v>0</v>
      </c>
      <c r="H451" s="264">
        <v>14104</v>
      </c>
      <c r="I451" s="264">
        <v>1000</v>
      </c>
      <c r="J451" s="264">
        <v>3000</v>
      </c>
      <c r="K451" s="264">
        <v>22315.5</v>
      </c>
      <c r="L451" s="264">
        <v>50800</v>
      </c>
      <c r="M451" s="264">
        <v>0</v>
      </c>
      <c r="N451" s="264">
        <v>0</v>
      </c>
      <c r="O451" s="264">
        <v>0</v>
      </c>
      <c r="P451" s="264">
        <v>0</v>
      </c>
      <c r="Q451" s="264">
        <v>112603.5</v>
      </c>
      <c r="R451" s="264">
        <v>1010</v>
      </c>
      <c r="S451" s="264">
        <v>24545</v>
      </c>
      <c r="T451" s="264">
        <v>0</v>
      </c>
      <c r="U451" s="264">
        <v>950</v>
      </c>
      <c r="V451" s="264">
        <v>100</v>
      </c>
      <c r="W451" s="264">
        <v>15500</v>
      </c>
      <c r="X451" s="264">
        <v>0</v>
      </c>
      <c r="Y451" s="264">
        <v>0</v>
      </c>
      <c r="Z451" s="264">
        <v>42105</v>
      </c>
      <c r="AA451" s="264">
        <v>55000</v>
      </c>
      <c r="AB451" s="264">
        <v>97105</v>
      </c>
      <c r="AC451" s="264">
        <v>0</v>
      </c>
      <c r="AD451" s="264">
        <v>97105</v>
      </c>
      <c r="AE451" s="264">
        <v>15498.5</v>
      </c>
      <c r="AF451" s="264">
        <v>143068</v>
      </c>
      <c r="AG451" s="264">
        <v>158566.5</v>
      </c>
      <c r="AI451" t="s">
        <v>891</v>
      </c>
      <c r="AK451" t="s">
        <v>892</v>
      </c>
      <c r="AL451" s="241" t="str">
        <f t="shared" si="7"/>
        <v>386</v>
      </c>
    </row>
    <row r="452" spans="1:38" x14ac:dyDescent="0.2">
      <c r="A452" s="272" t="s">
        <v>2656</v>
      </c>
      <c r="B452" t="s">
        <v>1045</v>
      </c>
      <c r="C452" s="264">
        <v>277576</v>
      </c>
      <c r="D452" s="264">
        <v>0</v>
      </c>
      <c r="E452" s="264">
        <v>277576</v>
      </c>
      <c r="F452" s="264">
        <v>0</v>
      </c>
      <c r="G452" s="264">
        <v>25000</v>
      </c>
      <c r="H452" s="264">
        <v>88573</v>
      </c>
      <c r="I452" s="264">
        <v>2500</v>
      </c>
      <c r="J452" s="264">
        <v>9400</v>
      </c>
      <c r="K452" s="264">
        <v>238000</v>
      </c>
      <c r="L452" s="264">
        <v>2085300</v>
      </c>
      <c r="M452" s="264">
        <v>443</v>
      </c>
      <c r="N452" s="264">
        <v>109720</v>
      </c>
      <c r="O452" s="264">
        <v>0</v>
      </c>
      <c r="P452" s="264">
        <v>105000</v>
      </c>
      <c r="Q452" s="264">
        <v>2941512</v>
      </c>
      <c r="R452" s="264">
        <v>251150</v>
      </c>
      <c r="S452" s="264">
        <v>131200</v>
      </c>
      <c r="T452" s="264">
        <v>0</v>
      </c>
      <c r="U452" s="264">
        <v>125685</v>
      </c>
      <c r="V452" s="264">
        <v>15000</v>
      </c>
      <c r="W452" s="264">
        <v>161000</v>
      </c>
      <c r="X452" s="264">
        <v>56324</v>
      </c>
      <c r="Y452" s="264">
        <v>25000</v>
      </c>
      <c r="Z452" s="264">
        <v>765359</v>
      </c>
      <c r="AA452" s="264">
        <v>1739000</v>
      </c>
      <c r="AB452" s="264">
        <v>2504359</v>
      </c>
      <c r="AC452" s="264">
        <v>105000</v>
      </c>
      <c r="AD452" s="264">
        <v>2609359</v>
      </c>
      <c r="AE452" s="264">
        <v>332153</v>
      </c>
      <c r="AF452" s="264">
        <v>1756231</v>
      </c>
      <c r="AG452" s="264">
        <v>2088384</v>
      </c>
      <c r="AI452" t="s">
        <v>302</v>
      </c>
      <c r="AK452" t="s">
        <v>303</v>
      </c>
      <c r="AL452" s="241" t="str">
        <f t="shared" si="7"/>
        <v>105</v>
      </c>
    </row>
    <row r="453" spans="1:38" x14ac:dyDescent="0.2">
      <c r="A453" s="272" t="s">
        <v>2657</v>
      </c>
      <c r="B453" t="s">
        <v>1047</v>
      </c>
      <c r="C453" s="264">
        <v>213304</v>
      </c>
      <c r="D453" s="264">
        <v>0</v>
      </c>
      <c r="E453" s="264">
        <v>213304</v>
      </c>
      <c r="F453" s="264">
        <v>0</v>
      </c>
      <c r="G453" s="264">
        <v>0</v>
      </c>
      <c r="H453" s="264">
        <v>46041</v>
      </c>
      <c r="I453" s="264">
        <v>8160</v>
      </c>
      <c r="J453" s="264">
        <v>12387</v>
      </c>
      <c r="K453" s="264">
        <v>1281574</v>
      </c>
      <c r="L453" s="264">
        <v>1158071</v>
      </c>
      <c r="M453" s="264">
        <v>0</v>
      </c>
      <c r="N453" s="264">
        <v>13665</v>
      </c>
      <c r="O453" s="264">
        <v>1200000</v>
      </c>
      <c r="P453" s="264">
        <v>122961</v>
      </c>
      <c r="Q453" s="264">
        <v>4056163</v>
      </c>
      <c r="R453" s="264">
        <v>151688</v>
      </c>
      <c r="S453" s="264">
        <v>148095</v>
      </c>
      <c r="T453" s="264">
        <v>700</v>
      </c>
      <c r="U453" s="264">
        <v>55023</v>
      </c>
      <c r="V453" s="264">
        <v>1000</v>
      </c>
      <c r="W453" s="264">
        <v>52181</v>
      </c>
      <c r="X453" s="264">
        <v>67139</v>
      </c>
      <c r="Y453" s="264">
        <v>0</v>
      </c>
      <c r="Z453" s="264">
        <v>475826</v>
      </c>
      <c r="AA453" s="264">
        <v>1016878</v>
      </c>
      <c r="AB453" s="264">
        <v>1492704</v>
      </c>
      <c r="AC453" s="264">
        <v>122961</v>
      </c>
      <c r="AD453" s="264">
        <v>1615665</v>
      </c>
      <c r="AE453" s="264">
        <v>2440498</v>
      </c>
      <c r="AF453" s="264">
        <v>972223</v>
      </c>
      <c r="AG453" s="264">
        <v>3412721</v>
      </c>
      <c r="AI453" t="s">
        <v>1333</v>
      </c>
      <c r="AK453" t="s">
        <v>1334</v>
      </c>
      <c r="AL453" s="241" t="str">
        <f t="shared" si="7"/>
        <v>597</v>
      </c>
    </row>
    <row r="454" spans="1:38" x14ac:dyDescent="0.2">
      <c r="A454" s="272" t="s">
        <v>2658</v>
      </c>
      <c r="B454" t="s">
        <v>1049</v>
      </c>
      <c r="C454" s="264">
        <v>33781</v>
      </c>
      <c r="D454" s="264">
        <v>0</v>
      </c>
      <c r="E454" s="264">
        <v>33781</v>
      </c>
      <c r="F454" s="264">
        <v>0</v>
      </c>
      <c r="G454" s="264">
        <v>0</v>
      </c>
      <c r="H454" s="264">
        <v>11219</v>
      </c>
      <c r="I454" s="264">
        <v>250</v>
      </c>
      <c r="J454" s="264">
        <v>0</v>
      </c>
      <c r="K454" s="264">
        <v>17000</v>
      </c>
      <c r="L454" s="264">
        <v>47100</v>
      </c>
      <c r="M454" s="264">
        <v>0</v>
      </c>
      <c r="N454" s="264">
        <v>0</v>
      </c>
      <c r="O454" s="264">
        <v>0</v>
      </c>
      <c r="P454" s="264">
        <v>0</v>
      </c>
      <c r="Q454" s="264">
        <v>109350</v>
      </c>
      <c r="R454" s="264">
        <v>2400</v>
      </c>
      <c r="S454" s="264">
        <v>36200</v>
      </c>
      <c r="T454" s="264">
        <v>500</v>
      </c>
      <c r="U454" s="264">
        <v>500</v>
      </c>
      <c r="V454" s="264">
        <v>0</v>
      </c>
      <c r="W454" s="264">
        <v>26400</v>
      </c>
      <c r="X454" s="264">
        <v>0</v>
      </c>
      <c r="Y454" s="264">
        <v>0</v>
      </c>
      <c r="Z454" s="264">
        <v>66000</v>
      </c>
      <c r="AA454" s="264">
        <v>45500</v>
      </c>
      <c r="AB454" s="264">
        <v>111500</v>
      </c>
      <c r="AC454" s="264">
        <v>0</v>
      </c>
      <c r="AD454" s="264">
        <v>111500</v>
      </c>
      <c r="AE454" s="264">
        <v>-2150</v>
      </c>
      <c r="AF454" s="264">
        <v>168818</v>
      </c>
      <c r="AG454" s="264">
        <v>166668</v>
      </c>
      <c r="AI454" t="s">
        <v>1037</v>
      </c>
      <c r="AK454" t="s">
        <v>1038</v>
      </c>
      <c r="AL454" s="241" t="str">
        <f t="shared" si="7"/>
        <v>453</v>
      </c>
    </row>
    <row r="455" spans="1:38" x14ac:dyDescent="0.2">
      <c r="A455" s="272" t="s">
        <v>2659</v>
      </c>
      <c r="B455" t="s">
        <v>1051</v>
      </c>
      <c r="C455" s="264">
        <v>14511</v>
      </c>
      <c r="D455" s="264">
        <v>0</v>
      </c>
      <c r="E455" s="264">
        <v>14511</v>
      </c>
      <c r="F455" s="264">
        <v>0</v>
      </c>
      <c r="G455" s="264">
        <v>0</v>
      </c>
      <c r="H455" s="264">
        <v>28820</v>
      </c>
      <c r="I455" s="264">
        <v>300</v>
      </c>
      <c r="J455" s="264">
        <v>250</v>
      </c>
      <c r="K455" s="264">
        <v>10200</v>
      </c>
      <c r="L455" s="264">
        <v>22835</v>
      </c>
      <c r="M455" s="264">
        <v>0</v>
      </c>
      <c r="N455" s="264">
        <v>0</v>
      </c>
      <c r="O455" s="264">
        <v>0</v>
      </c>
      <c r="P455" s="264">
        <v>0</v>
      </c>
      <c r="Q455" s="264">
        <v>76916</v>
      </c>
      <c r="R455" s="264">
        <v>7550</v>
      </c>
      <c r="S455" s="264">
        <v>2300</v>
      </c>
      <c r="T455" s="264">
        <v>0</v>
      </c>
      <c r="U455" s="264">
        <v>1400</v>
      </c>
      <c r="V455" s="264">
        <v>0</v>
      </c>
      <c r="W455" s="264">
        <v>18210</v>
      </c>
      <c r="X455" s="264">
        <v>0</v>
      </c>
      <c r="Y455" s="264">
        <v>0</v>
      </c>
      <c r="Z455" s="264">
        <v>29460</v>
      </c>
      <c r="AA455" s="264">
        <v>145974</v>
      </c>
      <c r="AB455" s="264">
        <v>175434</v>
      </c>
      <c r="AC455" s="264">
        <v>0</v>
      </c>
      <c r="AD455" s="264">
        <v>175434</v>
      </c>
      <c r="AE455" s="264">
        <v>-98518</v>
      </c>
      <c r="AF455" s="264">
        <v>-3767</v>
      </c>
      <c r="AG455" s="264">
        <v>-102285</v>
      </c>
      <c r="AI455" t="s">
        <v>187</v>
      </c>
      <c r="AK455" t="s">
        <v>188</v>
      </c>
      <c r="AL455" s="241" t="str">
        <f t="shared" si="7"/>
        <v>052</v>
      </c>
    </row>
    <row r="456" spans="1:38" x14ac:dyDescent="0.2">
      <c r="A456" s="272" t="s">
        <v>2660</v>
      </c>
      <c r="B456" t="s">
        <v>1053</v>
      </c>
      <c r="C456" s="264">
        <v>30006</v>
      </c>
      <c r="D456" s="264">
        <v>0</v>
      </c>
      <c r="E456" s="264">
        <v>30006</v>
      </c>
      <c r="F456" s="264">
        <v>0</v>
      </c>
      <c r="G456" s="264">
        <v>0</v>
      </c>
      <c r="H456" s="264">
        <v>12704</v>
      </c>
      <c r="I456" s="264">
        <v>600</v>
      </c>
      <c r="J456" s="264">
        <v>12000</v>
      </c>
      <c r="K456" s="264">
        <v>15600</v>
      </c>
      <c r="L456" s="264">
        <v>60600</v>
      </c>
      <c r="M456" s="264">
        <v>0</v>
      </c>
      <c r="N456" s="264">
        <v>0</v>
      </c>
      <c r="O456" s="264">
        <v>0</v>
      </c>
      <c r="P456" s="264">
        <v>0</v>
      </c>
      <c r="Q456" s="264">
        <v>131510</v>
      </c>
      <c r="R456" s="264">
        <v>7200</v>
      </c>
      <c r="S456" s="264">
        <v>31800</v>
      </c>
      <c r="T456" s="264">
        <v>0</v>
      </c>
      <c r="U456" s="264">
        <v>6000</v>
      </c>
      <c r="V456" s="264">
        <v>0</v>
      </c>
      <c r="W456" s="264">
        <v>32200</v>
      </c>
      <c r="X456" s="264">
        <v>0</v>
      </c>
      <c r="Y456" s="264">
        <v>0</v>
      </c>
      <c r="Z456" s="264">
        <v>77200</v>
      </c>
      <c r="AA456" s="264">
        <v>59300</v>
      </c>
      <c r="AB456" s="264">
        <v>136500</v>
      </c>
      <c r="AC456" s="264">
        <v>0</v>
      </c>
      <c r="AD456" s="264">
        <v>136500</v>
      </c>
      <c r="AE456" s="264">
        <v>-4990</v>
      </c>
      <c r="AF456" s="264">
        <v>395612</v>
      </c>
      <c r="AG456" s="264">
        <v>390622</v>
      </c>
      <c r="AI456" t="s">
        <v>1908</v>
      </c>
      <c r="AK456" t="s">
        <v>1909</v>
      </c>
      <c r="AL456" s="241" t="str">
        <f t="shared" si="7"/>
        <v>874</v>
      </c>
    </row>
    <row r="457" spans="1:38" x14ac:dyDescent="0.2">
      <c r="A457" s="272" t="s">
        <v>2661</v>
      </c>
      <c r="B457" t="s">
        <v>1056</v>
      </c>
      <c r="C457" s="264">
        <v>278510</v>
      </c>
      <c r="D457" s="264">
        <v>0</v>
      </c>
      <c r="E457" s="264">
        <v>278510</v>
      </c>
      <c r="F457" s="264">
        <v>0</v>
      </c>
      <c r="G457" s="264">
        <v>100653</v>
      </c>
      <c r="H457" s="264">
        <v>99205</v>
      </c>
      <c r="I457" s="264">
        <v>2250</v>
      </c>
      <c r="J457" s="264">
        <v>5396</v>
      </c>
      <c r="K457" s="264">
        <v>155509</v>
      </c>
      <c r="L457" s="264">
        <v>773129</v>
      </c>
      <c r="M457" s="264">
        <v>0</v>
      </c>
      <c r="N457" s="264">
        <v>12000</v>
      </c>
      <c r="O457" s="264">
        <v>2800</v>
      </c>
      <c r="P457" s="264">
        <v>82913</v>
      </c>
      <c r="Q457" s="264">
        <v>1512365</v>
      </c>
      <c r="R457" s="264">
        <v>182741</v>
      </c>
      <c r="S457" s="264">
        <v>161767</v>
      </c>
      <c r="T457" s="264">
        <v>2140</v>
      </c>
      <c r="U457" s="264">
        <v>74601</v>
      </c>
      <c r="V457" s="264">
        <v>9010</v>
      </c>
      <c r="W457" s="264">
        <v>71985</v>
      </c>
      <c r="X457" s="264">
        <v>87732</v>
      </c>
      <c r="Y457" s="264">
        <v>0</v>
      </c>
      <c r="Z457" s="264">
        <v>589976</v>
      </c>
      <c r="AA457" s="264">
        <v>680041</v>
      </c>
      <c r="AB457" s="264">
        <v>1270017</v>
      </c>
      <c r="AC457" s="264">
        <v>82913</v>
      </c>
      <c r="AD457" s="264">
        <v>1352930</v>
      </c>
      <c r="AE457" s="264">
        <v>159435</v>
      </c>
      <c r="AF457" s="264">
        <v>772704</v>
      </c>
      <c r="AG457" s="264">
        <v>932139</v>
      </c>
      <c r="AI457" t="s">
        <v>1014</v>
      </c>
      <c r="AK457" t="s">
        <v>1015</v>
      </c>
      <c r="AL457" s="241" t="str">
        <f t="shared" si="7"/>
        <v>441</v>
      </c>
    </row>
    <row r="458" spans="1:38" x14ac:dyDescent="0.2">
      <c r="A458" s="272" t="s">
        <v>2662</v>
      </c>
      <c r="B458" t="s">
        <v>1058</v>
      </c>
      <c r="C458" s="264">
        <v>714429</v>
      </c>
      <c r="D458" s="264">
        <v>0</v>
      </c>
      <c r="E458" s="264">
        <v>714429</v>
      </c>
      <c r="F458" s="264">
        <v>0</v>
      </c>
      <c r="G458" s="264">
        <v>3000</v>
      </c>
      <c r="H458" s="264">
        <v>308679</v>
      </c>
      <c r="I458" s="264">
        <v>19875</v>
      </c>
      <c r="J458" s="264">
        <v>34934</v>
      </c>
      <c r="K458" s="264">
        <v>310917</v>
      </c>
      <c r="L458" s="264">
        <v>1235320</v>
      </c>
      <c r="M458" s="264">
        <v>0</v>
      </c>
      <c r="N458" s="264">
        <v>43550</v>
      </c>
      <c r="O458" s="264">
        <v>0</v>
      </c>
      <c r="P458" s="264">
        <v>347468</v>
      </c>
      <c r="Q458" s="264">
        <v>3018172</v>
      </c>
      <c r="R458" s="264">
        <v>596015</v>
      </c>
      <c r="S458" s="264">
        <v>264837</v>
      </c>
      <c r="T458" s="264">
        <v>0</v>
      </c>
      <c r="U458" s="264">
        <v>218051</v>
      </c>
      <c r="V458" s="264">
        <v>110000</v>
      </c>
      <c r="W458" s="264">
        <v>254792</v>
      </c>
      <c r="X458" s="264">
        <v>107520</v>
      </c>
      <c r="Y458" s="264">
        <v>0</v>
      </c>
      <c r="Z458" s="264">
        <v>1551215</v>
      </c>
      <c r="AA458" s="264">
        <v>980098</v>
      </c>
      <c r="AB458" s="264">
        <v>2531313</v>
      </c>
      <c r="AC458" s="264">
        <v>347468</v>
      </c>
      <c r="AD458" s="264">
        <v>2878781</v>
      </c>
      <c r="AE458" s="264">
        <v>139391</v>
      </c>
      <c r="AF458" s="264">
        <v>2521036</v>
      </c>
      <c r="AG458" s="264">
        <v>2660427</v>
      </c>
      <c r="AI458" t="s">
        <v>304</v>
      </c>
      <c r="AK458" t="s">
        <v>305</v>
      </c>
      <c r="AL458" s="241" t="str">
        <f t="shared" si="7"/>
        <v>106</v>
      </c>
    </row>
    <row r="459" spans="1:38" x14ac:dyDescent="0.2">
      <c r="A459" s="272" t="s">
        <v>2663</v>
      </c>
      <c r="B459" t="s">
        <v>1060</v>
      </c>
      <c r="C459" s="264">
        <v>97007</v>
      </c>
      <c r="D459" s="264">
        <v>0</v>
      </c>
      <c r="E459" s="264">
        <v>97007</v>
      </c>
      <c r="F459" s="264">
        <v>0</v>
      </c>
      <c r="G459" s="264">
        <v>32000</v>
      </c>
      <c r="H459" s="264">
        <v>38320</v>
      </c>
      <c r="I459" s="264">
        <v>930</v>
      </c>
      <c r="J459" s="264">
        <v>16761</v>
      </c>
      <c r="K459" s="264">
        <v>71581</v>
      </c>
      <c r="L459" s="264">
        <v>180744</v>
      </c>
      <c r="M459" s="264">
        <v>0</v>
      </c>
      <c r="N459" s="264">
        <v>0</v>
      </c>
      <c r="O459" s="264">
        <v>0</v>
      </c>
      <c r="P459" s="264">
        <v>0</v>
      </c>
      <c r="Q459" s="264">
        <v>437343</v>
      </c>
      <c r="R459" s="264">
        <v>63990</v>
      </c>
      <c r="S459" s="264">
        <v>83851</v>
      </c>
      <c r="T459" s="264">
        <v>0</v>
      </c>
      <c r="U459" s="264">
        <v>15250</v>
      </c>
      <c r="V459" s="264">
        <v>0</v>
      </c>
      <c r="W459" s="264">
        <v>51398</v>
      </c>
      <c r="X459" s="264">
        <v>0</v>
      </c>
      <c r="Y459" s="264">
        <v>32000</v>
      </c>
      <c r="Z459" s="264">
        <v>246489</v>
      </c>
      <c r="AA459" s="264">
        <v>167209</v>
      </c>
      <c r="AB459" s="264">
        <v>413698</v>
      </c>
      <c r="AC459" s="264">
        <v>0</v>
      </c>
      <c r="AD459" s="264">
        <v>413698</v>
      </c>
      <c r="AE459" s="264">
        <v>23645</v>
      </c>
      <c r="AF459" s="264">
        <v>993231</v>
      </c>
      <c r="AG459" s="264">
        <v>1016876</v>
      </c>
      <c r="AI459" t="s">
        <v>1989</v>
      </c>
      <c r="AK459" t="s">
        <v>1990</v>
      </c>
      <c r="AL459" s="241" t="str">
        <f t="shared" si="7"/>
        <v>913</v>
      </c>
    </row>
    <row r="460" spans="1:38" x14ac:dyDescent="0.2">
      <c r="A460" s="272" t="s">
        <v>2664</v>
      </c>
      <c r="B460" t="s">
        <v>1062</v>
      </c>
      <c r="C460" s="264">
        <v>70077</v>
      </c>
      <c r="D460" s="264">
        <v>0</v>
      </c>
      <c r="E460" s="264">
        <v>70077</v>
      </c>
      <c r="F460" s="264">
        <v>0</v>
      </c>
      <c r="G460" s="264">
        <v>0</v>
      </c>
      <c r="H460" s="264">
        <v>13937</v>
      </c>
      <c r="I460" s="264">
        <v>0</v>
      </c>
      <c r="J460" s="264">
        <v>500</v>
      </c>
      <c r="K460" s="264">
        <v>20000</v>
      </c>
      <c r="L460" s="264">
        <v>31350</v>
      </c>
      <c r="M460" s="264">
        <v>0</v>
      </c>
      <c r="N460" s="264">
        <v>0</v>
      </c>
      <c r="O460" s="264">
        <v>0</v>
      </c>
      <c r="P460" s="264">
        <v>3076</v>
      </c>
      <c r="Q460" s="264">
        <v>138940</v>
      </c>
      <c r="R460" s="264">
        <v>28758</v>
      </c>
      <c r="S460" s="264">
        <v>32700</v>
      </c>
      <c r="T460" s="264">
        <v>0</v>
      </c>
      <c r="U460" s="264">
        <v>4000</v>
      </c>
      <c r="V460" s="264">
        <v>300</v>
      </c>
      <c r="W460" s="264">
        <v>19000</v>
      </c>
      <c r="X460" s="264">
        <v>16440</v>
      </c>
      <c r="Y460" s="264">
        <v>0</v>
      </c>
      <c r="Z460" s="264">
        <v>101198</v>
      </c>
      <c r="AA460" s="264">
        <v>18280</v>
      </c>
      <c r="AB460" s="264">
        <v>119478</v>
      </c>
      <c r="AC460" s="264">
        <v>3076</v>
      </c>
      <c r="AD460" s="264">
        <v>122554</v>
      </c>
      <c r="AE460" s="264">
        <v>16386</v>
      </c>
      <c r="AF460" s="264">
        <v>287956</v>
      </c>
      <c r="AG460" s="264">
        <v>304342</v>
      </c>
      <c r="AI460" t="s">
        <v>653</v>
      </c>
      <c r="AK460" t="s">
        <v>654</v>
      </c>
      <c r="AL460" s="241" t="str">
        <f t="shared" si="7"/>
        <v>273</v>
      </c>
    </row>
    <row r="461" spans="1:38" x14ac:dyDescent="0.2">
      <c r="A461" s="272" t="s">
        <v>2665</v>
      </c>
      <c r="B461" t="s">
        <v>1064</v>
      </c>
      <c r="C461" s="264">
        <v>98782</v>
      </c>
      <c r="D461" s="264">
        <v>0</v>
      </c>
      <c r="E461" s="264">
        <v>98782</v>
      </c>
      <c r="F461" s="264">
        <v>0</v>
      </c>
      <c r="G461" s="264">
        <v>0</v>
      </c>
      <c r="H461" s="264">
        <v>33045</v>
      </c>
      <c r="I461" s="264">
        <v>600</v>
      </c>
      <c r="J461" s="264">
        <v>1950</v>
      </c>
      <c r="K461" s="264">
        <v>89954.9</v>
      </c>
      <c r="L461" s="264">
        <v>119955</v>
      </c>
      <c r="M461" s="264">
        <v>0</v>
      </c>
      <c r="N461" s="264">
        <v>4520</v>
      </c>
      <c r="O461" s="264">
        <v>0</v>
      </c>
      <c r="P461" s="264">
        <v>30000</v>
      </c>
      <c r="Q461" s="264">
        <v>378806.9</v>
      </c>
      <c r="R461" s="264">
        <v>14289</v>
      </c>
      <c r="S461" s="264">
        <v>69402</v>
      </c>
      <c r="T461" s="264">
        <v>0</v>
      </c>
      <c r="U461" s="264">
        <v>58255</v>
      </c>
      <c r="V461" s="264">
        <v>600</v>
      </c>
      <c r="W461" s="264">
        <v>57477</v>
      </c>
      <c r="X461" s="264">
        <v>0</v>
      </c>
      <c r="Y461" s="264">
        <v>0</v>
      </c>
      <c r="Z461" s="264">
        <v>200023</v>
      </c>
      <c r="AA461" s="264">
        <v>94227</v>
      </c>
      <c r="AB461" s="264">
        <v>294250</v>
      </c>
      <c r="AC461" s="264">
        <v>30000</v>
      </c>
      <c r="AD461" s="264">
        <v>324250</v>
      </c>
      <c r="AE461" s="264">
        <v>54556.899999999994</v>
      </c>
      <c r="AF461" s="264">
        <v>276697</v>
      </c>
      <c r="AG461" s="264">
        <v>331253.90000000002</v>
      </c>
      <c r="AI461" t="s">
        <v>1675</v>
      </c>
      <c r="AK461" t="s">
        <v>1676</v>
      </c>
      <c r="AL461" s="241" t="str">
        <f t="shared" si="7"/>
        <v>763</v>
      </c>
    </row>
    <row r="462" spans="1:38" x14ac:dyDescent="0.2">
      <c r="A462" s="272" t="s">
        <v>2666</v>
      </c>
      <c r="B462" t="s">
        <v>1066</v>
      </c>
      <c r="C462" s="264">
        <v>68399</v>
      </c>
      <c r="D462" s="264">
        <v>0</v>
      </c>
      <c r="E462" s="264">
        <v>68399</v>
      </c>
      <c r="F462" s="264">
        <v>0</v>
      </c>
      <c r="G462" s="264">
        <v>75000</v>
      </c>
      <c r="H462" s="264">
        <v>25331</v>
      </c>
      <c r="I462" s="264">
        <v>550</v>
      </c>
      <c r="J462" s="264">
        <v>18825</v>
      </c>
      <c r="K462" s="264">
        <v>65733</v>
      </c>
      <c r="L462" s="264">
        <v>133697</v>
      </c>
      <c r="M462" s="264">
        <v>0</v>
      </c>
      <c r="N462" s="264">
        <v>1500</v>
      </c>
      <c r="O462" s="264">
        <v>0</v>
      </c>
      <c r="P462" s="264">
        <v>99352</v>
      </c>
      <c r="Q462" s="264">
        <v>488387</v>
      </c>
      <c r="R462" s="264">
        <v>34090</v>
      </c>
      <c r="S462" s="264">
        <v>61216</v>
      </c>
      <c r="T462" s="264">
        <v>1000</v>
      </c>
      <c r="U462" s="264">
        <v>42970</v>
      </c>
      <c r="V462" s="264">
        <v>1000</v>
      </c>
      <c r="W462" s="264">
        <v>46994</v>
      </c>
      <c r="X462" s="264">
        <v>75000</v>
      </c>
      <c r="Y462" s="264">
        <v>0</v>
      </c>
      <c r="Z462" s="264">
        <v>262270</v>
      </c>
      <c r="AA462" s="264">
        <v>106928</v>
      </c>
      <c r="AB462" s="264">
        <v>369198</v>
      </c>
      <c r="AC462" s="264">
        <v>99352</v>
      </c>
      <c r="AD462" s="264">
        <v>468550</v>
      </c>
      <c r="AE462" s="264">
        <v>19837</v>
      </c>
      <c r="AF462" s="264">
        <v>255543</v>
      </c>
      <c r="AG462" s="264">
        <v>275380</v>
      </c>
      <c r="AI462" t="s">
        <v>2119</v>
      </c>
      <c r="AK462" t="s">
        <v>305</v>
      </c>
      <c r="AL462" s="241" t="str">
        <f t="shared" si="7"/>
        <v>106</v>
      </c>
    </row>
    <row r="463" spans="1:38" x14ac:dyDescent="0.2">
      <c r="A463" s="272" t="s">
        <v>2667</v>
      </c>
      <c r="B463" t="s">
        <v>1068</v>
      </c>
      <c r="C463" s="264">
        <v>550550</v>
      </c>
      <c r="D463" s="264">
        <v>0</v>
      </c>
      <c r="E463" s="264">
        <v>550550</v>
      </c>
      <c r="F463" s="264">
        <v>0</v>
      </c>
      <c r="G463" s="264">
        <v>270000</v>
      </c>
      <c r="H463" s="264">
        <v>163040</v>
      </c>
      <c r="I463" s="264">
        <v>30800</v>
      </c>
      <c r="J463" s="264">
        <v>15025</v>
      </c>
      <c r="K463" s="264">
        <v>285229</v>
      </c>
      <c r="L463" s="264">
        <v>870910</v>
      </c>
      <c r="M463" s="264">
        <v>0</v>
      </c>
      <c r="N463" s="264">
        <v>15700</v>
      </c>
      <c r="O463" s="264">
        <v>2000</v>
      </c>
      <c r="P463" s="264">
        <v>439358</v>
      </c>
      <c r="Q463" s="264">
        <v>2642612</v>
      </c>
      <c r="R463" s="264">
        <v>511165</v>
      </c>
      <c r="S463" s="264">
        <v>464750</v>
      </c>
      <c r="T463" s="264">
        <v>2000</v>
      </c>
      <c r="U463" s="264">
        <v>163225</v>
      </c>
      <c r="V463" s="264">
        <v>6500</v>
      </c>
      <c r="W463" s="264">
        <v>109400</v>
      </c>
      <c r="X463" s="264">
        <v>214630</v>
      </c>
      <c r="Y463" s="264">
        <v>0</v>
      </c>
      <c r="Z463" s="264">
        <v>1471670</v>
      </c>
      <c r="AA463" s="264">
        <v>562220</v>
      </c>
      <c r="AB463" s="264">
        <v>2033890</v>
      </c>
      <c r="AC463" s="264">
        <v>439358</v>
      </c>
      <c r="AD463" s="264">
        <v>2473248</v>
      </c>
      <c r="AE463" s="264">
        <v>169364</v>
      </c>
      <c r="AF463" s="264">
        <v>2304454</v>
      </c>
      <c r="AG463" s="264">
        <v>2473818</v>
      </c>
      <c r="AI463" t="s">
        <v>2120</v>
      </c>
      <c r="AK463" t="s">
        <v>1990</v>
      </c>
      <c r="AL463" s="241" t="str">
        <f t="shared" si="7"/>
        <v>913</v>
      </c>
    </row>
    <row r="464" spans="1:38" x14ac:dyDescent="0.2">
      <c r="A464" s="272" t="s">
        <v>2668</v>
      </c>
      <c r="B464" t="s">
        <v>1070</v>
      </c>
      <c r="C464" s="264">
        <v>7522716</v>
      </c>
      <c r="D464" s="264">
        <v>0</v>
      </c>
      <c r="E464" s="264">
        <v>7522716</v>
      </c>
      <c r="F464" s="264">
        <v>0</v>
      </c>
      <c r="G464" s="264">
        <v>2022438</v>
      </c>
      <c r="H464" s="264">
        <v>2056976</v>
      </c>
      <c r="I464" s="264">
        <v>320050</v>
      </c>
      <c r="J464" s="264">
        <v>150815</v>
      </c>
      <c r="K464" s="264">
        <v>3821935.3163957736</v>
      </c>
      <c r="L464" s="264">
        <v>9812074</v>
      </c>
      <c r="M464" s="264">
        <v>20000</v>
      </c>
      <c r="N464" s="264">
        <v>619907</v>
      </c>
      <c r="O464" s="264">
        <v>5560100</v>
      </c>
      <c r="P464" s="264">
        <v>3730487</v>
      </c>
      <c r="Q464" s="264">
        <v>35637498.316395774</v>
      </c>
      <c r="R464" s="264">
        <v>7115784</v>
      </c>
      <c r="S464" s="264">
        <v>4158320</v>
      </c>
      <c r="T464" s="264">
        <v>0</v>
      </c>
      <c r="U464" s="264">
        <v>2267517</v>
      </c>
      <c r="V464" s="264">
        <v>1652975</v>
      </c>
      <c r="W464" s="264">
        <v>1319615</v>
      </c>
      <c r="X464" s="264">
        <v>3259358</v>
      </c>
      <c r="Y464" s="264">
        <v>6680000</v>
      </c>
      <c r="Z464" s="264">
        <v>26453569</v>
      </c>
      <c r="AA464" s="264">
        <v>7887779</v>
      </c>
      <c r="AB464" s="264">
        <v>34341348</v>
      </c>
      <c r="AC464" s="264">
        <v>3730487</v>
      </c>
      <c r="AD464" s="264">
        <v>38071835</v>
      </c>
      <c r="AE464" s="264">
        <v>-2434336.6836042264</v>
      </c>
      <c r="AF464" s="264">
        <v>16750720</v>
      </c>
      <c r="AG464" s="264">
        <v>14316383</v>
      </c>
      <c r="AI464" t="s">
        <v>2121</v>
      </c>
      <c r="AK464" t="s">
        <v>654</v>
      </c>
      <c r="AL464" s="241" t="str">
        <f t="shared" si="7"/>
        <v>273</v>
      </c>
    </row>
    <row r="465" spans="1:38" x14ac:dyDescent="0.2">
      <c r="A465" s="272" t="s">
        <v>2669</v>
      </c>
      <c r="B465" t="s">
        <v>1072</v>
      </c>
      <c r="C465" s="264">
        <v>46132</v>
      </c>
      <c r="D465" s="264">
        <v>0</v>
      </c>
      <c r="E465" s="264">
        <v>46132</v>
      </c>
      <c r="F465" s="264">
        <v>0</v>
      </c>
      <c r="G465" s="264">
        <v>0</v>
      </c>
      <c r="H465" s="264">
        <v>12368</v>
      </c>
      <c r="I465" s="264">
        <v>600</v>
      </c>
      <c r="J465" s="264">
        <v>50</v>
      </c>
      <c r="K465" s="264">
        <v>19728</v>
      </c>
      <c r="L465" s="264">
        <v>0</v>
      </c>
      <c r="M465" s="264">
        <v>0</v>
      </c>
      <c r="N465" s="264">
        <v>0</v>
      </c>
      <c r="O465" s="264">
        <v>0</v>
      </c>
      <c r="P465" s="264">
        <v>0</v>
      </c>
      <c r="Q465" s="264">
        <v>78878</v>
      </c>
      <c r="R465" s="264">
        <v>7350</v>
      </c>
      <c r="S465" s="264">
        <v>24450</v>
      </c>
      <c r="T465" s="264">
        <v>0</v>
      </c>
      <c r="U465" s="264">
        <v>3900</v>
      </c>
      <c r="V465" s="264">
        <v>1000</v>
      </c>
      <c r="W465" s="264">
        <v>23300</v>
      </c>
      <c r="X465" s="264">
        <v>0</v>
      </c>
      <c r="Y465" s="264">
        <v>0</v>
      </c>
      <c r="Z465" s="264">
        <v>60000</v>
      </c>
      <c r="AA465" s="264">
        <v>0</v>
      </c>
      <c r="AB465" s="264">
        <v>60000</v>
      </c>
      <c r="AC465" s="264">
        <v>0</v>
      </c>
      <c r="AD465" s="264">
        <v>60000</v>
      </c>
      <c r="AE465" s="264">
        <v>18878</v>
      </c>
      <c r="AF465" s="264">
        <v>85618</v>
      </c>
      <c r="AG465" s="264">
        <v>104496</v>
      </c>
      <c r="AI465" t="s">
        <v>259</v>
      </c>
      <c r="AK465" t="s">
        <v>260</v>
      </c>
      <c r="AL465" s="241" t="str">
        <f t="shared" si="7"/>
        <v>085</v>
      </c>
    </row>
    <row r="466" spans="1:38" x14ac:dyDescent="0.2">
      <c r="A466" s="272" t="s">
        <v>2670</v>
      </c>
      <c r="B466" t="s">
        <v>1074</v>
      </c>
      <c r="C466" s="264">
        <v>522813</v>
      </c>
      <c r="D466" s="264">
        <v>0</v>
      </c>
      <c r="E466" s="264">
        <v>522813</v>
      </c>
      <c r="F466" s="264">
        <v>0</v>
      </c>
      <c r="G466" s="264">
        <v>65219</v>
      </c>
      <c r="H466" s="264">
        <v>141532</v>
      </c>
      <c r="I466" s="264">
        <v>19300</v>
      </c>
      <c r="J466" s="264">
        <v>18525</v>
      </c>
      <c r="K466" s="264">
        <v>212899</v>
      </c>
      <c r="L466" s="264">
        <v>938233</v>
      </c>
      <c r="M466" s="264">
        <v>0</v>
      </c>
      <c r="N466" s="264">
        <v>31840</v>
      </c>
      <c r="O466" s="264">
        <v>3925</v>
      </c>
      <c r="P466" s="264">
        <v>254660</v>
      </c>
      <c r="Q466" s="264">
        <v>2208946</v>
      </c>
      <c r="R466" s="264">
        <v>389948</v>
      </c>
      <c r="S466" s="264">
        <v>197990</v>
      </c>
      <c r="T466" s="264">
        <v>1000</v>
      </c>
      <c r="U466" s="264">
        <v>225528</v>
      </c>
      <c r="V466" s="264">
        <v>51490</v>
      </c>
      <c r="W466" s="264">
        <v>159719</v>
      </c>
      <c r="X466" s="264">
        <v>44450</v>
      </c>
      <c r="Y466" s="264">
        <v>0</v>
      </c>
      <c r="Z466" s="264">
        <v>1070125</v>
      </c>
      <c r="AA466" s="264">
        <v>828181</v>
      </c>
      <c r="AB466" s="264">
        <v>1898306</v>
      </c>
      <c r="AC466" s="264">
        <v>254660</v>
      </c>
      <c r="AD466" s="264">
        <v>2152966</v>
      </c>
      <c r="AE466" s="264">
        <v>55980</v>
      </c>
      <c r="AF466" s="264">
        <v>1961713</v>
      </c>
      <c r="AG466" s="264">
        <v>2017693</v>
      </c>
      <c r="AI466" t="s">
        <v>2122</v>
      </c>
      <c r="AK466" t="s">
        <v>1676</v>
      </c>
      <c r="AL466" s="241" t="str">
        <f t="shared" si="7"/>
        <v>763</v>
      </c>
    </row>
    <row r="467" spans="1:38" x14ac:dyDescent="0.2">
      <c r="A467" s="272" t="s">
        <v>2671</v>
      </c>
      <c r="B467" t="s">
        <v>1076</v>
      </c>
      <c r="C467" s="264">
        <v>43235</v>
      </c>
      <c r="D467" s="264">
        <v>0</v>
      </c>
      <c r="E467" s="264">
        <v>43235</v>
      </c>
      <c r="F467" s="264">
        <v>0</v>
      </c>
      <c r="G467" s="264">
        <v>0</v>
      </c>
      <c r="H467" s="264">
        <v>11377</v>
      </c>
      <c r="I467" s="264">
        <v>550</v>
      </c>
      <c r="J467" s="264">
        <v>3000</v>
      </c>
      <c r="K467" s="264">
        <v>9096.9399999999987</v>
      </c>
      <c r="L467" s="264">
        <v>46700</v>
      </c>
      <c r="M467" s="264">
        <v>0</v>
      </c>
      <c r="N467" s="264">
        <v>3545</v>
      </c>
      <c r="O467" s="264">
        <v>0</v>
      </c>
      <c r="P467" s="264">
        <v>15800</v>
      </c>
      <c r="Q467" s="264">
        <v>133303.94</v>
      </c>
      <c r="R467" s="264">
        <v>6892</v>
      </c>
      <c r="S467" s="264">
        <v>9885</v>
      </c>
      <c r="T467" s="264">
        <v>250</v>
      </c>
      <c r="U467" s="264">
        <v>2000</v>
      </c>
      <c r="V467" s="264">
        <v>3000</v>
      </c>
      <c r="W467" s="264">
        <v>31895</v>
      </c>
      <c r="X467" s="264">
        <v>28300</v>
      </c>
      <c r="Y467" s="264">
        <v>0</v>
      </c>
      <c r="Z467" s="264">
        <v>82222</v>
      </c>
      <c r="AA467" s="264">
        <v>42000</v>
      </c>
      <c r="AB467" s="264">
        <v>124222</v>
      </c>
      <c r="AC467" s="264">
        <v>15800</v>
      </c>
      <c r="AD467" s="264">
        <v>140022</v>
      </c>
      <c r="AE467" s="264">
        <v>-6718.0599999999977</v>
      </c>
      <c r="AF467" s="264">
        <v>84632</v>
      </c>
      <c r="AG467" s="264">
        <v>77913.94</v>
      </c>
      <c r="AI467" t="s">
        <v>1178</v>
      </c>
      <c r="AK467" t="s">
        <v>1179</v>
      </c>
      <c r="AL467" s="241" t="str">
        <f t="shared" si="7"/>
        <v>521</v>
      </c>
    </row>
    <row r="468" spans="1:38" x14ac:dyDescent="0.2">
      <c r="A468" s="272" t="s">
        <v>2672</v>
      </c>
      <c r="B468" t="s">
        <v>1078</v>
      </c>
      <c r="C468" s="264">
        <v>271441</v>
      </c>
      <c r="D468" s="264">
        <v>0</v>
      </c>
      <c r="E468" s="264">
        <v>271441</v>
      </c>
      <c r="F468" s="264">
        <v>0</v>
      </c>
      <c r="G468" s="264">
        <v>36713</v>
      </c>
      <c r="H468" s="264">
        <v>73933</v>
      </c>
      <c r="I468" s="264">
        <v>1800</v>
      </c>
      <c r="J468" s="264">
        <v>12098</v>
      </c>
      <c r="K468" s="264">
        <v>128994</v>
      </c>
      <c r="L468" s="264">
        <v>476400</v>
      </c>
      <c r="M468" s="264">
        <v>0</v>
      </c>
      <c r="N468" s="264">
        <v>16510</v>
      </c>
      <c r="O468" s="264">
        <v>5000</v>
      </c>
      <c r="P468" s="264">
        <v>0</v>
      </c>
      <c r="Q468" s="264">
        <v>1022889</v>
      </c>
      <c r="R468" s="264">
        <v>37244</v>
      </c>
      <c r="S468" s="264">
        <v>124168</v>
      </c>
      <c r="T468" s="264">
        <v>0</v>
      </c>
      <c r="U468" s="264">
        <v>92992</v>
      </c>
      <c r="V468" s="264">
        <v>61155</v>
      </c>
      <c r="W468" s="264">
        <v>172491</v>
      </c>
      <c r="X468" s="264">
        <v>88367</v>
      </c>
      <c r="Y468" s="264">
        <v>0</v>
      </c>
      <c r="Z468" s="264">
        <v>576417</v>
      </c>
      <c r="AA468" s="264">
        <v>418710</v>
      </c>
      <c r="AB468" s="264">
        <v>995127</v>
      </c>
      <c r="AC468" s="264">
        <v>0</v>
      </c>
      <c r="AD468" s="264">
        <v>995127</v>
      </c>
      <c r="AE468" s="264">
        <v>27762</v>
      </c>
      <c r="AF468" s="264">
        <v>862255</v>
      </c>
      <c r="AG468" s="264">
        <v>890017</v>
      </c>
      <c r="AI468" t="s">
        <v>1062</v>
      </c>
      <c r="AK468" t="s">
        <v>1063</v>
      </c>
      <c r="AL468" s="241" t="str">
        <f t="shared" si="7"/>
        <v>465</v>
      </c>
    </row>
    <row r="469" spans="1:38" x14ac:dyDescent="0.2">
      <c r="A469" s="272" t="s">
        <v>2673</v>
      </c>
      <c r="B469" t="s">
        <v>1080</v>
      </c>
      <c r="C469" s="264">
        <v>5138</v>
      </c>
      <c r="D469" s="264">
        <v>0</v>
      </c>
      <c r="E469" s="264">
        <v>5138</v>
      </c>
      <c r="F469" s="264">
        <v>0</v>
      </c>
      <c r="G469" s="264">
        <v>0</v>
      </c>
      <c r="H469" s="264">
        <v>558</v>
      </c>
      <c r="I469" s="264">
        <v>0</v>
      </c>
      <c r="J469" s="264">
        <v>0</v>
      </c>
      <c r="K469" s="264">
        <v>0</v>
      </c>
      <c r="L469" s="264">
        <v>0</v>
      </c>
      <c r="M469" s="264">
        <v>0</v>
      </c>
      <c r="N469" s="264">
        <v>0</v>
      </c>
      <c r="O469" s="264">
        <v>0</v>
      </c>
      <c r="P469" s="264">
        <v>0</v>
      </c>
      <c r="Q469" s="264">
        <v>5696</v>
      </c>
      <c r="R469" s="264">
        <v>1662</v>
      </c>
      <c r="S469" s="264">
        <v>3500</v>
      </c>
      <c r="T469" s="264">
        <v>0</v>
      </c>
      <c r="U469" s="264">
        <v>2000</v>
      </c>
      <c r="V469" s="264">
        <v>100</v>
      </c>
      <c r="W469" s="264">
        <v>5480</v>
      </c>
      <c r="X469" s="264">
        <v>0</v>
      </c>
      <c r="Y469" s="264">
        <v>0</v>
      </c>
      <c r="Z469" s="264">
        <v>12742</v>
      </c>
      <c r="AA469" s="264">
        <v>0</v>
      </c>
      <c r="AB469" s="264">
        <v>12742</v>
      </c>
      <c r="AC469" s="264">
        <v>0</v>
      </c>
      <c r="AD469" s="264">
        <v>12742</v>
      </c>
      <c r="AE469" s="264">
        <v>-7046</v>
      </c>
      <c r="AF469" s="264">
        <v>29791</v>
      </c>
      <c r="AG469" s="264">
        <v>22745</v>
      </c>
      <c r="AI469" t="s">
        <v>604</v>
      </c>
      <c r="AK469" t="s">
        <v>605</v>
      </c>
      <c r="AL469" s="241" t="str">
        <f t="shared" si="7"/>
        <v>250</v>
      </c>
    </row>
    <row r="470" spans="1:38" x14ac:dyDescent="0.2">
      <c r="A470" s="272" t="s">
        <v>2674</v>
      </c>
      <c r="B470" t="s">
        <v>1082</v>
      </c>
      <c r="C470" s="264">
        <v>68111</v>
      </c>
      <c r="D470" s="264">
        <v>0</v>
      </c>
      <c r="E470" s="264">
        <v>68111</v>
      </c>
      <c r="F470" s="264">
        <v>0</v>
      </c>
      <c r="G470" s="264">
        <v>0</v>
      </c>
      <c r="H470" s="264">
        <v>41852</v>
      </c>
      <c r="I470" s="264">
        <v>650</v>
      </c>
      <c r="J470" s="264">
        <v>225</v>
      </c>
      <c r="K470" s="264">
        <v>50000</v>
      </c>
      <c r="L470" s="264">
        <v>160425</v>
      </c>
      <c r="M470" s="264">
        <v>0</v>
      </c>
      <c r="N470" s="264">
        <v>0</v>
      </c>
      <c r="O470" s="264">
        <v>0</v>
      </c>
      <c r="P470" s="264">
        <v>0</v>
      </c>
      <c r="Q470" s="264">
        <v>321263</v>
      </c>
      <c r="R470" s="264">
        <v>14750</v>
      </c>
      <c r="S470" s="264">
        <v>74950</v>
      </c>
      <c r="T470" s="264">
        <v>4000</v>
      </c>
      <c r="U470" s="264">
        <v>20500</v>
      </c>
      <c r="V470" s="264">
        <v>0</v>
      </c>
      <c r="W470" s="264">
        <v>86300</v>
      </c>
      <c r="X470" s="264">
        <v>0</v>
      </c>
      <c r="Y470" s="264">
        <v>40000</v>
      </c>
      <c r="Z470" s="264">
        <v>240500</v>
      </c>
      <c r="AA470" s="264">
        <v>104300</v>
      </c>
      <c r="AB470" s="264">
        <v>344800</v>
      </c>
      <c r="AC470" s="264">
        <v>0</v>
      </c>
      <c r="AD470" s="264">
        <v>344800</v>
      </c>
      <c r="AE470" s="264">
        <v>-23537</v>
      </c>
      <c r="AF470" s="264">
        <v>538411</v>
      </c>
      <c r="AG470" s="264">
        <v>514874</v>
      </c>
      <c r="AI470" t="s">
        <v>244</v>
      </c>
      <c r="AK470" t="s">
        <v>245</v>
      </c>
      <c r="AL470" s="241" t="str">
        <f t="shared" si="7"/>
        <v>078</v>
      </c>
    </row>
    <row r="471" spans="1:38" x14ac:dyDescent="0.2">
      <c r="A471" s="272" t="s">
        <v>2675</v>
      </c>
      <c r="B471" t="s">
        <v>1084</v>
      </c>
      <c r="C471" s="264">
        <v>5486944</v>
      </c>
      <c r="D471" s="264">
        <v>0</v>
      </c>
      <c r="E471" s="264">
        <v>5486944</v>
      </c>
      <c r="F471" s="264">
        <v>0</v>
      </c>
      <c r="G471" s="264">
        <v>192954</v>
      </c>
      <c r="H471" s="264">
        <v>1276684</v>
      </c>
      <c r="I471" s="264">
        <v>77850</v>
      </c>
      <c r="J471" s="264">
        <v>591824</v>
      </c>
      <c r="K471" s="264">
        <v>1320200</v>
      </c>
      <c r="L471" s="264">
        <v>24768018</v>
      </c>
      <c r="M471" s="264">
        <v>0</v>
      </c>
      <c r="N471" s="264">
        <v>0</v>
      </c>
      <c r="O471" s="264">
        <v>0</v>
      </c>
      <c r="P471" s="264">
        <v>908803</v>
      </c>
      <c r="Q471" s="264">
        <v>34623277</v>
      </c>
      <c r="R471" s="264">
        <v>2341615</v>
      </c>
      <c r="S471" s="264">
        <v>1208829</v>
      </c>
      <c r="T471" s="264">
        <v>0</v>
      </c>
      <c r="U471" s="264">
        <v>1531645</v>
      </c>
      <c r="V471" s="264">
        <v>399882</v>
      </c>
      <c r="W471" s="264">
        <v>756158</v>
      </c>
      <c r="X471" s="264">
        <v>1837518</v>
      </c>
      <c r="Y471" s="264">
        <v>317917</v>
      </c>
      <c r="Z471" s="264">
        <v>8393564</v>
      </c>
      <c r="AA471" s="264">
        <v>24731896</v>
      </c>
      <c r="AB471" s="264">
        <v>33125460</v>
      </c>
      <c r="AC471" s="264">
        <v>908803</v>
      </c>
      <c r="AD471" s="264">
        <v>34034263</v>
      </c>
      <c r="AE471" s="264">
        <v>589014</v>
      </c>
      <c r="AF471" s="264">
        <v>9894380</v>
      </c>
      <c r="AG471" s="264">
        <v>10483394</v>
      </c>
      <c r="AI471" t="s">
        <v>2123</v>
      </c>
      <c r="AK471" t="s">
        <v>1038</v>
      </c>
      <c r="AL471" s="241" t="str">
        <f t="shared" si="7"/>
        <v>453</v>
      </c>
    </row>
    <row r="472" spans="1:38" x14ac:dyDescent="0.2">
      <c r="A472" s="272" t="s">
        <v>2676</v>
      </c>
      <c r="B472" t="s">
        <v>1086</v>
      </c>
      <c r="C472" s="264">
        <v>60509</v>
      </c>
      <c r="D472" s="264">
        <v>0</v>
      </c>
      <c r="E472" s="264">
        <v>60509</v>
      </c>
      <c r="F472" s="264">
        <v>0</v>
      </c>
      <c r="G472" s="264">
        <v>0</v>
      </c>
      <c r="H472" s="264">
        <v>28023</v>
      </c>
      <c r="I472" s="264">
        <v>930</v>
      </c>
      <c r="J472" s="264">
        <v>8400</v>
      </c>
      <c r="K472" s="264">
        <v>53300</v>
      </c>
      <c r="L472" s="264">
        <v>184000</v>
      </c>
      <c r="M472" s="264">
        <v>0</v>
      </c>
      <c r="N472" s="264">
        <v>1500</v>
      </c>
      <c r="O472" s="264">
        <v>0</v>
      </c>
      <c r="P472" s="264">
        <v>0</v>
      </c>
      <c r="Q472" s="264">
        <v>336662</v>
      </c>
      <c r="R472" s="264">
        <v>42845</v>
      </c>
      <c r="S472" s="264">
        <v>70022</v>
      </c>
      <c r="T472" s="264">
        <v>0</v>
      </c>
      <c r="U472" s="264">
        <v>6100</v>
      </c>
      <c r="V472" s="264">
        <v>0</v>
      </c>
      <c r="W472" s="264">
        <v>61641</v>
      </c>
      <c r="X472" s="264">
        <v>0</v>
      </c>
      <c r="Y472" s="264">
        <v>0</v>
      </c>
      <c r="Z472" s="264">
        <v>180608</v>
      </c>
      <c r="AA472" s="264">
        <v>139596</v>
      </c>
      <c r="AB472" s="264">
        <v>320204</v>
      </c>
      <c r="AC472" s="264">
        <v>0</v>
      </c>
      <c r="AD472" s="264">
        <v>320204</v>
      </c>
      <c r="AE472" s="264">
        <v>16458</v>
      </c>
      <c r="AF472" s="264">
        <v>287838</v>
      </c>
      <c r="AG472" s="264">
        <v>304296</v>
      </c>
      <c r="AI472" t="s">
        <v>335</v>
      </c>
      <c r="AK472" t="s">
        <v>336</v>
      </c>
      <c r="AL472" s="241" t="str">
        <f t="shared" si="7"/>
        <v>121</v>
      </c>
    </row>
    <row r="473" spans="1:38" x14ac:dyDescent="0.2">
      <c r="A473" s="272" t="s">
        <v>2677</v>
      </c>
      <c r="B473" t="s">
        <v>1088</v>
      </c>
      <c r="C473" s="264">
        <v>43772</v>
      </c>
      <c r="D473" s="264">
        <v>0</v>
      </c>
      <c r="E473" s="264">
        <v>43772</v>
      </c>
      <c r="F473" s="264">
        <v>0</v>
      </c>
      <c r="G473" s="264">
        <v>0</v>
      </c>
      <c r="H473" s="264">
        <v>23042</v>
      </c>
      <c r="I473" s="264">
        <v>0</v>
      </c>
      <c r="J473" s="264">
        <v>0</v>
      </c>
      <c r="K473" s="264">
        <v>130000</v>
      </c>
      <c r="L473" s="264">
        <v>219000</v>
      </c>
      <c r="M473" s="264">
        <v>1500</v>
      </c>
      <c r="N473" s="264">
        <v>2000</v>
      </c>
      <c r="O473" s="264">
        <v>0</v>
      </c>
      <c r="P473" s="264">
        <v>0</v>
      </c>
      <c r="Q473" s="264">
        <v>419314</v>
      </c>
      <c r="R473" s="264">
        <v>33268</v>
      </c>
      <c r="S473" s="264">
        <v>71500</v>
      </c>
      <c r="T473" s="264">
        <v>0</v>
      </c>
      <c r="U473" s="264">
        <v>13300</v>
      </c>
      <c r="V473" s="264">
        <v>90000</v>
      </c>
      <c r="W473" s="264">
        <v>37600</v>
      </c>
      <c r="X473" s="264">
        <v>0</v>
      </c>
      <c r="Y473" s="264">
        <v>16763</v>
      </c>
      <c r="Z473" s="264">
        <v>262431</v>
      </c>
      <c r="AA473" s="264">
        <v>258000</v>
      </c>
      <c r="AB473" s="264">
        <v>520431</v>
      </c>
      <c r="AC473" s="264">
        <v>0</v>
      </c>
      <c r="AD473" s="264">
        <v>520431</v>
      </c>
      <c r="AE473" s="264">
        <v>-101117</v>
      </c>
      <c r="AF473" s="264">
        <v>623410</v>
      </c>
      <c r="AG473" s="264">
        <v>522293</v>
      </c>
      <c r="AI473" t="s">
        <v>100</v>
      </c>
      <c r="AK473" t="s">
        <v>101</v>
      </c>
      <c r="AL473" s="241" t="str">
        <f t="shared" si="7"/>
        <v>011</v>
      </c>
    </row>
    <row r="474" spans="1:38" x14ac:dyDescent="0.2">
      <c r="A474" s="272" t="s">
        <v>2678</v>
      </c>
      <c r="B474" t="s">
        <v>1090</v>
      </c>
      <c r="C474" s="264">
        <v>26732</v>
      </c>
      <c r="D474" s="264">
        <v>0</v>
      </c>
      <c r="E474" s="264">
        <v>26732</v>
      </c>
      <c r="F474" s="264">
        <v>0</v>
      </c>
      <c r="G474" s="264">
        <v>0</v>
      </c>
      <c r="H474" s="264">
        <v>18618</v>
      </c>
      <c r="I474" s="264">
        <v>0</v>
      </c>
      <c r="J474" s="264">
        <v>0</v>
      </c>
      <c r="K474" s="264">
        <v>18000</v>
      </c>
      <c r="L474" s="264">
        <v>31500</v>
      </c>
      <c r="M474" s="264">
        <v>0</v>
      </c>
      <c r="N474" s="264">
        <v>0</v>
      </c>
      <c r="O474" s="264">
        <v>0</v>
      </c>
      <c r="P474" s="264">
        <v>23000</v>
      </c>
      <c r="Q474" s="264">
        <v>117850</v>
      </c>
      <c r="R474" s="264">
        <v>9604</v>
      </c>
      <c r="S474" s="264">
        <v>49700</v>
      </c>
      <c r="T474" s="264">
        <v>0</v>
      </c>
      <c r="U474" s="264">
        <v>4900</v>
      </c>
      <c r="V474" s="264">
        <v>0</v>
      </c>
      <c r="W474" s="264">
        <v>32500</v>
      </c>
      <c r="X474" s="264">
        <v>0</v>
      </c>
      <c r="Y474" s="264">
        <v>0</v>
      </c>
      <c r="Z474" s="264">
        <v>96704</v>
      </c>
      <c r="AA474" s="264">
        <v>25000</v>
      </c>
      <c r="AB474" s="264">
        <v>121704</v>
      </c>
      <c r="AC474" s="264">
        <v>23000</v>
      </c>
      <c r="AD474" s="264">
        <v>144704</v>
      </c>
      <c r="AE474" s="264">
        <v>-26854</v>
      </c>
      <c r="AF474" s="264">
        <v>91479</v>
      </c>
      <c r="AG474" s="264">
        <v>64625</v>
      </c>
      <c r="AI474" t="s">
        <v>2124</v>
      </c>
      <c r="AK474" t="s">
        <v>188</v>
      </c>
      <c r="AL474" s="241" t="str">
        <f t="shared" si="7"/>
        <v>052</v>
      </c>
    </row>
    <row r="475" spans="1:38" x14ac:dyDescent="0.2">
      <c r="A475" s="272" t="s">
        <v>2679</v>
      </c>
      <c r="B475" t="s">
        <v>1092</v>
      </c>
      <c r="C475" s="264">
        <v>11690</v>
      </c>
      <c r="D475" s="264">
        <v>0</v>
      </c>
      <c r="E475" s="264">
        <v>11690</v>
      </c>
      <c r="F475" s="264">
        <v>0</v>
      </c>
      <c r="G475" s="264">
        <v>0</v>
      </c>
      <c r="H475" s="264">
        <v>10840</v>
      </c>
      <c r="I475" s="264">
        <v>0</v>
      </c>
      <c r="J475" s="264">
        <v>0</v>
      </c>
      <c r="K475" s="264">
        <v>7000</v>
      </c>
      <c r="L475" s="264">
        <v>13100</v>
      </c>
      <c r="M475" s="264">
        <v>0</v>
      </c>
      <c r="N475" s="264">
        <v>0</v>
      </c>
      <c r="O475" s="264">
        <v>0</v>
      </c>
      <c r="P475" s="264">
        <v>0</v>
      </c>
      <c r="Q475" s="264">
        <v>42630</v>
      </c>
      <c r="R475" s="264">
        <v>3100</v>
      </c>
      <c r="S475" s="264">
        <v>15250</v>
      </c>
      <c r="T475" s="264">
        <v>0</v>
      </c>
      <c r="U475" s="264">
        <v>7600</v>
      </c>
      <c r="V475" s="264">
        <v>0</v>
      </c>
      <c r="W475" s="264">
        <v>14800</v>
      </c>
      <c r="X475" s="264">
        <v>0</v>
      </c>
      <c r="Y475" s="264">
        <v>0</v>
      </c>
      <c r="Z475" s="264">
        <v>40750</v>
      </c>
      <c r="AA475" s="264">
        <v>0</v>
      </c>
      <c r="AB475" s="264">
        <v>40750</v>
      </c>
      <c r="AC475" s="264">
        <v>0</v>
      </c>
      <c r="AD475" s="264">
        <v>40750</v>
      </c>
      <c r="AE475" s="264">
        <v>1880</v>
      </c>
      <c r="AF475" s="264">
        <v>33278</v>
      </c>
      <c r="AG475" s="264">
        <v>35158</v>
      </c>
      <c r="AI475" t="s">
        <v>1283</v>
      </c>
      <c r="AK475" t="s">
        <v>1284</v>
      </c>
      <c r="AL475" s="241" t="str">
        <f t="shared" si="7"/>
        <v>572</v>
      </c>
    </row>
    <row r="476" spans="1:38" x14ac:dyDescent="0.2">
      <c r="A476" s="272" t="s">
        <v>2680</v>
      </c>
      <c r="B476" t="s">
        <v>1095</v>
      </c>
      <c r="C476" s="264">
        <v>14555830</v>
      </c>
      <c r="D476" s="264">
        <v>0</v>
      </c>
      <c r="E476" s="264">
        <v>14555830</v>
      </c>
      <c r="F476" s="264">
        <v>0</v>
      </c>
      <c r="G476" s="264">
        <v>20825555</v>
      </c>
      <c r="H476" s="264">
        <v>3266592</v>
      </c>
      <c r="I476" s="264">
        <v>815000</v>
      </c>
      <c r="J476" s="264">
        <v>2000</v>
      </c>
      <c r="K476" s="264">
        <v>4508052</v>
      </c>
      <c r="L476" s="264">
        <v>33874441</v>
      </c>
      <c r="M476" s="264">
        <v>0</v>
      </c>
      <c r="N476" s="264">
        <v>117000</v>
      </c>
      <c r="O476" s="264">
        <v>15000000</v>
      </c>
      <c r="P476" s="264">
        <v>23797973</v>
      </c>
      <c r="Q476" s="264">
        <v>116762443</v>
      </c>
      <c r="R476" s="264">
        <v>6419155</v>
      </c>
      <c r="S476" s="264">
        <v>2810110</v>
      </c>
      <c r="T476" s="264">
        <v>120920</v>
      </c>
      <c r="U476" s="264">
        <v>10579604</v>
      </c>
      <c r="V476" s="264">
        <v>202075</v>
      </c>
      <c r="W476" s="264">
        <v>3973418</v>
      </c>
      <c r="X476" s="264">
        <v>23000000</v>
      </c>
      <c r="Y476" s="264">
        <v>10000000</v>
      </c>
      <c r="Z476" s="264">
        <v>57105282</v>
      </c>
      <c r="AA476" s="264">
        <v>33597676</v>
      </c>
      <c r="AB476" s="264">
        <v>90702958</v>
      </c>
      <c r="AC476" s="264">
        <v>23797973</v>
      </c>
      <c r="AD476" s="264">
        <v>114500931</v>
      </c>
      <c r="AE476" s="264">
        <v>2261512</v>
      </c>
      <c r="AF476" s="264">
        <v>41143369</v>
      </c>
      <c r="AG476" s="264">
        <v>43404881</v>
      </c>
      <c r="AI476" t="s">
        <v>411</v>
      </c>
      <c r="AK476" t="s">
        <v>412</v>
      </c>
      <c r="AL476" s="241" t="str">
        <f t="shared" si="7"/>
        <v>156</v>
      </c>
    </row>
    <row r="477" spans="1:38" x14ac:dyDescent="0.2">
      <c r="A477" s="272" t="s">
        <v>2681</v>
      </c>
      <c r="B477" t="s">
        <v>1097</v>
      </c>
      <c r="C477" s="264">
        <v>386948</v>
      </c>
      <c r="D477" s="264">
        <v>0</v>
      </c>
      <c r="E477" s="264">
        <v>386948</v>
      </c>
      <c r="F477" s="264">
        <v>0</v>
      </c>
      <c r="G477" s="264">
        <v>0</v>
      </c>
      <c r="H477" s="264">
        <v>232731</v>
      </c>
      <c r="I477" s="264">
        <v>10525</v>
      </c>
      <c r="J477" s="264">
        <v>14500</v>
      </c>
      <c r="K477" s="264">
        <v>148552.25</v>
      </c>
      <c r="L477" s="264">
        <v>533708</v>
      </c>
      <c r="M477" s="264">
        <v>0</v>
      </c>
      <c r="N477" s="264">
        <v>7500</v>
      </c>
      <c r="O477" s="264">
        <v>3000000</v>
      </c>
      <c r="P477" s="264">
        <v>53160</v>
      </c>
      <c r="Q477" s="264">
        <v>4387624.25</v>
      </c>
      <c r="R477" s="264">
        <v>125433</v>
      </c>
      <c r="S477" s="264">
        <v>222500</v>
      </c>
      <c r="T477" s="264">
        <v>150000</v>
      </c>
      <c r="U477" s="264">
        <v>133530</v>
      </c>
      <c r="V477" s="264">
        <v>0</v>
      </c>
      <c r="W477" s="264">
        <v>204180</v>
      </c>
      <c r="X477" s="264">
        <v>53160</v>
      </c>
      <c r="Y477" s="264">
        <v>0</v>
      </c>
      <c r="Z477" s="264">
        <v>888803</v>
      </c>
      <c r="AA477" s="264">
        <v>3330561</v>
      </c>
      <c r="AB477" s="264">
        <v>4219364</v>
      </c>
      <c r="AC477" s="264">
        <v>53160</v>
      </c>
      <c r="AD477" s="264">
        <v>4272524</v>
      </c>
      <c r="AE477" s="264">
        <v>115100.25</v>
      </c>
      <c r="AF477" s="264">
        <v>1914153</v>
      </c>
      <c r="AG477" s="264">
        <v>2029253.25</v>
      </c>
      <c r="AI477" t="s">
        <v>781</v>
      </c>
      <c r="AK477" t="s">
        <v>782</v>
      </c>
      <c r="AL477" s="241" t="str">
        <f t="shared" si="7"/>
        <v>335</v>
      </c>
    </row>
    <row r="478" spans="1:38" x14ac:dyDescent="0.2">
      <c r="A478" s="272" t="s">
        <v>2682</v>
      </c>
      <c r="B478" t="s">
        <v>1099</v>
      </c>
      <c r="C478" s="264">
        <v>56458399</v>
      </c>
      <c r="D478" s="264">
        <v>0</v>
      </c>
      <c r="E478" s="264">
        <v>56458399</v>
      </c>
      <c r="F478" s="264">
        <v>0</v>
      </c>
      <c r="G478" s="264">
        <v>2333912</v>
      </c>
      <c r="H478" s="264">
        <v>2720389</v>
      </c>
      <c r="I478" s="264">
        <v>1867190</v>
      </c>
      <c r="J478" s="264">
        <v>2330393</v>
      </c>
      <c r="K478" s="264">
        <v>29463239.692000002</v>
      </c>
      <c r="L478" s="264">
        <v>46031372</v>
      </c>
      <c r="M478" s="264">
        <v>1000</v>
      </c>
      <c r="N478" s="264">
        <v>3808043</v>
      </c>
      <c r="O478" s="264">
        <v>17477592</v>
      </c>
      <c r="P478" s="264">
        <v>38537158</v>
      </c>
      <c r="Q478" s="264">
        <v>201028687.692</v>
      </c>
      <c r="R478" s="264">
        <v>24426000</v>
      </c>
      <c r="S478" s="264">
        <v>9702697</v>
      </c>
      <c r="T478" s="264">
        <v>300000</v>
      </c>
      <c r="U478" s="264">
        <v>14279568</v>
      </c>
      <c r="V478" s="264">
        <v>8834675</v>
      </c>
      <c r="W478" s="264">
        <v>9544370</v>
      </c>
      <c r="X478" s="264">
        <v>14256417</v>
      </c>
      <c r="Y478" s="264">
        <v>32530291</v>
      </c>
      <c r="Z478" s="264">
        <v>113874018</v>
      </c>
      <c r="AA478" s="264">
        <v>59455617</v>
      </c>
      <c r="AB478" s="264">
        <v>173329635</v>
      </c>
      <c r="AC478" s="264">
        <v>38537158</v>
      </c>
      <c r="AD478" s="264">
        <v>211866793</v>
      </c>
      <c r="AE478" s="264">
        <v>-10838105.307999998</v>
      </c>
      <c r="AF478" s="264">
        <v>133730385</v>
      </c>
      <c r="AG478" s="264">
        <v>122892279.692</v>
      </c>
      <c r="AI478" t="s">
        <v>1356</v>
      </c>
      <c r="AK478" t="s">
        <v>1357</v>
      </c>
      <c r="AL478" s="241" t="str">
        <f t="shared" si="7"/>
        <v>608</v>
      </c>
    </row>
    <row r="479" spans="1:38" x14ac:dyDescent="0.2">
      <c r="A479" s="272" t="s">
        <v>2683</v>
      </c>
      <c r="B479" t="s">
        <v>1101</v>
      </c>
      <c r="C479" s="264">
        <v>265291</v>
      </c>
      <c r="D479" s="264">
        <v>0</v>
      </c>
      <c r="E479" s="264">
        <v>265291</v>
      </c>
      <c r="F479" s="264">
        <v>0</v>
      </c>
      <c r="G479" s="264">
        <v>382270</v>
      </c>
      <c r="H479" s="264">
        <v>436822</v>
      </c>
      <c r="I479" s="264">
        <v>4990</v>
      </c>
      <c r="J479" s="264">
        <v>5442</v>
      </c>
      <c r="K479" s="264">
        <v>159275</v>
      </c>
      <c r="L479" s="264">
        <v>332093</v>
      </c>
      <c r="M479" s="264">
        <v>0</v>
      </c>
      <c r="N479" s="264">
        <v>55208</v>
      </c>
      <c r="O479" s="264">
        <v>500000</v>
      </c>
      <c r="P479" s="264">
        <v>162278</v>
      </c>
      <c r="Q479" s="264">
        <v>2303669</v>
      </c>
      <c r="R479" s="264">
        <v>95176</v>
      </c>
      <c r="S479" s="264">
        <v>314058</v>
      </c>
      <c r="T479" s="264">
        <v>63418</v>
      </c>
      <c r="U479" s="264">
        <v>57108</v>
      </c>
      <c r="V479" s="264">
        <v>190411</v>
      </c>
      <c r="W479" s="264">
        <v>103594</v>
      </c>
      <c r="X479" s="264">
        <v>209190</v>
      </c>
      <c r="Y479" s="264">
        <v>500000</v>
      </c>
      <c r="Z479" s="264">
        <v>1532955</v>
      </c>
      <c r="AA479" s="264">
        <v>259000</v>
      </c>
      <c r="AB479" s="264">
        <v>1791955</v>
      </c>
      <c r="AC479" s="264">
        <v>162278</v>
      </c>
      <c r="AD479" s="264">
        <v>1954233</v>
      </c>
      <c r="AE479" s="264">
        <v>349436</v>
      </c>
      <c r="AF479" s="264">
        <v>2199005</v>
      </c>
      <c r="AG479" s="264">
        <v>2548441</v>
      </c>
      <c r="AI479" t="s">
        <v>1558</v>
      </c>
      <c r="AK479" t="s">
        <v>1559</v>
      </c>
      <c r="AL479" s="241" t="str">
        <f t="shared" si="7"/>
        <v>706</v>
      </c>
    </row>
    <row r="480" spans="1:38" x14ac:dyDescent="0.2">
      <c r="A480" s="272" t="s">
        <v>2684</v>
      </c>
      <c r="B480" t="s">
        <v>1103</v>
      </c>
      <c r="C480" s="264">
        <v>9197659</v>
      </c>
      <c r="D480" s="264">
        <v>0</v>
      </c>
      <c r="E480" s="264">
        <v>9197659</v>
      </c>
      <c r="F480" s="264">
        <v>0</v>
      </c>
      <c r="G480" s="264">
        <v>4061816</v>
      </c>
      <c r="H480" s="264">
        <v>212894</v>
      </c>
      <c r="I480" s="264">
        <v>589600</v>
      </c>
      <c r="J480" s="264">
        <v>155400</v>
      </c>
      <c r="K480" s="264">
        <v>4714655</v>
      </c>
      <c r="L480" s="264">
        <v>10246204</v>
      </c>
      <c r="M480" s="264">
        <v>0</v>
      </c>
      <c r="N480" s="264">
        <v>67500</v>
      </c>
      <c r="O480" s="264">
        <v>5274167</v>
      </c>
      <c r="P480" s="264">
        <v>12332845</v>
      </c>
      <c r="Q480" s="264">
        <v>46852740</v>
      </c>
      <c r="R480" s="264">
        <v>3831209</v>
      </c>
      <c r="S480" s="264">
        <v>2479230</v>
      </c>
      <c r="T480" s="264">
        <v>105000</v>
      </c>
      <c r="U480" s="264">
        <v>4396418</v>
      </c>
      <c r="V480" s="264">
        <v>2043923</v>
      </c>
      <c r="W480" s="264">
        <v>1720311</v>
      </c>
      <c r="X480" s="264">
        <v>4737163</v>
      </c>
      <c r="Y480" s="264">
        <v>9689000</v>
      </c>
      <c r="Z480" s="264">
        <v>29002254</v>
      </c>
      <c r="AA480" s="264">
        <v>6643186</v>
      </c>
      <c r="AB480" s="264">
        <v>35645440</v>
      </c>
      <c r="AC480" s="264">
        <v>12332845</v>
      </c>
      <c r="AD480" s="264">
        <v>47978285</v>
      </c>
      <c r="AE480" s="264">
        <v>-1125545</v>
      </c>
      <c r="AF480" s="264">
        <v>14186627</v>
      </c>
      <c r="AG480" s="264">
        <v>13061082</v>
      </c>
      <c r="AI480" t="s">
        <v>430</v>
      </c>
      <c r="AK480" t="s">
        <v>431</v>
      </c>
      <c r="AL480" s="241" t="str">
        <f t="shared" si="7"/>
        <v>165</v>
      </c>
    </row>
    <row r="481" spans="1:38" x14ac:dyDescent="0.2">
      <c r="A481" s="272" t="s">
        <v>2685</v>
      </c>
      <c r="B481" t="s">
        <v>1105</v>
      </c>
      <c r="C481" s="264">
        <v>213779</v>
      </c>
      <c r="D481" s="264">
        <v>0</v>
      </c>
      <c r="E481" s="264">
        <v>213779</v>
      </c>
      <c r="F481" s="264">
        <v>0</v>
      </c>
      <c r="G481" s="264">
        <v>156000</v>
      </c>
      <c r="H481" s="264">
        <v>4316</v>
      </c>
      <c r="I481" s="264">
        <v>2600</v>
      </c>
      <c r="J481" s="264">
        <v>14000</v>
      </c>
      <c r="K481" s="264">
        <v>151076</v>
      </c>
      <c r="L481" s="264">
        <v>262700</v>
      </c>
      <c r="M481" s="264">
        <v>0</v>
      </c>
      <c r="N481" s="264">
        <v>15000</v>
      </c>
      <c r="O481" s="264">
        <v>0</v>
      </c>
      <c r="P481" s="264">
        <v>0</v>
      </c>
      <c r="Q481" s="264">
        <v>819471</v>
      </c>
      <c r="R481" s="264">
        <v>52000</v>
      </c>
      <c r="S481" s="264">
        <v>178000</v>
      </c>
      <c r="T481" s="264">
        <v>0</v>
      </c>
      <c r="U481" s="264">
        <v>54500</v>
      </c>
      <c r="V481" s="264">
        <v>2000</v>
      </c>
      <c r="W481" s="264">
        <v>117400</v>
      </c>
      <c r="X481" s="264">
        <v>166888</v>
      </c>
      <c r="Y481" s="264">
        <v>0</v>
      </c>
      <c r="Z481" s="264">
        <v>570788</v>
      </c>
      <c r="AA481" s="264">
        <v>234631</v>
      </c>
      <c r="AB481" s="264">
        <v>805419</v>
      </c>
      <c r="AC481" s="264">
        <v>0</v>
      </c>
      <c r="AD481" s="264">
        <v>805419</v>
      </c>
      <c r="AE481" s="264">
        <v>14052</v>
      </c>
      <c r="AF481" s="264">
        <v>554348</v>
      </c>
      <c r="AG481" s="264">
        <v>568400</v>
      </c>
      <c r="AI481" t="s">
        <v>2029</v>
      </c>
      <c r="AK481" t="s">
        <v>2030</v>
      </c>
      <c r="AL481" s="241" t="str">
        <f t="shared" si="7"/>
        <v>932</v>
      </c>
    </row>
    <row r="482" spans="1:38" x14ac:dyDescent="0.2">
      <c r="A482" s="272" t="s">
        <v>2686</v>
      </c>
      <c r="B482" t="s">
        <v>1107</v>
      </c>
      <c r="C482" s="264">
        <v>212515</v>
      </c>
      <c r="D482" s="264">
        <v>0</v>
      </c>
      <c r="E482" s="264">
        <v>212515</v>
      </c>
      <c r="F482" s="264">
        <v>0</v>
      </c>
      <c r="G482" s="264">
        <v>465440</v>
      </c>
      <c r="H482" s="264">
        <v>8509</v>
      </c>
      <c r="I482" s="264">
        <v>4500</v>
      </c>
      <c r="J482" s="264">
        <v>10000</v>
      </c>
      <c r="K482" s="264">
        <v>30000</v>
      </c>
      <c r="L482" s="264">
        <v>0</v>
      </c>
      <c r="M482" s="264">
        <v>0</v>
      </c>
      <c r="N482" s="264">
        <v>0</v>
      </c>
      <c r="O482" s="264">
        <v>0</v>
      </c>
      <c r="P482" s="264">
        <v>166717</v>
      </c>
      <c r="Q482" s="264">
        <v>897681</v>
      </c>
      <c r="R482" s="264">
        <v>62550</v>
      </c>
      <c r="S482" s="264">
        <v>81000</v>
      </c>
      <c r="T482" s="264">
        <v>0</v>
      </c>
      <c r="U482" s="264">
        <v>36240</v>
      </c>
      <c r="V482" s="264">
        <v>9500</v>
      </c>
      <c r="W482" s="264">
        <v>111500</v>
      </c>
      <c r="X482" s="264">
        <v>166717</v>
      </c>
      <c r="Y482" s="264">
        <v>1400000</v>
      </c>
      <c r="Z482" s="264">
        <v>1867507</v>
      </c>
      <c r="AA482" s="264">
        <v>0</v>
      </c>
      <c r="AB482" s="264">
        <v>1867507</v>
      </c>
      <c r="AC482" s="264">
        <v>166717</v>
      </c>
      <c r="AD482" s="264">
        <v>2034224</v>
      </c>
      <c r="AE482" s="264">
        <v>-1136543</v>
      </c>
      <c r="AF482" s="264">
        <v>2761878</v>
      </c>
      <c r="AG482" s="264">
        <v>1625335</v>
      </c>
      <c r="AI482" t="s">
        <v>1705</v>
      </c>
      <c r="AK482" t="s">
        <v>1706</v>
      </c>
      <c r="AL482" s="241" t="str">
        <f t="shared" si="7"/>
        <v>777</v>
      </c>
    </row>
    <row r="483" spans="1:38" x14ac:dyDescent="0.2">
      <c r="A483" s="272" t="s">
        <v>2687</v>
      </c>
      <c r="B483" t="s">
        <v>1109</v>
      </c>
      <c r="C483" s="264">
        <v>1163628</v>
      </c>
      <c r="D483" s="264">
        <v>0</v>
      </c>
      <c r="E483" s="264">
        <v>1163628</v>
      </c>
      <c r="F483" s="264">
        <v>0</v>
      </c>
      <c r="G483" s="264">
        <v>639924</v>
      </c>
      <c r="H483" s="264">
        <v>170165</v>
      </c>
      <c r="I483" s="264">
        <v>87975</v>
      </c>
      <c r="J483" s="264">
        <v>21605</v>
      </c>
      <c r="K483" s="264">
        <v>392456</v>
      </c>
      <c r="L483" s="264">
        <v>1206450</v>
      </c>
      <c r="M483" s="264">
        <v>0</v>
      </c>
      <c r="N483" s="264">
        <v>35600</v>
      </c>
      <c r="O483" s="264">
        <v>1000000</v>
      </c>
      <c r="P483" s="264">
        <v>587532</v>
      </c>
      <c r="Q483" s="264">
        <v>5305335</v>
      </c>
      <c r="R483" s="264">
        <v>213669</v>
      </c>
      <c r="S483" s="264">
        <v>900985</v>
      </c>
      <c r="T483" s="264">
        <v>0</v>
      </c>
      <c r="U483" s="264">
        <v>532033</v>
      </c>
      <c r="V483" s="264">
        <v>57308</v>
      </c>
      <c r="W483" s="264">
        <v>362325</v>
      </c>
      <c r="X483" s="264">
        <v>506617</v>
      </c>
      <c r="Y483" s="264">
        <v>60000</v>
      </c>
      <c r="Z483" s="264">
        <v>2632937</v>
      </c>
      <c r="AA483" s="264">
        <v>1961125</v>
      </c>
      <c r="AB483" s="264">
        <v>4594062</v>
      </c>
      <c r="AC483" s="264">
        <v>587532</v>
      </c>
      <c r="AD483" s="264">
        <v>5181594</v>
      </c>
      <c r="AE483" s="264">
        <v>123741</v>
      </c>
      <c r="AF483" s="264">
        <v>3398821</v>
      </c>
      <c r="AG483" s="264">
        <v>3522562</v>
      </c>
      <c r="AI483" t="s">
        <v>2125</v>
      </c>
      <c r="AK483" t="s">
        <v>1360</v>
      </c>
      <c r="AL483" s="241" t="str">
        <f t="shared" si="7"/>
        <v>609</v>
      </c>
    </row>
    <row r="484" spans="1:38" x14ac:dyDescent="0.2">
      <c r="A484" s="272" t="s">
        <v>2688</v>
      </c>
      <c r="B484" t="s">
        <v>1111</v>
      </c>
      <c r="C484" s="264">
        <v>220599</v>
      </c>
      <c r="D484" s="264">
        <v>0</v>
      </c>
      <c r="E484" s="264">
        <v>220599</v>
      </c>
      <c r="F484" s="264">
        <v>0</v>
      </c>
      <c r="G484" s="264">
        <v>283857</v>
      </c>
      <c r="H484" s="264">
        <v>294488</v>
      </c>
      <c r="I484" s="264">
        <v>1355</v>
      </c>
      <c r="J484" s="264">
        <v>3350</v>
      </c>
      <c r="K484" s="264">
        <v>142028.5</v>
      </c>
      <c r="L484" s="264">
        <v>286043</v>
      </c>
      <c r="M484" s="264">
        <v>200</v>
      </c>
      <c r="N484" s="264">
        <v>4700</v>
      </c>
      <c r="O484" s="264">
        <v>0</v>
      </c>
      <c r="P484" s="264">
        <v>1229401</v>
      </c>
      <c r="Q484" s="264">
        <v>2466021.5</v>
      </c>
      <c r="R484" s="264">
        <v>79568</v>
      </c>
      <c r="S484" s="264">
        <v>306628</v>
      </c>
      <c r="T484" s="264">
        <v>0</v>
      </c>
      <c r="U484" s="264">
        <v>100334</v>
      </c>
      <c r="V484" s="264">
        <v>46000</v>
      </c>
      <c r="W484" s="264">
        <v>86822</v>
      </c>
      <c r="X484" s="264">
        <v>376430</v>
      </c>
      <c r="Y484" s="264">
        <v>0</v>
      </c>
      <c r="Z484" s="264">
        <v>995782</v>
      </c>
      <c r="AA484" s="264">
        <v>135259</v>
      </c>
      <c r="AB484" s="264">
        <v>1131041</v>
      </c>
      <c r="AC484" s="264">
        <v>1229401</v>
      </c>
      <c r="AD484" s="264">
        <v>2360442</v>
      </c>
      <c r="AE484" s="264">
        <v>105579.5</v>
      </c>
      <c r="AF484" s="264">
        <v>1314755</v>
      </c>
      <c r="AG484" s="264">
        <v>1420334.5</v>
      </c>
      <c r="AI484" t="s">
        <v>1541</v>
      </c>
      <c r="AK484" t="s">
        <v>1542</v>
      </c>
      <c r="AL484" s="241" t="str">
        <f t="shared" si="7"/>
        <v>697</v>
      </c>
    </row>
    <row r="485" spans="1:38" x14ac:dyDescent="0.2">
      <c r="A485" s="272" t="s">
        <v>2689</v>
      </c>
      <c r="B485" t="s">
        <v>1113</v>
      </c>
      <c r="C485" s="264">
        <v>1424280</v>
      </c>
      <c r="D485" s="264">
        <v>0</v>
      </c>
      <c r="E485" s="264">
        <v>1424280</v>
      </c>
      <c r="F485" s="264">
        <v>0</v>
      </c>
      <c r="G485" s="264">
        <v>879683</v>
      </c>
      <c r="H485" s="264">
        <v>57692</v>
      </c>
      <c r="I485" s="264">
        <v>327500</v>
      </c>
      <c r="J485" s="264">
        <v>33391</v>
      </c>
      <c r="K485" s="264">
        <v>2179150</v>
      </c>
      <c r="L485" s="264">
        <v>1502100</v>
      </c>
      <c r="M485" s="264">
        <v>0</v>
      </c>
      <c r="N485" s="264">
        <v>181000</v>
      </c>
      <c r="O485" s="264">
        <v>7300000</v>
      </c>
      <c r="P485" s="264">
        <v>1484108</v>
      </c>
      <c r="Q485" s="264">
        <v>15368904</v>
      </c>
      <c r="R485" s="264">
        <v>319034</v>
      </c>
      <c r="S485" s="264">
        <v>294086</v>
      </c>
      <c r="T485" s="264">
        <v>0</v>
      </c>
      <c r="U485" s="264">
        <v>230395</v>
      </c>
      <c r="V485" s="264">
        <v>217261</v>
      </c>
      <c r="W485" s="264">
        <v>319991</v>
      </c>
      <c r="X485" s="264">
        <v>1012710</v>
      </c>
      <c r="Y485" s="264">
        <v>7593371</v>
      </c>
      <c r="Z485" s="264">
        <v>9986848</v>
      </c>
      <c r="AA485" s="264">
        <v>3052557</v>
      </c>
      <c r="AB485" s="264">
        <v>13039405</v>
      </c>
      <c r="AC485" s="264">
        <v>1484108</v>
      </c>
      <c r="AD485" s="264">
        <v>14523513</v>
      </c>
      <c r="AE485" s="264">
        <v>845391</v>
      </c>
      <c r="AF485" s="264">
        <v>3405295</v>
      </c>
      <c r="AG485" s="264">
        <v>4250686</v>
      </c>
      <c r="AI485" t="s">
        <v>608</v>
      </c>
      <c r="AK485" t="s">
        <v>609</v>
      </c>
      <c r="AL485" s="241" t="str">
        <f t="shared" si="7"/>
        <v>252</v>
      </c>
    </row>
    <row r="486" spans="1:38" x14ac:dyDescent="0.2">
      <c r="A486" s="272" t="s">
        <v>2690</v>
      </c>
      <c r="B486" t="s">
        <v>1115</v>
      </c>
      <c r="C486" s="264">
        <v>793118</v>
      </c>
      <c r="D486" s="264">
        <v>0</v>
      </c>
      <c r="E486" s="264">
        <v>793118</v>
      </c>
      <c r="F486" s="264">
        <v>0</v>
      </c>
      <c r="G486" s="264">
        <v>47481</v>
      </c>
      <c r="H486" s="264">
        <v>7589</v>
      </c>
      <c r="I486" s="264">
        <v>43390</v>
      </c>
      <c r="J486" s="264">
        <v>5000</v>
      </c>
      <c r="K486" s="264">
        <v>134436</v>
      </c>
      <c r="L486" s="264">
        <v>1000</v>
      </c>
      <c r="M486" s="264">
        <v>29257</v>
      </c>
      <c r="N486" s="264">
        <v>195750</v>
      </c>
      <c r="O486" s="264">
        <v>267500</v>
      </c>
      <c r="P486" s="264">
        <v>0</v>
      </c>
      <c r="Q486" s="264">
        <v>1524521</v>
      </c>
      <c r="R486" s="264">
        <v>567521</v>
      </c>
      <c r="S486" s="264">
        <v>308100</v>
      </c>
      <c r="T486" s="264">
        <v>0</v>
      </c>
      <c r="U486" s="264">
        <v>59368</v>
      </c>
      <c r="V486" s="264">
        <v>62481</v>
      </c>
      <c r="W486" s="264">
        <v>108683</v>
      </c>
      <c r="X486" s="264">
        <v>44470</v>
      </c>
      <c r="Y486" s="264">
        <v>361000</v>
      </c>
      <c r="Z486" s="264">
        <v>1511623</v>
      </c>
      <c r="AA486" s="264">
        <v>0</v>
      </c>
      <c r="AB486" s="264">
        <v>1511623</v>
      </c>
      <c r="AC486" s="264">
        <v>0</v>
      </c>
      <c r="AD486" s="264">
        <v>1511623</v>
      </c>
      <c r="AE486" s="264">
        <v>12898</v>
      </c>
      <c r="AF486" s="264">
        <v>564316</v>
      </c>
      <c r="AG486" s="264">
        <v>577214</v>
      </c>
      <c r="AI486" t="s">
        <v>2126</v>
      </c>
      <c r="AK486" t="s">
        <v>1706</v>
      </c>
      <c r="AL486" s="241" t="str">
        <f t="shared" si="7"/>
        <v>777</v>
      </c>
    </row>
    <row r="487" spans="1:38" x14ac:dyDescent="0.2">
      <c r="A487" s="272" t="s">
        <v>2691</v>
      </c>
      <c r="B487" t="s">
        <v>1118</v>
      </c>
      <c r="C487" s="264">
        <v>1927421</v>
      </c>
      <c r="D487" s="264">
        <v>0</v>
      </c>
      <c r="E487" s="264">
        <v>1927421</v>
      </c>
      <c r="F487" s="264">
        <v>0</v>
      </c>
      <c r="G487" s="264">
        <v>189902</v>
      </c>
      <c r="H487" s="264">
        <v>596647</v>
      </c>
      <c r="I487" s="264">
        <v>8325</v>
      </c>
      <c r="J487" s="264">
        <v>67050</v>
      </c>
      <c r="K487" s="264">
        <v>2222899</v>
      </c>
      <c r="L487" s="264">
        <v>2763555</v>
      </c>
      <c r="M487" s="264">
        <v>0</v>
      </c>
      <c r="N487" s="264">
        <v>291596</v>
      </c>
      <c r="O487" s="264">
        <v>2160000</v>
      </c>
      <c r="P487" s="264">
        <v>4116397</v>
      </c>
      <c r="Q487" s="264">
        <v>14343792</v>
      </c>
      <c r="R487" s="264">
        <v>1012702</v>
      </c>
      <c r="S487" s="264">
        <v>940038</v>
      </c>
      <c r="T487" s="264">
        <v>0</v>
      </c>
      <c r="U487" s="264">
        <v>818266</v>
      </c>
      <c r="V487" s="264">
        <v>73685</v>
      </c>
      <c r="W487" s="264">
        <v>576690</v>
      </c>
      <c r="X487" s="264">
        <v>261043</v>
      </c>
      <c r="Y487" s="264">
        <v>6412965</v>
      </c>
      <c r="Z487" s="264">
        <v>10095389</v>
      </c>
      <c r="AA487" s="264">
        <v>2227451</v>
      </c>
      <c r="AB487" s="264">
        <v>12322840</v>
      </c>
      <c r="AC487" s="264">
        <v>4116397</v>
      </c>
      <c r="AD487" s="264">
        <v>16439237</v>
      </c>
      <c r="AE487" s="264">
        <v>-2095445</v>
      </c>
      <c r="AF487" s="264">
        <v>8749192</v>
      </c>
      <c r="AG487" s="264">
        <v>6653747</v>
      </c>
      <c r="AI487" t="s">
        <v>1180</v>
      </c>
      <c r="AK487" t="s">
        <v>1181</v>
      </c>
      <c r="AL487" s="241" t="str">
        <f t="shared" si="7"/>
        <v>522</v>
      </c>
    </row>
    <row r="488" spans="1:38" x14ac:dyDescent="0.2">
      <c r="A488" s="272" t="s">
        <v>2692</v>
      </c>
      <c r="B488" t="s">
        <v>1122</v>
      </c>
      <c r="C488" s="264">
        <v>87264</v>
      </c>
      <c r="D488" s="264">
        <v>0</v>
      </c>
      <c r="E488" s="264">
        <v>87264</v>
      </c>
      <c r="F488" s="264">
        <v>0</v>
      </c>
      <c r="G488" s="264">
        <v>0</v>
      </c>
      <c r="H488" s="264">
        <v>23756</v>
      </c>
      <c r="I488" s="264">
        <v>600</v>
      </c>
      <c r="J488" s="264">
        <v>12461</v>
      </c>
      <c r="K488" s="264">
        <v>38120</v>
      </c>
      <c r="L488" s="264">
        <v>136265</v>
      </c>
      <c r="M488" s="264">
        <v>0</v>
      </c>
      <c r="N488" s="264">
        <v>0</v>
      </c>
      <c r="O488" s="264">
        <v>0</v>
      </c>
      <c r="P488" s="264">
        <v>10650</v>
      </c>
      <c r="Q488" s="264">
        <v>309116</v>
      </c>
      <c r="R488" s="264">
        <v>83800</v>
      </c>
      <c r="S488" s="264">
        <v>68275</v>
      </c>
      <c r="T488" s="264">
        <v>0</v>
      </c>
      <c r="U488" s="264">
        <v>47334</v>
      </c>
      <c r="V488" s="264">
        <v>1000</v>
      </c>
      <c r="W488" s="264">
        <v>48319</v>
      </c>
      <c r="X488" s="264">
        <v>0</v>
      </c>
      <c r="Y488" s="264">
        <v>0</v>
      </c>
      <c r="Z488" s="264">
        <v>248728</v>
      </c>
      <c r="AA488" s="264">
        <v>162123</v>
      </c>
      <c r="AB488" s="264">
        <v>410851</v>
      </c>
      <c r="AC488" s="264">
        <v>10650</v>
      </c>
      <c r="AD488" s="264">
        <v>421501</v>
      </c>
      <c r="AE488" s="264">
        <v>-112385</v>
      </c>
      <c r="AF488" s="264">
        <v>201407</v>
      </c>
      <c r="AG488" s="264">
        <v>89022</v>
      </c>
      <c r="AI488" t="s">
        <v>1359</v>
      </c>
      <c r="AK488" t="s">
        <v>1360</v>
      </c>
      <c r="AL488" s="241" t="str">
        <f t="shared" si="7"/>
        <v>609</v>
      </c>
    </row>
    <row r="489" spans="1:38" x14ac:dyDescent="0.2">
      <c r="A489" s="272" t="s">
        <v>2693</v>
      </c>
      <c r="B489" t="s">
        <v>1124</v>
      </c>
      <c r="C489" s="264">
        <v>1681919</v>
      </c>
      <c r="D489" s="264">
        <v>0</v>
      </c>
      <c r="E489" s="264">
        <v>1681919</v>
      </c>
      <c r="F489" s="264">
        <v>0</v>
      </c>
      <c r="G489" s="264">
        <v>700000</v>
      </c>
      <c r="H489" s="264">
        <v>373727</v>
      </c>
      <c r="I489" s="264">
        <v>239850</v>
      </c>
      <c r="J489" s="264">
        <v>206962</v>
      </c>
      <c r="K489" s="264">
        <v>2681158</v>
      </c>
      <c r="L489" s="264">
        <v>2011761</v>
      </c>
      <c r="M489" s="264">
        <v>7130</v>
      </c>
      <c r="N489" s="264">
        <v>140010</v>
      </c>
      <c r="O489" s="264">
        <v>310750</v>
      </c>
      <c r="P489" s="264">
        <v>1656764</v>
      </c>
      <c r="Q489" s="264">
        <v>10010031</v>
      </c>
      <c r="R489" s="264">
        <v>1341163</v>
      </c>
      <c r="S489" s="264">
        <v>773820</v>
      </c>
      <c r="T489" s="264">
        <v>0</v>
      </c>
      <c r="U489" s="264">
        <v>860678</v>
      </c>
      <c r="V489" s="264">
        <v>136409</v>
      </c>
      <c r="W489" s="264">
        <v>486722</v>
      </c>
      <c r="X489" s="264">
        <v>1146261</v>
      </c>
      <c r="Y489" s="264">
        <v>1993232</v>
      </c>
      <c r="Z489" s="264">
        <v>6738285</v>
      </c>
      <c r="AA489" s="264">
        <v>1680634</v>
      </c>
      <c r="AB489" s="264">
        <v>8418919</v>
      </c>
      <c r="AC489" s="264">
        <v>1656764</v>
      </c>
      <c r="AD489" s="264">
        <v>10075683</v>
      </c>
      <c r="AE489" s="264">
        <v>-65652</v>
      </c>
      <c r="AF489" s="264">
        <v>2962020</v>
      </c>
      <c r="AG489" s="264">
        <v>2896368</v>
      </c>
      <c r="AI489" t="s">
        <v>1975</v>
      </c>
      <c r="AK489" t="s">
        <v>1976</v>
      </c>
      <c r="AL489" s="241" t="str">
        <f t="shared" si="7"/>
        <v>907</v>
      </c>
    </row>
    <row r="490" spans="1:38" x14ac:dyDescent="0.2">
      <c r="A490" s="272" t="s">
        <v>2694</v>
      </c>
      <c r="B490" t="s">
        <v>1126</v>
      </c>
      <c r="C490" s="264">
        <v>9795</v>
      </c>
      <c r="D490" s="264">
        <v>0</v>
      </c>
      <c r="E490" s="264">
        <v>9795</v>
      </c>
      <c r="F490" s="264">
        <v>0</v>
      </c>
      <c r="G490" s="264">
        <v>0</v>
      </c>
      <c r="H490" s="264">
        <v>8894</v>
      </c>
      <c r="I490" s="264">
        <v>0</v>
      </c>
      <c r="J490" s="264">
        <v>398</v>
      </c>
      <c r="K490" s="264">
        <v>27795</v>
      </c>
      <c r="L490" s="264">
        <v>19845</v>
      </c>
      <c r="M490" s="264">
        <v>0</v>
      </c>
      <c r="N490" s="264">
        <v>0</v>
      </c>
      <c r="O490" s="264">
        <v>0</v>
      </c>
      <c r="P490" s="264">
        <v>0</v>
      </c>
      <c r="Q490" s="264">
        <v>66727</v>
      </c>
      <c r="R490" s="264">
        <v>11350</v>
      </c>
      <c r="S490" s="264">
        <v>27750</v>
      </c>
      <c r="T490" s="264">
        <v>100</v>
      </c>
      <c r="U490" s="264">
        <v>16324</v>
      </c>
      <c r="V490" s="264">
        <v>250</v>
      </c>
      <c r="W490" s="264">
        <v>10043</v>
      </c>
      <c r="X490" s="264">
        <v>0</v>
      </c>
      <c r="Y490" s="264">
        <v>0</v>
      </c>
      <c r="Z490" s="264">
        <v>65817</v>
      </c>
      <c r="AA490" s="264">
        <v>16962</v>
      </c>
      <c r="AB490" s="264">
        <v>82779</v>
      </c>
      <c r="AC490" s="264">
        <v>0</v>
      </c>
      <c r="AD490" s="264">
        <v>82779</v>
      </c>
      <c r="AE490" s="264">
        <v>-16052</v>
      </c>
      <c r="AF490" s="264">
        <v>141602</v>
      </c>
      <c r="AG490" s="264">
        <v>125550</v>
      </c>
      <c r="AI490" t="s">
        <v>1318</v>
      </c>
      <c r="AK490" t="s">
        <v>1319</v>
      </c>
      <c r="AL490" s="241" t="str">
        <f t="shared" si="7"/>
        <v>588</v>
      </c>
    </row>
    <row r="491" spans="1:38" x14ac:dyDescent="0.2">
      <c r="A491" s="272" t="s">
        <v>2695</v>
      </c>
      <c r="B491" t="s">
        <v>1128</v>
      </c>
      <c r="C491" s="264">
        <v>187125</v>
      </c>
      <c r="D491" s="264">
        <v>0</v>
      </c>
      <c r="E491" s="264">
        <v>187125</v>
      </c>
      <c r="F491" s="264">
        <v>0</v>
      </c>
      <c r="G491" s="264">
        <v>0</v>
      </c>
      <c r="H491" s="264">
        <v>60488</v>
      </c>
      <c r="I491" s="264">
        <v>1810</v>
      </c>
      <c r="J491" s="264">
        <v>1600</v>
      </c>
      <c r="K491" s="264">
        <v>128175</v>
      </c>
      <c r="L491" s="264">
        <v>336800</v>
      </c>
      <c r="M491" s="264">
        <v>3513</v>
      </c>
      <c r="N491" s="264">
        <v>17550</v>
      </c>
      <c r="O491" s="264">
        <v>0</v>
      </c>
      <c r="P491" s="264">
        <v>206866</v>
      </c>
      <c r="Q491" s="264">
        <v>943927</v>
      </c>
      <c r="R491" s="264">
        <v>99945</v>
      </c>
      <c r="S491" s="264">
        <v>149675</v>
      </c>
      <c r="T491" s="264">
        <v>2250</v>
      </c>
      <c r="U491" s="264">
        <v>38677</v>
      </c>
      <c r="V491" s="264">
        <v>2500</v>
      </c>
      <c r="W491" s="264">
        <v>76565</v>
      </c>
      <c r="X491" s="264">
        <v>57455</v>
      </c>
      <c r="Y491" s="264">
        <v>125233</v>
      </c>
      <c r="Z491" s="264">
        <v>552300</v>
      </c>
      <c r="AA491" s="264">
        <v>155319</v>
      </c>
      <c r="AB491" s="264">
        <v>707619</v>
      </c>
      <c r="AC491" s="264">
        <v>206866</v>
      </c>
      <c r="AD491" s="264">
        <v>914485</v>
      </c>
      <c r="AE491" s="264">
        <v>29442</v>
      </c>
      <c r="AF491" s="264">
        <v>8844</v>
      </c>
      <c r="AG491" s="264">
        <v>38286</v>
      </c>
      <c r="AI491" t="s">
        <v>1991</v>
      </c>
      <c r="AK491" t="s">
        <v>1992</v>
      </c>
      <c r="AL491" s="241" t="str">
        <f t="shared" si="7"/>
        <v>914</v>
      </c>
    </row>
    <row r="492" spans="1:38" x14ac:dyDescent="0.2">
      <c r="A492" s="272" t="s">
        <v>2696</v>
      </c>
      <c r="B492" t="s">
        <v>1130</v>
      </c>
      <c r="C492" s="264">
        <v>46989</v>
      </c>
      <c r="D492" s="264">
        <v>0</v>
      </c>
      <c r="E492" s="264">
        <v>46989</v>
      </c>
      <c r="F492" s="264">
        <v>0</v>
      </c>
      <c r="G492" s="264">
        <v>0</v>
      </c>
      <c r="H492" s="264">
        <v>27937</v>
      </c>
      <c r="I492" s="264">
        <v>140</v>
      </c>
      <c r="J492" s="264">
        <v>3500</v>
      </c>
      <c r="K492" s="264">
        <v>32664</v>
      </c>
      <c r="L492" s="264">
        <v>100000</v>
      </c>
      <c r="M492" s="264">
        <v>0</v>
      </c>
      <c r="N492" s="264">
        <v>3000</v>
      </c>
      <c r="O492" s="264">
        <v>0</v>
      </c>
      <c r="P492" s="264">
        <v>0</v>
      </c>
      <c r="Q492" s="264">
        <v>214230</v>
      </c>
      <c r="R492" s="264">
        <v>16058</v>
      </c>
      <c r="S492" s="264">
        <v>45500</v>
      </c>
      <c r="T492" s="264">
        <v>150</v>
      </c>
      <c r="U492" s="264">
        <v>27000</v>
      </c>
      <c r="V492" s="264">
        <v>1000</v>
      </c>
      <c r="W492" s="264">
        <v>31100</v>
      </c>
      <c r="X492" s="264">
        <v>0</v>
      </c>
      <c r="Y492" s="264">
        <v>0</v>
      </c>
      <c r="Z492" s="264">
        <v>120808</v>
      </c>
      <c r="AA492" s="264">
        <v>67345</v>
      </c>
      <c r="AB492" s="264">
        <v>188153</v>
      </c>
      <c r="AC492" s="264">
        <v>0</v>
      </c>
      <c r="AD492" s="264">
        <v>188153</v>
      </c>
      <c r="AE492" s="264">
        <v>26077</v>
      </c>
      <c r="AF492" s="264">
        <v>282147</v>
      </c>
      <c r="AG492" s="264">
        <v>308224</v>
      </c>
      <c r="AI492" t="s">
        <v>2127</v>
      </c>
      <c r="AK492" t="s">
        <v>1542</v>
      </c>
      <c r="AL492" s="241" t="str">
        <f t="shared" si="7"/>
        <v>697</v>
      </c>
    </row>
    <row r="493" spans="1:38" x14ac:dyDescent="0.2">
      <c r="A493" s="272" t="s">
        <v>2697</v>
      </c>
      <c r="B493" t="s">
        <v>1132</v>
      </c>
      <c r="C493" s="264">
        <v>129684</v>
      </c>
      <c r="D493" s="264">
        <v>0</v>
      </c>
      <c r="E493" s="264">
        <v>129684</v>
      </c>
      <c r="F493" s="264">
        <v>0</v>
      </c>
      <c r="G493" s="264">
        <v>0</v>
      </c>
      <c r="H493" s="264">
        <v>53012</v>
      </c>
      <c r="I493" s="264">
        <v>2450</v>
      </c>
      <c r="J493" s="264">
        <v>8127</v>
      </c>
      <c r="K493" s="264">
        <v>83989</v>
      </c>
      <c r="L493" s="264">
        <v>241795</v>
      </c>
      <c r="M493" s="264">
        <v>0</v>
      </c>
      <c r="N493" s="264">
        <v>10630</v>
      </c>
      <c r="O493" s="264">
        <v>0</v>
      </c>
      <c r="P493" s="264">
        <v>41886</v>
      </c>
      <c r="Q493" s="264">
        <v>571573</v>
      </c>
      <c r="R493" s="264">
        <v>57100</v>
      </c>
      <c r="S493" s="264">
        <v>132808</v>
      </c>
      <c r="T493" s="264">
        <v>0</v>
      </c>
      <c r="U493" s="264">
        <v>46275</v>
      </c>
      <c r="V493" s="264">
        <v>0</v>
      </c>
      <c r="W493" s="264">
        <v>67495</v>
      </c>
      <c r="X493" s="264">
        <v>34413</v>
      </c>
      <c r="Y493" s="264">
        <v>0</v>
      </c>
      <c r="Z493" s="264">
        <v>338091</v>
      </c>
      <c r="AA493" s="264">
        <v>194825</v>
      </c>
      <c r="AB493" s="264">
        <v>532916</v>
      </c>
      <c r="AC493" s="264">
        <v>41886</v>
      </c>
      <c r="AD493" s="264">
        <v>574802</v>
      </c>
      <c r="AE493" s="264">
        <v>-3229</v>
      </c>
      <c r="AF493" s="264">
        <v>480297</v>
      </c>
      <c r="AG493" s="264">
        <v>477068</v>
      </c>
      <c r="AI493" t="s">
        <v>1841</v>
      </c>
      <c r="AK493" t="s">
        <v>1842</v>
      </c>
      <c r="AL493" s="241" t="str">
        <f t="shared" si="7"/>
        <v>843</v>
      </c>
    </row>
    <row r="494" spans="1:38" x14ac:dyDescent="0.2">
      <c r="A494" s="272" t="s">
        <v>2698</v>
      </c>
      <c r="B494" t="s">
        <v>1134</v>
      </c>
      <c r="C494" s="264">
        <v>185961</v>
      </c>
      <c r="D494" s="264">
        <v>0</v>
      </c>
      <c r="E494" s="264">
        <v>185961</v>
      </c>
      <c r="F494" s="264">
        <v>0</v>
      </c>
      <c r="G494" s="264">
        <v>0</v>
      </c>
      <c r="H494" s="264">
        <v>47079</v>
      </c>
      <c r="I494" s="264">
        <v>1050</v>
      </c>
      <c r="J494" s="264">
        <v>16371</v>
      </c>
      <c r="K494" s="264">
        <v>99758</v>
      </c>
      <c r="L494" s="264">
        <v>679784</v>
      </c>
      <c r="M494" s="264">
        <v>7572</v>
      </c>
      <c r="N494" s="264">
        <v>161780</v>
      </c>
      <c r="O494" s="264">
        <v>0</v>
      </c>
      <c r="P494" s="264">
        <v>259321</v>
      </c>
      <c r="Q494" s="264">
        <v>1458676</v>
      </c>
      <c r="R494" s="264">
        <v>43550</v>
      </c>
      <c r="S494" s="264">
        <v>216104</v>
      </c>
      <c r="T494" s="264">
        <v>0</v>
      </c>
      <c r="U494" s="264">
        <v>242362</v>
      </c>
      <c r="V494" s="264">
        <v>0</v>
      </c>
      <c r="W494" s="264">
        <v>91382</v>
      </c>
      <c r="X494" s="264">
        <v>45000</v>
      </c>
      <c r="Y494" s="264">
        <v>0</v>
      </c>
      <c r="Z494" s="264">
        <v>638398</v>
      </c>
      <c r="AA494" s="264">
        <v>674537</v>
      </c>
      <c r="AB494" s="264">
        <v>1312935</v>
      </c>
      <c r="AC494" s="264">
        <v>259321</v>
      </c>
      <c r="AD494" s="264">
        <v>1572256</v>
      </c>
      <c r="AE494" s="264">
        <v>-113580</v>
      </c>
      <c r="AF494" s="264">
        <v>948136</v>
      </c>
      <c r="AG494" s="264">
        <v>834556</v>
      </c>
      <c r="AI494" t="s">
        <v>606</v>
      </c>
      <c r="AK494" t="s">
        <v>607</v>
      </c>
      <c r="AL494" s="241" t="str">
        <f t="shared" si="7"/>
        <v>251</v>
      </c>
    </row>
    <row r="495" spans="1:38" x14ac:dyDescent="0.2">
      <c r="A495" s="272" t="s">
        <v>2699</v>
      </c>
      <c r="B495" t="s">
        <v>1137</v>
      </c>
      <c r="C495" s="264">
        <v>38331</v>
      </c>
      <c r="D495" s="264">
        <v>0</v>
      </c>
      <c r="E495" s="264">
        <v>38331</v>
      </c>
      <c r="F495" s="264">
        <v>0</v>
      </c>
      <c r="G495" s="264">
        <v>0</v>
      </c>
      <c r="H495" s="264">
        <v>32109</v>
      </c>
      <c r="I495" s="264">
        <v>300</v>
      </c>
      <c r="J495" s="264">
        <v>50</v>
      </c>
      <c r="K495" s="264">
        <v>39612</v>
      </c>
      <c r="L495" s="264">
        <v>176000</v>
      </c>
      <c r="M495" s="264">
        <v>0</v>
      </c>
      <c r="N495" s="264">
        <v>2000</v>
      </c>
      <c r="O495" s="264">
        <v>0</v>
      </c>
      <c r="P495" s="264">
        <v>0</v>
      </c>
      <c r="Q495" s="264">
        <v>288402</v>
      </c>
      <c r="R495" s="264">
        <v>1100</v>
      </c>
      <c r="S495" s="264">
        <v>68771</v>
      </c>
      <c r="T495" s="264">
        <v>0</v>
      </c>
      <c r="U495" s="264">
        <v>500</v>
      </c>
      <c r="V495" s="264">
        <v>0</v>
      </c>
      <c r="W495" s="264">
        <v>42031</v>
      </c>
      <c r="X495" s="264">
        <v>0</v>
      </c>
      <c r="Y495" s="264">
        <v>0</v>
      </c>
      <c r="Z495" s="264">
        <v>112402</v>
      </c>
      <c r="AA495" s="264">
        <v>176000</v>
      </c>
      <c r="AB495" s="264">
        <v>288402</v>
      </c>
      <c r="AC495" s="264">
        <v>0</v>
      </c>
      <c r="AD495" s="264">
        <v>288402</v>
      </c>
      <c r="AE495" s="264">
        <v>0</v>
      </c>
      <c r="AF495" s="264">
        <v>133585</v>
      </c>
      <c r="AG495" s="264">
        <v>133585</v>
      </c>
      <c r="AI495" t="s">
        <v>2128</v>
      </c>
      <c r="AK495" t="s">
        <v>609</v>
      </c>
      <c r="AL495" s="241" t="str">
        <f t="shared" si="7"/>
        <v>252</v>
      </c>
    </row>
    <row r="496" spans="1:38" x14ac:dyDescent="0.2">
      <c r="A496" s="272" t="s">
        <v>2700</v>
      </c>
      <c r="B496" t="s">
        <v>1139</v>
      </c>
      <c r="C496" s="264">
        <v>3803</v>
      </c>
      <c r="D496" s="264">
        <v>0</v>
      </c>
      <c r="E496" s="264">
        <v>3803</v>
      </c>
      <c r="F496" s="264">
        <v>0</v>
      </c>
      <c r="G496" s="264">
        <v>0</v>
      </c>
      <c r="H496" s="264">
        <v>4686</v>
      </c>
      <c r="I496" s="264">
        <v>0</v>
      </c>
      <c r="J496" s="264">
        <v>0</v>
      </c>
      <c r="K496" s="264">
        <v>3870</v>
      </c>
      <c r="L496" s="264">
        <v>1476</v>
      </c>
      <c r="M496" s="264">
        <v>0</v>
      </c>
      <c r="N496" s="264">
        <v>0</v>
      </c>
      <c r="O496" s="264">
        <v>0</v>
      </c>
      <c r="P496" s="264">
        <v>0</v>
      </c>
      <c r="Q496" s="264">
        <v>13835</v>
      </c>
      <c r="R496" s="264">
        <v>800</v>
      </c>
      <c r="S496" s="264">
        <v>9000</v>
      </c>
      <c r="T496" s="264">
        <v>200</v>
      </c>
      <c r="U496" s="264">
        <v>1300</v>
      </c>
      <c r="V496" s="264">
        <v>850</v>
      </c>
      <c r="W496" s="264">
        <v>5000</v>
      </c>
      <c r="X496" s="264">
        <v>0</v>
      </c>
      <c r="Y496" s="264">
        <v>0</v>
      </c>
      <c r="Z496" s="264">
        <v>17150</v>
      </c>
      <c r="AA496" s="264">
        <v>0</v>
      </c>
      <c r="AB496" s="264">
        <v>17150</v>
      </c>
      <c r="AC496" s="264">
        <v>0</v>
      </c>
      <c r="AD496" s="264">
        <v>17150</v>
      </c>
      <c r="AE496" s="264">
        <v>-3315</v>
      </c>
      <c r="AF496" s="264">
        <v>84458</v>
      </c>
      <c r="AG496" s="264">
        <v>81143</v>
      </c>
      <c r="AI496" t="s">
        <v>1285</v>
      </c>
      <c r="AK496" t="s">
        <v>1286</v>
      </c>
      <c r="AL496" s="241" t="str">
        <f t="shared" si="7"/>
        <v>573</v>
      </c>
    </row>
    <row r="497" spans="1:38" x14ac:dyDescent="0.2">
      <c r="A497" s="272" t="s">
        <v>2701</v>
      </c>
      <c r="B497" t="s">
        <v>1141</v>
      </c>
      <c r="C497" s="264">
        <v>24007</v>
      </c>
      <c r="D497" s="264">
        <v>0</v>
      </c>
      <c r="E497" s="264">
        <v>24007</v>
      </c>
      <c r="F497" s="264">
        <v>0</v>
      </c>
      <c r="G497" s="264">
        <v>0</v>
      </c>
      <c r="H497" s="264">
        <v>643</v>
      </c>
      <c r="I497" s="264">
        <v>100</v>
      </c>
      <c r="J497" s="264">
        <v>570</v>
      </c>
      <c r="K497" s="264">
        <v>10254</v>
      </c>
      <c r="L497" s="264">
        <v>68520</v>
      </c>
      <c r="M497" s="264">
        <v>0</v>
      </c>
      <c r="N497" s="264">
        <v>0</v>
      </c>
      <c r="O497" s="264">
        <v>0</v>
      </c>
      <c r="P497" s="264">
        <v>14875</v>
      </c>
      <c r="Q497" s="264">
        <v>118969</v>
      </c>
      <c r="R497" s="264">
        <v>2130</v>
      </c>
      <c r="S497" s="264">
        <v>30115</v>
      </c>
      <c r="T497" s="264">
        <v>0</v>
      </c>
      <c r="U497" s="264">
        <v>415</v>
      </c>
      <c r="V497" s="264">
        <v>0</v>
      </c>
      <c r="W497" s="264">
        <v>5834</v>
      </c>
      <c r="X497" s="264">
        <v>0</v>
      </c>
      <c r="Y497" s="264">
        <v>0</v>
      </c>
      <c r="Z497" s="264">
        <v>38494</v>
      </c>
      <c r="AA497" s="264">
        <v>52319</v>
      </c>
      <c r="AB497" s="264">
        <v>90813</v>
      </c>
      <c r="AC497" s="264">
        <v>14875</v>
      </c>
      <c r="AD497" s="264">
        <v>105688</v>
      </c>
      <c r="AE497" s="264">
        <v>13281</v>
      </c>
      <c r="AF497" s="264">
        <v>176088</v>
      </c>
      <c r="AG497" s="264">
        <v>189369</v>
      </c>
      <c r="AI497" t="s">
        <v>1256</v>
      </c>
      <c r="AK497" t="s">
        <v>1257</v>
      </c>
      <c r="AL497" s="241" t="str">
        <f t="shared" si="7"/>
        <v>559</v>
      </c>
    </row>
    <row r="498" spans="1:38" x14ac:dyDescent="0.2">
      <c r="A498" s="272" t="s">
        <v>2702</v>
      </c>
      <c r="B498" t="s">
        <v>1143</v>
      </c>
      <c r="C498" s="264">
        <v>8412</v>
      </c>
      <c r="D498" s="264">
        <v>0</v>
      </c>
      <c r="E498" s="264">
        <v>8412</v>
      </c>
      <c r="F498" s="264">
        <v>0</v>
      </c>
      <c r="G498" s="264">
        <v>0</v>
      </c>
      <c r="H498" s="264">
        <v>3835</v>
      </c>
      <c r="I498" s="264">
        <v>50</v>
      </c>
      <c r="J498" s="264">
        <v>150</v>
      </c>
      <c r="K498" s="264">
        <v>6000</v>
      </c>
      <c r="L498" s="264">
        <v>2000</v>
      </c>
      <c r="M498" s="264">
        <v>0</v>
      </c>
      <c r="N498" s="264">
        <v>0</v>
      </c>
      <c r="O498" s="264">
        <v>0</v>
      </c>
      <c r="P498" s="264">
        <v>0</v>
      </c>
      <c r="Q498" s="264">
        <v>20447</v>
      </c>
      <c r="R498" s="264">
        <v>1012</v>
      </c>
      <c r="S498" s="264">
        <v>4700</v>
      </c>
      <c r="T498" s="264">
        <v>0</v>
      </c>
      <c r="U498" s="264">
        <v>2063</v>
      </c>
      <c r="V498" s="264">
        <v>2700</v>
      </c>
      <c r="W498" s="264">
        <v>9300</v>
      </c>
      <c r="X498" s="264">
        <v>0</v>
      </c>
      <c r="Y498" s="264">
        <v>0</v>
      </c>
      <c r="Z498" s="264">
        <v>19775</v>
      </c>
      <c r="AA498" s="264">
        <v>0</v>
      </c>
      <c r="AB498" s="264">
        <v>19775</v>
      </c>
      <c r="AC498" s="264">
        <v>0</v>
      </c>
      <c r="AD498" s="264">
        <v>19775</v>
      </c>
      <c r="AE498" s="264">
        <v>672</v>
      </c>
      <c r="AF498" s="264">
        <v>77713</v>
      </c>
      <c r="AG498" s="264">
        <v>78385</v>
      </c>
      <c r="AI498" t="s">
        <v>357</v>
      </c>
      <c r="AK498" t="s">
        <v>358</v>
      </c>
      <c r="AL498" s="241" t="str">
        <f t="shared" si="7"/>
        <v>131</v>
      </c>
    </row>
    <row r="499" spans="1:38" x14ac:dyDescent="0.2">
      <c r="A499" s="272" t="s">
        <v>2703</v>
      </c>
      <c r="B499" t="s">
        <v>1145</v>
      </c>
      <c r="C499" s="264">
        <v>152091</v>
      </c>
      <c r="D499" s="264">
        <v>0</v>
      </c>
      <c r="E499" s="264">
        <v>152091</v>
      </c>
      <c r="F499" s="264">
        <v>0</v>
      </c>
      <c r="G499" s="264">
        <v>0</v>
      </c>
      <c r="H499" s="264">
        <v>73845</v>
      </c>
      <c r="I499" s="264">
        <v>1000</v>
      </c>
      <c r="J499" s="264">
        <v>31250</v>
      </c>
      <c r="K499" s="264">
        <v>98146</v>
      </c>
      <c r="L499" s="264">
        <v>445100</v>
      </c>
      <c r="M499" s="264">
        <v>0</v>
      </c>
      <c r="N499" s="264">
        <v>15000</v>
      </c>
      <c r="O499" s="264">
        <v>0</v>
      </c>
      <c r="P499" s="264">
        <v>0</v>
      </c>
      <c r="Q499" s="264">
        <v>816432</v>
      </c>
      <c r="R499" s="264">
        <v>13300</v>
      </c>
      <c r="S499" s="264">
        <v>123998</v>
      </c>
      <c r="T499" s="264">
        <v>1000</v>
      </c>
      <c r="U499" s="264">
        <v>59010</v>
      </c>
      <c r="V499" s="264">
        <v>0</v>
      </c>
      <c r="W499" s="264">
        <v>128694</v>
      </c>
      <c r="X499" s="264">
        <v>0</v>
      </c>
      <c r="Y499" s="264">
        <v>0</v>
      </c>
      <c r="Z499" s="264">
        <v>326002</v>
      </c>
      <c r="AA499" s="264">
        <v>439655</v>
      </c>
      <c r="AB499" s="264">
        <v>765657</v>
      </c>
      <c r="AC499" s="264">
        <v>0</v>
      </c>
      <c r="AD499" s="264">
        <v>765657</v>
      </c>
      <c r="AE499" s="264">
        <v>50775</v>
      </c>
      <c r="AF499" s="264">
        <v>257070</v>
      </c>
      <c r="AG499" s="264">
        <v>307845</v>
      </c>
      <c r="AI499" t="s">
        <v>1086</v>
      </c>
      <c r="AK499" t="s">
        <v>1087</v>
      </c>
      <c r="AL499" s="241" t="str">
        <f t="shared" si="7"/>
        <v>477</v>
      </c>
    </row>
    <row r="500" spans="1:38" x14ac:dyDescent="0.2">
      <c r="A500" s="272" t="s">
        <v>2704</v>
      </c>
      <c r="B500" t="s">
        <v>1147</v>
      </c>
      <c r="C500" s="264">
        <v>330547</v>
      </c>
      <c r="D500" s="264">
        <v>0</v>
      </c>
      <c r="E500" s="264">
        <v>330547</v>
      </c>
      <c r="F500" s="264">
        <v>0</v>
      </c>
      <c r="G500" s="264">
        <v>0</v>
      </c>
      <c r="H500" s="264">
        <v>83736</v>
      </c>
      <c r="I500" s="264">
        <v>1225</v>
      </c>
      <c r="J500" s="264">
        <v>989</v>
      </c>
      <c r="K500" s="264">
        <v>136103.1</v>
      </c>
      <c r="L500" s="264">
        <v>571450</v>
      </c>
      <c r="M500" s="264">
        <v>0</v>
      </c>
      <c r="N500" s="264">
        <v>62926</v>
      </c>
      <c r="O500" s="264">
        <v>1000000</v>
      </c>
      <c r="P500" s="264">
        <v>194733</v>
      </c>
      <c r="Q500" s="264">
        <v>2381709.1</v>
      </c>
      <c r="R500" s="264">
        <v>109429</v>
      </c>
      <c r="S500" s="264">
        <v>189922</v>
      </c>
      <c r="T500" s="264">
        <v>0</v>
      </c>
      <c r="U500" s="264">
        <v>202972</v>
      </c>
      <c r="V500" s="264">
        <v>50000</v>
      </c>
      <c r="W500" s="264">
        <v>103102</v>
      </c>
      <c r="X500" s="264">
        <v>0</v>
      </c>
      <c r="Y500" s="264">
        <v>14514</v>
      </c>
      <c r="Z500" s="264">
        <v>669939</v>
      </c>
      <c r="AA500" s="264">
        <v>1431796</v>
      </c>
      <c r="AB500" s="264">
        <v>2101735</v>
      </c>
      <c r="AC500" s="264">
        <v>194733</v>
      </c>
      <c r="AD500" s="264">
        <v>2296468</v>
      </c>
      <c r="AE500" s="264">
        <v>85241.1</v>
      </c>
      <c r="AF500" s="264">
        <v>1488500</v>
      </c>
      <c r="AG500" s="264">
        <v>1573741.1</v>
      </c>
      <c r="AI500" t="s">
        <v>337</v>
      </c>
      <c r="AK500" t="s">
        <v>338</v>
      </c>
      <c r="AL500" s="241" t="str">
        <f t="shared" si="7"/>
        <v>122</v>
      </c>
    </row>
    <row r="501" spans="1:38" x14ac:dyDescent="0.2">
      <c r="A501" s="272" t="s">
        <v>2705</v>
      </c>
      <c r="B501" t="s">
        <v>1149</v>
      </c>
      <c r="C501" s="264">
        <v>34565</v>
      </c>
      <c r="D501" s="264">
        <v>0</v>
      </c>
      <c r="E501" s="264">
        <v>34565</v>
      </c>
      <c r="F501" s="264">
        <v>0</v>
      </c>
      <c r="G501" s="264">
        <v>0</v>
      </c>
      <c r="H501" s="264">
        <v>31181</v>
      </c>
      <c r="I501" s="264">
        <v>1000</v>
      </c>
      <c r="J501" s="264">
        <v>8000</v>
      </c>
      <c r="K501" s="264">
        <v>534000</v>
      </c>
      <c r="L501" s="264">
        <v>180000</v>
      </c>
      <c r="M501" s="264">
        <v>5000</v>
      </c>
      <c r="N501" s="264">
        <v>25000</v>
      </c>
      <c r="O501" s="264">
        <v>0</v>
      </c>
      <c r="P501" s="264">
        <v>0</v>
      </c>
      <c r="Q501" s="264">
        <v>818746</v>
      </c>
      <c r="R501" s="264">
        <v>16000</v>
      </c>
      <c r="S501" s="264">
        <v>124000</v>
      </c>
      <c r="T501" s="264">
        <v>0</v>
      </c>
      <c r="U501" s="264">
        <v>8500</v>
      </c>
      <c r="V501" s="264">
        <v>5000</v>
      </c>
      <c r="W501" s="264">
        <v>61400</v>
      </c>
      <c r="X501" s="264">
        <v>0</v>
      </c>
      <c r="Y501" s="264">
        <v>500000</v>
      </c>
      <c r="Z501" s="264">
        <v>714900</v>
      </c>
      <c r="AA501" s="264">
        <v>130000</v>
      </c>
      <c r="AB501" s="264">
        <v>844900</v>
      </c>
      <c r="AC501" s="264">
        <v>0</v>
      </c>
      <c r="AD501" s="264">
        <v>844900</v>
      </c>
      <c r="AE501" s="264">
        <v>-26154</v>
      </c>
      <c r="AF501" s="264">
        <v>535163</v>
      </c>
      <c r="AG501" s="264">
        <v>509009</v>
      </c>
      <c r="AI501" t="s">
        <v>973</v>
      </c>
      <c r="AK501" t="s">
        <v>974</v>
      </c>
      <c r="AL501" s="241" t="str">
        <f t="shared" si="7"/>
        <v>423</v>
      </c>
    </row>
    <row r="502" spans="1:38" x14ac:dyDescent="0.2">
      <c r="A502" s="272" t="s">
        <v>2706</v>
      </c>
      <c r="B502" t="s">
        <v>1151</v>
      </c>
      <c r="C502" s="264">
        <v>6886</v>
      </c>
      <c r="D502" s="264">
        <v>0</v>
      </c>
      <c r="E502" s="264">
        <v>6886</v>
      </c>
      <c r="F502" s="264">
        <v>0</v>
      </c>
      <c r="G502" s="264">
        <v>0</v>
      </c>
      <c r="H502" s="264">
        <v>293</v>
      </c>
      <c r="I502" s="264">
        <v>0</v>
      </c>
      <c r="J502" s="264">
        <v>0</v>
      </c>
      <c r="K502" s="264">
        <v>5000</v>
      </c>
      <c r="L502" s="264">
        <v>2500</v>
      </c>
      <c r="M502" s="264">
        <v>0</v>
      </c>
      <c r="N502" s="264">
        <v>0</v>
      </c>
      <c r="O502" s="264">
        <v>0</v>
      </c>
      <c r="P502" s="264">
        <v>0</v>
      </c>
      <c r="Q502" s="264">
        <v>14679</v>
      </c>
      <c r="R502" s="264">
        <v>200</v>
      </c>
      <c r="S502" s="264">
        <v>4800</v>
      </c>
      <c r="T502" s="264">
        <v>0</v>
      </c>
      <c r="U502" s="264">
        <v>0</v>
      </c>
      <c r="V502" s="264">
        <v>0</v>
      </c>
      <c r="W502" s="264">
        <v>9900</v>
      </c>
      <c r="X502" s="264">
        <v>0</v>
      </c>
      <c r="Y502" s="264">
        <v>0</v>
      </c>
      <c r="Z502" s="264">
        <v>14900</v>
      </c>
      <c r="AA502" s="264">
        <v>0</v>
      </c>
      <c r="AB502" s="264">
        <v>14900</v>
      </c>
      <c r="AC502" s="264">
        <v>0</v>
      </c>
      <c r="AD502" s="264">
        <v>14900</v>
      </c>
      <c r="AE502" s="264">
        <v>-221</v>
      </c>
      <c r="AF502" s="264">
        <v>10196</v>
      </c>
      <c r="AG502" s="264">
        <v>9975</v>
      </c>
      <c r="AI502" t="s">
        <v>1816</v>
      </c>
      <c r="AK502" t="s">
        <v>1817</v>
      </c>
      <c r="AL502" s="241" t="str">
        <f t="shared" si="7"/>
        <v>831</v>
      </c>
    </row>
    <row r="503" spans="1:38" x14ac:dyDescent="0.2">
      <c r="A503" s="272" t="s">
        <v>2707</v>
      </c>
      <c r="B503" t="s">
        <v>1153</v>
      </c>
      <c r="C503" s="264">
        <v>11874</v>
      </c>
      <c r="D503" s="264">
        <v>0</v>
      </c>
      <c r="E503" s="264">
        <v>11874</v>
      </c>
      <c r="F503" s="264">
        <v>0</v>
      </c>
      <c r="G503" s="264">
        <v>0</v>
      </c>
      <c r="H503" s="264">
        <v>8371</v>
      </c>
      <c r="I503" s="264">
        <v>0</v>
      </c>
      <c r="J503" s="264">
        <v>25</v>
      </c>
      <c r="K503" s="264">
        <v>17447</v>
      </c>
      <c r="L503" s="264">
        <v>34500</v>
      </c>
      <c r="M503" s="264">
        <v>0</v>
      </c>
      <c r="N503" s="264">
        <v>100</v>
      </c>
      <c r="O503" s="264">
        <v>0</v>
      </c>
      <c r="P503" s="264">
        <v>0</v>
      </c>
      <c r="Q503" s="264">
        <v>72317</v>
      </c>
      <c r="R503" s="264">
        <v>500</v>
      </c>
      <c r="S503" s="264">
        <v>18000</v>
      </c>
      <c r="T503" s="264">
        <v>0</v>
      </c>
      <c r="U503" s="264">
        <v>3100</v>
      </c>
      <c r="V503" s="264">
        <v>0</v>
      </c>
      <c r="W503" s="264">
        <v>10294</v>
      </c>
      <c r="X503" s="264">
        <v>0</v>
      </c>
      <c r="Y503" s="264">
        <v>0</v>
      </c>
      <c r="Z503" s="264">
        <v>31894</v>
      </c>
      <c r="AA503" s="264">
        <v>36055</v>
      </c>
      <c r="AB503" s="264">
        <v>67949</v>
      </c>
      <c r="AC503" s="264">
        <v>0</v>
      </c>
      <c r="AD503" s="264">
        <v>67949</v>
      </c>
      <c r="AE503" s="264">
        <v>4368</v>
      </c>
      <c r="AF503" s="264">
        <v>57659</v>
      </c>
      <c r="AG503" s="264">
        <v>62027</v>
      </c>
      <c r="AI503" t="s">
        <v>573</v>
      </c>
      <c r="AK503" t="s">
        <v>574</v>
      </c>
      <c r="AL503" s="241" t="str">
        <f t="shared" si="7"/>
        <v>235</v>
      </c>
    </row>
    <row r="504" spans="1:38" x14ac:dyDescent="0.2">
      <c r="A504" s="272" t="s">
        <v>2708</v>
      </c>
      <c r="B504" t="s">
        <v>1155</v>
      </c>
      <c r="C504" s="264">
        <v>25693</v>
      </c>
      <c r="D504" s="264">
        <v>0</v>
      </c>
      <c r="E504" s="264">
        <v>25693</v>
      </c>
      <c r="F504" s="264">
        <v>0</v>
      </c>
      <c r="G504" s="264">
        <v>0</v>
      </c>
      <c r="H504" s="264">
        <v>16025</v>
      </c>
      <c r="I504" s="264">
        <v>0</v>
      </c>
      <c r="J504" s="264">
        <v>500</v>
      </c>
      <c r="K504" s="264">
        <v>21000</v>
      </c>
      <c r="L504" s="264">
        <v>7600</v>
      </c>
      <c r="M504" s="264">
        <v>1800</v>
      </c>
      <c r="N504" s="264">
        <v>0</v>
      </c>
      <c r="O504" s="264">
        <v>0</v>
      </c>
      <c r="P504" s="264">
        <v>0</v>
      </c>
      <c r="Q504" s="264">
        <v>72618</v>
      </c>
      <c r="R504" s="264">
        <v>2935</v>
      </c>
      <c r="S504" s="264">
        <v>28300</v>
      </c>
      <c r="T504" s="264">
        <v>0</v>
      </c>
      <c r="U504" s="264">
        <v>9225</v>
      </c>
      <c r="V504" s="264">
        <v>0</v>
      </c>
      <c r="W504" s="264">
        <v>36240</v>
      </c>
      <c r="X504" s="264">
        <v>0</v>
      </c>
      <c r="Y504" s="264">
        <v>0</v>
      </c>
      <c r="Z504" s="264">
        <v>76700</v>
      </c>
      <c r="AA504" s="264">
        <v>11000</v>
      </c>
      <c r="AB504" s="264">
        <v>87700</v>
      </c>
      <c r="AC504" s="264">
        <v>0</v>
      </c>
      <c r="AD504" s="264">
        <v>87700</v>
      </c>
      <c r="AE504" s="264">
        <v>-15082</v>
      </c>
      <c r="AF504" s="264">
        <v>149709</v>
      </c>
      <c r="AG504" s="264">
        <v>134627</v>
      </c>
      <c r="AI504" t="s">
        <v>1949</v>
      </c>
      <c r="AK504" t="s">
        <v>1950</v>
      </c>
      <c r="AL504" s="241" t="str">
        <f t="shared" si="7"/>
        <v>894</v>
      </c>
    </row>
    <row r="505" spans="1:38" x14ac:dyDescent="0.2">
      <c r="A505" s="272" t="s">
        <v>2709</v>
      </c>
      <c r="B505" t="s">
        <v>1157</v>
      </c>
      <c r="C505" s="264">
        <v>144976</v>
      </c>
      <c r="D505" s="264">
        <v>0</v>
      </c>
      <c r="E505" s="264">
        <v>144976</v>
      </c>
      <c r="F505" s="264">
        <v>0</v>
      </c>
      <c r="G505" s="264">
        <v>0</v>
      </c>
      <c r="H505" s="264">
        <v>46736</v>
      </c>
      <c r="I505" s="264">
        <v>300</v>
      </c>
      <c r="J505" s="264">
        <v>0</v>
      </c>
      <c r="K505" s="264">
        <v>73389</v>
      </c>
      <c r="L505" s="264">
        <v>195000</v>
      </c>
      <c r="M505" s="264">
        <v>0</v>
      </c>
      <c r="N505" s="264">
        <v>0</v>
      </c>
      <c r="O505" s="264">
        <v>0</v>
      </c>
      <c r="P505" s="264">
        <v>0</v>
      </c>
      <c r="Q505" s="264">
        <v>460401</v>
      </c>
      <c r="R505" s="264">
        <v>36750</v>
      </c>
      <c r="S505" s="264">
        <v>100000</v>
      </c>
      <c r="T505" s="264">
        <v>0</v>
      </c>
      <c r="U505" s="264">
        <v>42551</v>
      </c>
      <c r="V505" s="264">
        <v>55000</v>
      </c>
      <c r="W505" s="264">
        <v>166500</v>
      </c>
      <c r="X505" s="264">
        <v>0</v>
      </c>
      <c r="Y505" s="264">
        <v>0</v>
      </c>
      <c r="Z505" s="264">
        <v>400801</v>
      </c>
      <c r="AA505" s="264">
        <v>170000</v>
      </c>
      <c r="AB505" s="264">
        <v>570801</v>
      </c>
      <c r="AC505" s="264">
        <v>0</v>
      </c>
      <c r="AD505" s="264">
        <v>570801</v>
      </c>
      <c r="AE505" s="264">
        <v>-110400</v>
      </c>
      <c r="AF505" s="264">
        <v>446807</v>
      </c>
      <c r="AG505" s="264">
        <v>336407</v>
      </c>
      <c r="AI505" t="s">
        <v>261</v>
      </c>
      <c r="AK505" t="s">
        <v>262</v>
      </c>
      <c r="AL505" s="241" t="str">
        <f t="shared" si="7"/>
        <v>086</v>
      </c>
    </row>
    <row r="506" spans="1:38" x14ac:dyDescent="0.2">
      <c r="A506" s="272" t="s">
        <v>2710</v>
      </c>
      <c r="B506" t="s">
        <v>1159</v>
      </c>
      <c r="C506" s="264">
        <v>934509</v>
      </c>
      <c r="D506" s="264">
        <v>0</v>
      </c>
      <c r="E506" s="264">
        <v>934509</v>
      </c>
      <c r="F506" s="264">
        <v>0</v>
      </c>
      <c r="G506" s="264">
        <v>57000</v>
      </c>
      <c r="H506" s="264">
        <v>200750</v>
      </c>
      <c r="I506" s="264">
        <v>7900</v>
      </c>
      <c r="J506" s="264">
        <v>24922</v>
      </c>
      <c r="K506" s="264">
        <v>266450</v>
      </c>
      <c r="L506" s="264">
        <v>1238600</v>
      </c>
      <c r="M506" s="264">
        <v>97300</v>
      </c>
      <c r="N506" s="264">
        <v>123127</v>
      </c>
      <c r="O506" s="264">
        <v>0</v>
      </c>
      <c r="P506" s="264">
        <v>453135</v>
      </c>
      <c r="Q506" s="264">
        <v>3403693</v>
      </c>
      <c r="R506" s="264">
        <v>560700</v>
      </c>
      <c r="S506" s="264">
        <v>399550</v>
      </c>
      <c r="T506" s="264">
        <v>0</v>
      </c>
      <c r="U506" s="264">
        <v>333069</v>
      </c>
      <c r="V506" s="264">
        <v>144000</v>
      </c>
      <c r="W506" s="264">
        <v>280170</v>
      </c>
      <c r="X506" s="264">
        <v>322500</v>
      </c>
      <c r="Y506" s="264">
        <v>415200</v>
      </c>
      <c r="Z506" s="264">
        <v>2455189</v>
      </c>
      <c r="AA506" s="264">
        <v>1540550</v>
      </c>
      <c r="AB506" s="264">
        <v>3995739</v>
      </c>
      <c r="AC506" s="264">
        <v>453135</v>
      </c>
      <c r="AD506" s="264">
        <v>4448874</v>
      </c>
      <c r="AE506" s="264">
        <v>-1045181</v>
      </c>
      <c r="AF506" s="264">
        <v>3284275</v>
      </c>
      <c r="AG506" s="264">
        <v>2239094</v>
      </c>
      <c r="AI506" t="s">
        <v>1229</v>
      </c>
      <c r="AK506" t="s">
        <v>1230</v>
      </c>
      <c r="AL506" s="241" t="str">
        <f t="shared" si="7"/>
        <v>546</v>
      </c>
    </row>
    <row r="507" spans="1:38" x14ac:dyDescent="0.2">
      <c r="A507" s="272" t="s">
        <v>2711</v>
      </c>
      <c r="B507" t="s">
        <v>1161</v>
      </c>
      <c r="C507" s="264">
        <v>33699</v>
      </c>
      <c r="D507" s="264">
        <v>0</v>
      </c>
      <c r="E507" s="264">
        <v>33699</v>
      </c>
      <c r="F507" s="264">
        <v>0</v>
      </c>
      <c r="G507" s="264">
        <v>0</v>
      </c>
      <c r="H507" s="264">
        <v>1538</v>
      </c>
      <c r="I507" s="264">
        <v>175</v>
      </c>
      <c r="J507" s="264">
        <v>600</v>
      </c>
      <c r="K507" s="264">
        <v>27883</v>
      </c>
      <c r="L507" s="264">
        <v>131000</v>
      </c>
      <c r="M507" s="264">
        <v>0</v>
      </c>
      <c r="N507" s="264">
        <v>400</v>
      </c>
      <c r="O507" s="264">
        <v>0</v>
      </c>
      <c r="P507" s="264">
        <v>66698</v>
      </c>
      <c r="Q507" s="264">
        <v>261993</v>
      </c>
      <c r="R507" s="264">
        <v>4446</v>
      </c>
      <c r="S507" s="264">
        <v>26800</v>
      </c>
      <c r="T507" s="264">
        <v>0</v>
      </c>
      <c r="U507" s="264">
        <v>20000</v>
      </c>
      <c r="V507" s="264">
        <v>0</v>
      </c>
      <c r="W507" s="264">
        <v>25600</v>
      </c>
      <c r="X507" s="264">
        <v>64898</v>
      </c>
      <c r="Y507" s="264">
        <v>0</v>
      </c>
      <c r="Z507" s="264">
        <v>141744</v>
      </c>
      <c r="AA507" s="264">
        <v>65000</v>
      </c>
      <c r="AB507" s="264">
        <v>206744</v>
      </c>
      <c r="AC507" s="264">
        <v>66698</v>
      </c>
      <c r="AD507" s="264">
        <v>273442</v>
      </c>
      <c r="AE507" s="264">
        <v>-11449</v>
      </c>
      <c r="AF507" s="264">
        <v>148525</v>
      </c>
      <c r="AG507" s="264">
        <v>137076</v>
      </c>
      <c r="AI507" t="s">
        <v>1361</v>
      </c>
      <c r="AK507" t="s">
        <v>1362</v>
      </c>
      <c r="AL507" s="241" t="str">
        <f t="shared" si="7"/>
        <v>610</v>
      </c>
    </row>
    <row r="508" spans="1:38" x14ac:dyDescent="0.2">
      <c r="A508" s="272" t="s">
        <v>2712</v>
      </c>
      <c r="B508" t="s">
        <v>1163</v>
      </c>
      <c r="C508" s="264">
        <v>6159</v>
      </c>
      <c r="D508" s="264">
        <v>0</v>
      </c>
      <c r="E508" s="264">
        <v>6159</v>
      </c>
      <c r="F508" s="264">
        <v>0</v>
      </c>
      <c r="G508" s="264">
        <v>0</v>
      </c>
      <c r="H508" s="264">
        <v>4477</v>
      </c>
      <c r="I508" s="264">
        <v>0</v>
      </c>
      <c r="J508" s="264">
        <v>0</v>
      </c>
      <c r="K508" s="264">
        <v>12597</v>
      </c>
      <c r="L508" s="264">
        <v>3994</v>
      </c>
      <c r="M508" s="264">
        <v>0</v>
      </c>
      <c r="N508" s="264">
        <v>0</v>
      </c>
      <c r="O508" s="264">
        <v>0</v>
      </c>
      <c r="P508" s="264">
        <v>0</v>
      </c>
      <c r="Q508" s="264">
        <v>27227</v>
      </c>
      <c r="R508" s="264">
        <v>465</v>
      </c>
      <c r="S508" s="264">
        <v>14446</v>
      </c>
      <c r="T508" s="264">
        <v>0</v>
      </c>
      <c r="U508" s="264">
        <v>50</v>
      </c>
      <c r="V508" s="264">
        <v>4125</v>
      </c>
      <c r="W508" s="264">
        <v>6922</v>
      </c>
      <c r="X508" s="264">
        <v>0</v>
      </c>
      <c r="Y508" s="264">
        <v>0</v>
      </c>
      <c r="Z508" s="264">
        <v>26008</v>
      </c>
      <c r="AA508" s="264">
        <v>0</v>
      </c>
      <c r="AB508" s="264">
        <v>26008</v>
      </c>
      <c r="AC508" s="264">
        <v>0</v>
      </c>
      <c r="AD508" s="264">
        <v>26008</v>
      </c>
      <c r="AE508" s="264">
        <v>1219</v>
      </c>
      <c r="AF508" s="264">
        <v>27687</v>
      </c>
      <c r="AG508" s="264">
        <v>28906</v>
      </c>
      <c r="AI508" t="s">
        <v>1287</v>
      </c>
      <c r="AK508" t="s">
        <v>1288</v>
      </c>
      <c r="AL508" s="241" t="str">
        <f t="shared" si="7"/>
        <v>574</v>
      </c>
    </row>
    <row r="509" spans="1:38" x14ac:dyDescent="0.2">
      <c r="A509" s="272" t="s">
        <v>2713</v>
      </c>
      <c r="B509" t="s">
        <v>1165</v>
      </c>
      <c r="C509" s="264">
        <v>17919</v>
      </c>
      <c r="D509" s="264">
        <v>0</v>
      </c>
      <c r="E509" s="264">
        <v>17919</v>
      </c>
      <c r="F509" s="264">
        <v>0</v>
      </c>
      <c r="G509" s="264">
        <v>0</v>
      </c>
      <c r="H509" s="264">
        <v>822</v>
      </c>
      <c r="I509" s="264">
        <v>0</v>
      </c>
      <c r="J509" s="264">
        <v>0</v>
      </c>
      <c r="K509" s="264">
        <v>14780</v>
      </c>
      <c r="L509" s="264">
        <v>30770</v>
      </c>
      <c r="M509" s="264">
        <v>0</v>
      </c>
      <c r="N509" s="264">
        <v>300</v>
      </c>
      <c r="O509" s="264">
        <v>0</v>
      </c>
      <c r="P509" s="264">
        <v>0</v>
      </c>
      <c r="Q509" s="264">
        <v>64591</v>
      </c>
      <c r="R509" s="264">
        <v>1700</v>
      </c>
      <c r="S509" s="264">
        <v>4755</v>
      </c>
      <c r="T509" s="264">
        <v>0</v>
      </c>
      <c r="U509" s="264">
        <v>839</v>
      </c>
      <c r="V509" s="264">
        <v>3150</v>
      </c>
      <c r="W509" s="264">
        <v>19360</v>
      </c>
      <c r="X509" s="264">
        <v>0</v>
      </c>
      <c r="Y509" s="264">
        <v>0</v>
      </c>
      <c r="Z509" s="264">
        <v>29804</v>
      </c>
      <c r="AA509" s="264">
        <v>0</v>
      </c>
      <c r="AB509" s="264">
        <v>29804</v>
      </c>
      <c r="AC509" s="264">
        <v>0</v>
      </c>
      <c r="AD509" s="264">
        <v>29804</v>
      </c>
      <c r="AE509" s="264">
        <v>34787</v>
      </c>
      <c r="AF509" s="264">
        <v>212133</v>
      </c>
      <c r="AG509" s="264">
        <v>246920</v>
      </c>
      <c r="AI509" t="s">
        <v>924</v>
      </c>
      <c r="AK509" t="s">
        <v>925</v>
      </c>
      <c r="AL509" s="241" t="str">
        <f t="shared" si="7"/>
        <v>401</v>
      </c>
    </row>
    <row r="510" spans="1:38" x14ac:dyDescent="0.2">
      <c r="A510" s="272" t="s">
        <v>2714</v>
      </c>
      <c r="B510" t="s">
        <v>1167</v>
      </c>
      <c r="C510" s="264">
        <v>115289</v>
      </c>
      <c r="D510" s="264">
        <v>0</v>
      </c>
      <c r="E510" s="264">
        <v>115289</v>
      </c>
      <c r="F510" s="264">
        <v>0</v>
      </c>
      <c r="G510" s="264">
        <v>0</v>
      </c>
      <c r="H510" s="264">
        <v>65280</v>
      </c>
      <c r="I510" s="264">
        <v>200</v>
      </c>
      <c r="J510" s="264">
        <v>500</v>
      </c>
      <c r="K510" s="264">
        <v>81190</v>
      </c>
      <c r="L510" s="264">
        <v>235000</v>
      </c>
      <c r="M510" s="264">
        <v>0</v>
      </c>
      <c r="N510" s="264">
        <v>5000</v>
      </c>
      <c r="O510" s="264">
        <v>0</v>
      </c>
      <c r="P510" s="264">
        <v>0</v>
      </c>
      <c r="Q510" s="264">
        <v>502459</v>
      </c>
      <c r="R510" s="264">
        <v>5000</v>
      </c>
      <c r="S510" s="264">
        <v>157337</v>
      </c>
      <c r="T510" s="264">
        <v>0</v>
      </c>
      <c r="U510" s="264">
        <v>23000</v>
      </c>
      <c r="V510" s="264">
        <v>0</v>
      </c>
      <c r="W510" s="264">
        <v>67471</v>
      </c>
      <c r="X510" s="264">
        <v>34651</v>
      </c>
      <c r="Y510" s="264">
        <v>0</v>
      </c>
      <c r="Z510" s="264">
        <v>287459</v>
      </c>
      <c r="AA510" s="264">
        <v>235000</v>
      </c>
      <c r="AB510" s="264">
        <v>522459</v>
      </c>
      <c r="AC510" s="264">
        <v>0</v>
      </c>
      <c r="AD510" s="264">
        <v>522459</v>
      </c>
      <c r="AE510" s="264">
        <v>-20000</v>
      </c>
      <c r="AF510" s="264">
        <v>421847</v>
      </c>
      <c r="AG510" s="264">
        <v>401847</v>
      </c>
      <c r="AI510" t="s">
        <v>481</v>
      </c>
      <c r="AK510" t="s">
        <v>482</v>
      </c>
      <c r="AL510" s="241" t="str">
        <f t="shared" si="7"/>
        <v>190</v>
      </c>
    </row>
    <row r="511" spans="1:38" x14ac:dyDescent="0.2">
      <c r="A511" s="272" t="s">
        <v>2715</v>
      </c>
      <c r="B511" t="s">
        <v>1170</v>
      </c>
      <c r="C511" s="264">
        <v>3550373</v>
      </c>
      <c r="D511" s="264">
        <v>0</v>
      </c>
      <c r="E511" s="264">
        <v>3550373</v>
      </c>
      <c r="F511" s="264">
        <v>0</v>
      </c>
      <c r="G511" s="264">
        <v>72338</v>
      </c>
      <c r="H511" s="264">
        <v>1125310</v>
      </c>
      <c r="I511" s="264">
        <v>31900</v>
      </c>
      <c r="J511" s="264">
        <v>98370</v>
      </c>
      <c r="K511" s="264">
        <v>1966065</v>
      </c>
      <c r="L511" s="264">
        <v>2125277</v>
      </c>
      <c r="M511" s="264">
        <v>45000</v>
      </c>
      <c r="N511" s="264">
        <v>82905</v>
      </c>
      <c r="O511" s="264">
        <v>4244000</v>
      </c>
      <c r="P511" s="264">
        <v>2324158</v>
      </c>
      <c r="Q511" s="264">
        <v>15665696</v>
      </c>
      <c r="R511" s="264">
        <v>1693276</v>
      </c>
      <c r="S511" s="264">
        <v>2965429</v>
      </c>
      <c r="T511" s="264">
        <v>9840</v>
      </c>
      <c r="U511" s="264">
        <v>1413876</v>
      </c>
      <c r="V511" s="264">
        <v>362313</v>
      </c>
      <c r="W511" s="264">
        <v>754791</v>
      </c>
      <c r="X511" s="264">
        <v>888134</v>
      </c>
      <c r="Y511" s="264">
        <v>2000000</v>
      </c>
      <c r="Z511" s="264">
        <v>10087659</v>
      </c>
      <c r="AA511" s="264">
        <v>3785670</v>
      </c>
      <c r="AB511" s="264">
        <v>13873329</v>
      </c>
      <c r="AC511" s="264">
        <v>2324158</v>
      </c>
      <c r="AD511" s="264">
        <v>16197487</v>
      </c>
      <c r="AE511" s="264">
        <v>-531791</v>
      </c>
      <c r="AF511" s="264">
        <v>5864336</v>
      </c>
      <c r="AG511" s="264">
        <v>5332545</v>
      </c>
      <c r="AI511" t="s">
        <v>987</v>
      </c>
      <c r="AK511" t="s">
        <v>988</v>
      </c>
      <c r="AL511" s="241" t="str">
        <f t="shared" si="7"/>
        <v>430</v>
      </c>
    </row>
    <row r="512" spans="1:38" x14ac:dyDescent="0.2">
      <c r="A512" s="272" t="s">
        <v>2716</v>
      </c>
      <c r="B512" t="s">
        <v>1172</v>
      </c>
      <c r="C512" s="264">
        <v>351853</v>
      </c>
      <c r="D512" s="264">
        <v>0</v>
      </c>
      <c r="E512" s="264">
        <v>351853</v>
      </c>
      <c r="F512" s="264">
        <v>0</v>
      </c>
      <c r="G512" s="264">
        <v>0</v>
      </c>
      <c r="H512" s="264">
        <v>90334</v>
      </c>
      <c r="I512" s="264">
        <v>1700</v>
      </c>
      <c r="J512" s="264">
        <v>22800</v>
      </c>
      <c r="K512" s="264">
        <v>345640.95</v>
      </c>
      <c r="L512" s="264">
        <v>574150</v>
      </c>
      <c r="M512" s="264">
        <v>0</v>
      </c>
      <c r="N512" s="264">
        <v>57650</v>
      </c>
      <c r="O512" s="264">
        <v>0</v>
      </c>
      <c r="P512" s="264">
        <v>90882</v>
      </c>
      <c r="Q512" s="264">
        <v>1535009.95</v>
      </c>
      <c r="R512" s="264">
        <v>113012</v>
      </c>
      <c r="S512" s="264">
        <v>175541</v>
      </c>
      <c r="T512" s="264">
        <v>2000</v>
      </c>
      <c r="U512" s="264">
        <v>205601</v>
      </c>
      <c r="V512" s="264">
        <v>201259</v>
      </c>
      <c r="W512" s="264">
        <v>118668</v>
      </c>
      <c r="X512" s="264">
        <v>112710</v>
      </c>
      <c r="Y512" s="264">
        <v>611092</v>
      </c>
      <c r="Z512" s="264">
        <v>1539883</v>
      </c>
      <c r="AA512" s="264">
        <v>510408</v>
      </c>
      <c r="AB512" s="264">
        <v>2050291</v>
      </c>
      <c r="AC512" s="264">
        <v>90882</v>
      </c>
      <c r="AD512" s="264">
        <v>2141173</v>
      </c>
      <c r="AE512" s="264">
        <v>-606163.05000000005</v>
      </c>
      <c r="AF512" s="264">
        <v>1155809</v>
      </c>
      <c r="AG512" s="264">
        <v>549645.94999999995</v>
      </c>
      <c r="AI512" t="s">
        <v>1088</v>
      </c>
      <c r="AK512" t="s">
        <v>1089</v>
      </c>
      <c r="AL512" s="241" t="str">
        <f t="shared" si="7"/>
        <v>478</v>
      </c>
    </row>
    <row r="513" spans="1:38" x14ac:dyDescent="0.2">
      <c r="A513" s="272" t="s">
        <v>2717</v>
      </c>
      <c r="B513" t="s">
        <v>1174</v>
      </c>
      <c r="C513" s="264">
        <v>106869</v>
      </c>
      <c r="D513" s="264">
        <v>0</v>
      </c>
      <c r="E513" s="264">
        <v>106869</v>
      </c>
      <c r="F513" s="264">
        <v>0</v>
      </c>
      <c r="G513" s="264">
        <v>0</v>
      </c>
      <c r="H513" s="264">
        <v>56630</v>
      </c>
      <c r="I513" s="264">
        <v>1050</v>
      </c>
      <c r="J513" s="264">
        <v>64710</v>
      </c>
      <c r="K513" s="264">
        <v>111920</v>
      </c>
      <c r="L513" s="264">
        <v>662990</v>
      </c>
      <c r="M513" s="264">
        <v>0</v>
      </c>
      <c r="N513" s="264">
        <v>34650</v>
      </c>
      <c r="O513" s="264">
        <v>0</v>
      </c>
      <c r="P513" s="264">
        <v>153031</v>
      </c>
      <c r="Q513" s="264">
        <v>1191850</v>
      </c>
      <c r="R513" s="264">
        <v>58820</v>
      </c>
      <c r="S513" s="264">
        <v>66385</v>
      </c>
      <c r="T513" s="264">
        <v>0</v>
      </c>
      <c r="U513" s="264">
        <v>150620</v>
      </c>
      <c r="V513" s="264">
        <v>19100</v>
      </c>
      <c r="W513" s="264">
        <v>51755</v>
      </c>
      <c r="X513" s="264">
        <v>29280</v>
      </c>
      <c r="Y513" s="264">
        <v>0</v>
      </c>
      <c r="Z513" s="264">
        <v>375960</v>
      </c>
      <c r="AA513" s="264">
        <v>709065</v>
      </c>
      <c r="AB513" s="264">
        <v>1085025</v>
      </c>
      <c r="AC513" s="264">
        <v>153031</v>
      </c>
      <c r="AD513" s="264">
        <v>1238056</v>
      </c>
      <c r="AE513" s="264">
        <v>-46206</v>
      </c>
      <c r="AF513" s="264">
        <v>483793</v>
      </c>
      <c r="AG513" s="264">
        <v>437587</v>
      </c>
      <c r="AI513" t="s">
        <v>926</v>
      </c>
      <c r="AK513" t="s">
        <v>927</v>
      </c>
      <c r="AL513" s="241" t="str">
        <f t="shared" si="7"/>
        <v>402</v>
      </c>
    </row>
    <row r="514" spans="1:38" x14ac:dyDescent="0.2">
      <c r="A514" s="272" t="s">
        <v>2718</v>
      </c>
      <c r="B514" t="s">
        <v>1176</v>
      </c>
      <c r="C514" s="264">
        <v>67368</v>
      </c>
      <c r="D514" s="264">
        <v>0</v>
      </c>
      <c r="E514" s="264">
        <v>67368</v>
      </c>
      <c r="F514" s="264">
        <v>0</v>
      </c>
      <c r="G514" s="264">
        <v>0</v>
      </c>
      <c r="H514" s="264">
        <v>34238</v>
      </c>
      <c r="I514" s="264">
        <v>440</v>
      </c>
      <c r="J514" s="264">
        <v>2750</v>
      </c>
      <c r="K514" s="264">
        <v>197223</v>
      </c>
      <c r="L514" s="264">
        <v>225917</v>
      </c>
      <c r="M514" s="264">
        <v>0</v>
      </c>
      <c r="N514" s="264">
        <v>18350</v>
      </c>
      <c r="O514" s="264">
        <v>296350</v>
      </c>
      <c r="P514" s="264">
        <v>40740</v>
      </c>
      <c r="Q514" s="264">
        <v>883376</v>
      </c>
      <c r="R514" s="264">
        <v>80060</v>
      </c>
      <c r="S514" s="264">
        <v>52718</v>
      </c>
      <c r="T514" s="264">
        <v>0</v>
      </c>
      <c r="U514" s="264">
        <v>43418</v>
      </c>
      <c r="V514" s="264">
        <v>140220</v>
      </c>
      <c r="W514" s="264">
        <v>32852</v>
      </c>
      <c r="X514" s="264">
        <v>11473</v>
      </c>
      <c r="Y514" s="264">
        <v>0</v>
      </c>
      <c r="Z514" s="264">
        <v>360741</v>
      </c>
      <c r="AA514" s="264">
        <v>499068</v>
      </c>
      <c r="AB514" s="264">
        <v>859809</v>
      </c>
      <c r="AC514" s="264">
        <v>40740</v>
      </c>
      <c r="AD514" s="264">
        <v>900549</v>
      </c>
      <c r="AE514" s="264">
        <v>-17173</v>
      </c>
      <c r="AF514" s="264">
        <v>463728</v>
      </c>
      <c r="AG514" s="264">
        <v>446555</v>
      </c>
      <c r="AI514" t="s">
        <v>306</v>
      </c>
      <c r="AK514" t="s">
        <v>307</v>
      </c>
      <c r="AL514" s="241" t="str">
        <f t="shared" ref="AL514:AL577" si="8">RIGHT(AK514,3)</f>
        <v>107</v>
      </c>
    </row>
    <row r="515" spans="1:38" x14ac:dyDescent="0.2">
      <c r="A515" s="272" t="s">
        <v>2719</v>
      </c>
      <c r="B515" t="s">
        <v>1178</v>
      </c>
      <c r="C515" s="264">
        <v>68770</v>
      </c>
      <c r="D515" s="264">
        <v>0</v>
      </c>
      <c r="E515" s="264">
        <v>68770</v>
      </c>
      <c r="F515" s="264">
        <v>0</v>
      </c>
      <c r="G515" s="264">
        <v>0</v>
      </c>
      <c r="H515" s="264">
        <v>33641</v>
      </c>
      <c r="I515" s="264">
        <v>390</v>
      </c>
      <c r="J515" s="264">
        <v>1194</v>
      </c>
      <c r="K515" s="264">
        <v>45739</v>
      </c>
      <c r="L515" s="264">
        <v>281380</v>
      </c>
      <c r="M515" s="264">
        <v>0</v>
      </c>
      <c r="N515" s="264">
        <v>12900</v>
      </c>
      <c r="O515" s="264">
        <v>0</v>
      </c>
      <c r="P515" s="264">
        <v>28278</v>
      </c>
      <c r="Q515" s="264">
        <v>472292</v>
      </c>
      <c r="R515" s="264">
        <v>15368</v>
      </c>
      <c r="S515" s="264">
        <v>33728</v>
      </c>
      <c r="T515" s="264">
        <v>0</v>
      </c>
      <c r="U515" s="264">
        <v>33021</v>
      </c>
      <c r="V515" s="264">
        <v>1000</v>
      </c>
      <c r="W515" s="264">
        <v>77008</v>
      </c>
      <c r="X515" s="264">
        <v>0</v>
      </c>
      <c r="Y515" s="264">
        <v>0</v>
      </c>
      <c r="Z515" s="264">
        <v>160125</v>
      </c>
      <c r="AA515" s="264">
        <v>230969</v>
      </c>
      <c r="AB515" s="264">
        <v>391094</v>
      </c>
      <c r="AC515" s="264">
        <v>28278</v>
      </c>
      <c r="AD515" s="264">
        <v>419372</v>
      </c>
      <c r="AE515" s="264">
        <v>52920</v>
      </c>
      <c r="AF515" s="264">
        <v>127913</v>
      </c>
      <c r="AG515" s="264">
        <v>180833</v>
      </c>
      <c r="AI515" t="s">
        <v>1182</v>
      </c>
      <c r="AK515" t="s">
        <v>1183</v>
      </c>
      <c r="AL515" s="241" t="str">
        <f t="shared" si="8"/>
        <v>523</v>
      </c>
    </row>
    <row r="516" spans="1:38" x14ac:dyDescent="0.2">
      <c r="A516" s="272" t="s">
        <v>2720</v>
      </c>
      <c r="B516" t="s">
        <v>1180</v>
      </c>
      <c r="C516" s="264">
        <v>50930</v>
      </c>
      <c r="D516" s="264">
        <v>0</v>
      </c>
      <c r="E516" s="264">
        <v>50930</v>
      </c>
      <c r="F516" s="264">
        <v>0</v>
      </c>
      <c r="G516" s="264">
        <v>0</v>
      </c>
      <c r="H516" s="264">
        <v>23588</v>
      </c>
      <c r="I516" s="264">
        <v>485</v>
      </c>
      <c r="J516" s="264">
        <v>345</v>
      </c>
      <c r="K516" s="264">
        <v>45990</v>
      </c>
      <c r="L516" s="264">
        <v>60425</v>
      </c>
      <c r="M516" s="264">
        <v>0</v>
      </c>
      <c r="N516" s="264">
        <v>4170</v>
      </c>
      <c r="O516" s="264">
        <v>0</v>
      </c>
      <c r="P516" s="264">
        <v>10285</v>
      </c>
      <c r="Q516" s="264">
        <v>196218</v>
      </c>
      <c r="R516" s="264">
        <v>39810</v>
      </c>
      <c r="S516" s="264">
        <v>93166</v>
      </c>
      <c r="T516" s="264">
        <v>0</v>
      </c>
      <c r="U516" s="264">
        <v>53563</v>
      </c>
      <c r="V516" s="264">
        <v>0</v>
      </c>
      <c r="W516" s="264">
        <v>30368</v>
      </c>
      <c r="X516" s="264">
        <v>0</v>
      </c>
      <c r="Y516" s="264">
        <v>0</v>
      </c>
      <c r="Z516" s="264">
        <v>216907</v>
      </c>
      <c r="AA516" s="264">
        <v>48350</v>
      </c>
      <c r="AB516" s="264">
        <v>265257</v>
      </c>
      <c r="AC516" s="264">
        <v>10285</v>
      </c>
      <c r="AD516" s="264">
        <v>275542</v>
      </c>
      <c r="AE516" s="264">
        <v>-79324</v>
      </c>
      <c r="AF516" s="264">
        <v>288871</v>
      </c>
      <c r="AG516" s="264">
        <v>209547</v>
      </c>
      <c r="AI516" t="s">
        <v>1101</v>
      </c>
      <c r="AK516" t="s">
        <v>1102</v>
      </c>
      <c r="AL516" s="241" t="str">
        <f t="shared" si="8"/>
        <v>484</v>
      </c>
    </row>
    <row r="517" spans="1:38" x14ac:dyDescent="0.2">
      <c r="A517" s="272" t="s">
        <v>2721</v>
      </c>
      <c r="B517" t="s">
        <v>1182</v>
      </c>
      <c r="C517" s="264">
        <v>33034</v>
      </c>
      <c r="D517" s="264">
        <v>0</v>
      </c>
      <c r="E517" s="264">
        <v>33034</v>
      </c>
      <c r="F517" s="264">
        <v>0</v>
      </c>
      <c r="G517" s="264">
        <v>0</v>
      </c>
      <c r="H517" s="264">
        <v>16829</v>
      </c>
      <c r="I517" s="264">
        <v>390</v>
      </c>
      <c r="J517" s="264">
        <v>3203</v>
      </c>
      <c r="K517" s="264">
        <v>355516</v>
      </c>
      <c r="L517" s="264">
        <v>111124</v>
      </c>
      <c r="M517" s="264">
        <v>0</v>
      </c>
      <c r="N517" s="264">
        <v>0</v>
      </c>
      <c r="O517" s="264">
        <v>160000</v>
      </c>
      <c r="P517" s="264">
        <v>0</v>
      </c>
      <c r="Q517" s="264">
        <v>680096</v>
      </c>
      <c r="R517" s="264">
        <v>9257</v>
      </c>
      <c r="S517" s="264">
        <v>24450</v>
      </c>
      <c r="T517" s="264">
        <v>1500</v>
      </c>
      <c r="U517" s="264">
        <v>6424</v>
      </c>
      <c r="V517" s="264">
        <v>0</v>
      </c>
      <c r="W517" s="264">
        <v>35805</v>
      </c>
      <c r="X517" s="264">
        <v>0</v>
      </c>
      <c r="Y517" s="264">
        <v>0</v>
      </c>
      <c r="Z517" s="264">
        <v>77436</v>
      </c>
      <c r="AA517" s="264">
        <v>606546</v>
      </c>
      <c r="AB517" s="264">
        <v>683982</v>
      </c>
      <c r="AC517" s="264">
        <v>0</v>
      </c>
      <c r="AD517" s="264">
        <v>683982</v>
      </c>
      <c r="AE517" s="264">
        <v>-3886</v>
      </c>
      <c r="AF517" s="264">
        <v>132748</v>
      </c>
      <c r="AG517" s="264">
        <v>128862</v>
      </c>
      <c r="AI517" t="s">
        <v>1707</v>
      </c>
      <c r="AK517" t="s">
        <v>1708</v>
      </c>
      <c r="AL517" s="241" t="str">
        <f t="shared" si="8"/>
        <v>778</v>
      </c>
    </row>
    <row r="518" spans="1:38" x14ac:dyDescent="0.2">
      <c r="A518" s="272" t="s">
        <v>2722</v>
      </c>
      <c r="B518" t="s">
        <v>1185</v>
      </c>
      <c r="C518" s="264">
        <v>120071</v>
      </c>
      <c r="D518" s="264">
        <v>0</v>
      </c>
      <c r="E518" s="264">
        <v>120071</v>
      </c>
      <c r="F518" s="264">
        <v>0</v>
      </c>
      <c r="G518" s="264">
        <v>0</v>
      </c>
      <c r="H518" s="264">
        <v>36772</v>
      </c>
      <c r="I518" s="264">
        <v>1500</v>
      </c>
      <c r="J518" s="264">
        <v>10500</v>
      </c>
      <c r="K518" s="264">
        <v>68968</v>
      </c>
      <c r="L518" s="264">
        <v>55000</v>
      </c>
      <c r="M518" s="264">
        <v>0</v>
      </c>
      <c r="N518" s="264">
        <v>1500</v>
      </c>
      <c r="O518" s="264">
        <v>0</v>
      </c>
      <c r="P518" s="264">
        <v>0</v>
      </c>
      <c r="Q518" s="264">
        <v>294311</v>
      </c>
      <c r="R518" s="264">
        <v>10900</v>
      </c>
      <c r="S518" s="264">
        <v>49000</v>
      </c>
      <c r="T518" s="264">
        <v>2300</v>
      </c>
      <c r="U518" s="264">
        <v>55000</v>
      </c>
      <c r="V518" s="264">
        <v>1500</v>
      </c>
      <c r="W518" s="264">
        <v>100500</v>
      </c>
      <c r="X518" s="264">
        <v>0</v>
      </c>
      <c r="Y518" s="264">
        <v>0</v>
      </c>
      <c r="Z518" s="264">
        <v>219200</v>
      </c>
      <c r="AA518" s="264">
        <v>53000</v>
      </c>
      <c r="AB518" s="264">
        <v>272200</v>
      </c>
      <c r="AC518" s="264">
        <v>0</v>
      </c>
      <c r="AD518" s="264">
        <v>272200</v>
      </c>
      <c r="AE518" s="264">
        <v>22111</v>
      </c>
      <c r="AF518" s="264">
        <v>280206</v>
      </c>
      <c r="AG518" s="264">
        <v>302317</v>
      </c>
      <c r="AI518" t="s">
        <v>1857</v>
      </c>
      <c r="AK518" t="s">
        <v>1858</v>
      </c>
      <c r="AL518" s="241" t="str">
        <f t="shared" si="8"/>
        <v>851</v>
      </c>
    </row>
    <row r="519" spans="1:38" x14ac:dyDescent="0.2">
      <c r="A519" s="272" t="s">
        <v>2723</v>
      </c>
      <c r="B519" t="s">
        <v>1187</v>
      </c>
      <c r="C519" s="264">
        <v>213503</v>
      </c>
      <c r="D519" s="264">
        <v>0</v>
      </c>
      <c r="E519" s="264">
        <v>213503</v>
      </c>
      <c r="F519" s="264">
        <v>0</v>
      </c>
      <c r="G519" s="264">
        <v>0</v>
      </c>
      <c r="H519" s="264">
        <v>74857</v>
      </c>
      <c r="I519" s="264">
        <v>2030</v>
      </c>
      <c r="J519" s="264">
        <v>440</v>
      </c>
      <c r="K519" s="264">
        <v>115825.55</v>
      </c>
      <c r="L519" s="264">
        <v>417075</v>
      </c>
      <c r="M519" s="264">
        <v>0</v>
      </c>
      <c r="N519" s="264">
        <v>5700</v>
      </c>
      <c r="O519" s="264">
        <v>0</v>
      </c>
      <c r="P519" s="264">
        <v>123317</v>
      </c>
      <c r="Q519" s="264">
        <v>952747.55</v>
      </c>
      <c r="R519" s="264">
        <v>75252</v>
      </c>
      <c r="S519" s="264">
        <v>448590</v>
      </c>
      <c r="T519" s="264">
        <v>0</v>
      </c>
      <c r="U519" s="264">
        <v>79680</v>
      </c>
      <c r="V519" s="264">
        <v>26090</v>
      </c>
      <c r="W519" s="264">
        <v>53400</v>
      </c>
      <c r="X519" s="264">
        <v>140767</v>
      </c>
      <c r="Y519" s="264">
        <v>0</v>
      </c>
      <c r="Z519" s="264">
        <v>823779</v>
      </c>
      <c r="AA519" s="264">
        <v>259854</v>
      </c>
      <c r="AB519" s="264">
        <v>1083633</v>
      </c>
      <c r="AC519" s="264">
        <v>123317</v>
      </c>
      <c r="AD519" s="264">
        <v>1206950</v>
      </c>
      <c r="AE519" s="264">
        <v>-254202.45</v>
      </c>
      <c r="AF519" s="264">
        <v>1030634</v>
      </c>
      <c r="AG519" s="264">
        <v>776431.55</v>
      </c>
      <c r="AI519" t="s">
        <v>521</v>
      </c>
      <c r="AK519" t="s">
        <v>522</v>
      </c>
      <c r="AL519" s="241" t="str">
        <f t="shared" si="8"/>
        <v>210</v>
      </c>
    </row>
    <row r="520" spans="1:38" x14ac:dyDescent="0.2">
      <c r="A520" s="273" t="s">
        <v>3189</v>
      </c>
      <c r="B520" t="s">
        <v>1189</v>
      </c>
      <c r="C520" s="264">
        <v>122733</v>
      </c>
      <c r="D520" s="264">
        <v>0</v>
      </c>
      <c r="E520" s="264">
        <v>122733</v>
      </c>
      <c r="F520" s="264">
        <v>0</v>
      </c>
      <c r="G520" s="264">
        <v>91309</v>
      </c>
      <c r="H520" s="264">
        <v>71233</v>
      </c>
      <c r="I520" s="264">
        <v>930</v>
      </c>
      <c r="J520" s="264">
        <v>7885</v>
      </c>
      <c r="K520" s="264">
        <v>110896.6</v>
      </c>
      <c r="L520" s="264">
        <v>580320</v>
      </c>
      <c r="M520" s="264">
        <v>150</v>
      </c>
      <c r="N520" s="264">
        <v>20464</v>
      </c>
      <c r="O520" s="264">
        <v>0</v>
      </c>
      <c r="P520" s="264">
        <v>170268</v>
      </c>
      <c r="Q520" s="264">
        <v>1176188.6000000001</v>
      </c>
      <c r="R520" s="264">
        <v>37827</v>
      </c>
      <c r="S520" s="264">
        <v>161481</v>
      </c>
      <c r="T520" s="264">
        <v>3000</v>
      </c>
      <c r="U520" s="264">
        <v>236029</v>
      </c>
      <c r="V520" s="264">
        <v>0</v>
      </c>
      <c r="W520" s="264">
        <v>143210</v>
      </c>
      <c r="X520" s="264">
        <v>9990</v>
      </c>
      <c r="Y520" s="264">
        <v>0</v>
      </c>
      <c r="Z520" s="264">
        <v>591537</v>
      </c>
      <c r="AA520" s="264">
        <v>609003</v>
      </c>
      <c r="AB520" s="264">
        <v>1200540</v>
      </c>
      <c r="AC520" s="264">
        <v>170268</v>
      </c>
      <c r="AD520" s="264">
        <v>1370808</v>
      </c>
      <c r="AE520" s="264">
        <v>-194619.4</v>
      </c>
      <c r="AF520" s="264">
        <v>787369</v>
      </c>
      <c r="AG520" s="264">
        <v>592749.6</v>
      </c>
      <c r="AI520" t="s">
        <v>1427</v>
      </c>
      <c r="AK520" t="s">
        <v>1428</v>
      </c>
      <c r="AL520" s="241" t="str">
        <f t="shared" si="8"/>
        <v>642</v>
      </c>
    </row>
    <row r="521" spans="1:38" x14ac:dyDescent="0.2">
      <c r="A521" s="272" t="s">
        <v>2724</v>
      </c>
      <c r="B521" t="s">
        <v>1191</v>
      </c>
      <c r="C521" s="264">
        <v>183877</v>
      </c>
      <c r="D521" s="264">
        <v>0</v>
      </c>
      <c r="E521" s="264">
        <v>183877</v>
      </c>
      <c r="F521" s="264">
        <v>0</v>
      </c>
      <c r="G521" s="264">
        <v>100000</v>
      </c>
      <c r="H521" s="264">
        <v>51834</v>
      </c>
      <c r="I521" s="264">
        <v>2400</v>
      </c>
      <c r="J521" s="264">
        <v>100</v>
      </c>
      <c r="K521" s="264">
        <v>58107</v>
      </c>
      <c r="L521" s="264">
        <v>181479</v>
      </c>
      <c r="M521" s="264">
        <v>0</v>
      </c>
      <c r="N521" s="264">
        <v>10005</v>
      </c>
      <c r="O521" s="264">
        <v>0</v>
      </c>
      <c r="P521" s="264">
        <v>0</v>
      </c>
      <c r="Q521" s="264">
        <v>587802</v>
      </c>
      <c r="R521" s="264">
        <v>8351</v>
      </c>
      <c r="S521" s="264">
        <v>95790</v>
      </c>
      <c r="T521" s="264">
        <v>500</v>
      </c>
      <c r="U521" s="264">
        <v>93372</v>
      </c>
      <c r="V521" s="264">
        <v>101521</v>
      </c>
      <c r="W521" s="264">
        <v>70083</v>
      </c>
      <c r="X521" s="264">
        <v>65833</v>
      </c>
      <c r="Y521" s="264">
        <v>0</v>
      </c>
      <c r="Z521" s="264">
        <v>435450</v>
      </c>
      <c r="AA521" s="264">
        <v>169899</v>
      </c>
      <c r="AB521" s="264">
        <v>605349</v>
      </c>
      <c r="AC521" s="264">
        <v>0</v>
      </c>
      <c r="AD521" s="264">
        <v>605349</v>
      </c>
      <c r="AE521" s="264">
        <v>-17547</v>
      </c>
      <c r="AF521" s="264">
        <v>100431</v>
      </c>
      <c r="AG521" s="264">
        <v>82884</v>
      </c>
      <c r="AI521" t="s">
        <v>523</v>
      </c>
      <c r="AK521" t="s">
        <v>524</v>
      </c>
      <c r="AL521" s="241" t="str">
        <f t="shared" si="8"/>
        <v>211</v>
      </c>
    </row>
    <row r="522" spans="1:38" x14ac:dyDescent="0.2">
      <c r="A522" s="272" t="s">
        <v>2725</v>
      </c>
      <c r="B522" t="s">
        <v>1193</v>
      </c>
      <c r="C522" s="264">
        <v>159842</v>
      </c>
      <c r="D522" s="264">
        <v>0</v>
      </c>
      <c r="E522" s="264">
        <v>159842</v>
      </c>
      <c r="F522" s="264">
        <v>0</v>
      </c>
      <c r="G522" s="264">
        <v>0</v>
      </c>
      <c r="H522" s="264">
        <v>65010</v>
      </c>
      <c r="I522" s="264">
        <v>1000</v>
      </c>
      <c r="J522" s="264">
        <v>30000</v>
      </c>
      <c r="K522" s="264">
        <v>100228</v>
      </c>
      <c r="L522" s="264">
        <v>1770000</v>
      </c>
      <c r="M522" s="264">
        <v>0</v>
      </c>
      <c r="N522" s="264">
        <v>133300</v>
      </c>
      <c r="O522" s="264">
        <v>0</v>
      </c>
      <c r="P522" s="264">
        <v>400000</v>
      </c>
      <c r="Q522" s="264">
        <v>2659380</v>
      </c>
      <c r="R522" s="264">
        <v>22400</v>
      </c>
      <c r="S522" s="264">
        <v>220400</v>
      </c>
      <c r="T522" s="264">
        <v>100</v>
      </c>
      <c r="U522" s="264">
        <v>155400</v>
      </c>
      <c r="V522" s="264">
        <v>21000</v>
      </c>
      <c r="W522" s="264">
        <v>115000</v>
      </c>
      <c r="X522" s="264">
        <v>4105</v>
      </c>
      <c r="Y522" s="264">
        <v>0</v>
      </c>
      <c r="Z522" s="264">
        <v>538405</v>
      </c>
      <c r="AA522" s="264">
        <v>1366000</v>
      </c>
      <c r="AB522" s="264">
        <v>1904405</v>
      </c>
      <c r="AC522" s="264">
        <v>400000</v>
      </c>
      <c r="AD522" s="264">
        <v>2304405</v>
      </c>
      <c r="AE522" s="264">
        <v>354975</v>
      </c>
      <c r="AF522" s="264">
        <v>1131722</v>
      </c>
      <c r="AG522" s="264">
        <v>1486697</v>
      </c>
      <c r="AI522" t="s">
        <v>373</v>
      </c>
      <c r="AK522" t="s">
        <v>374</v>
      </c>
      <c r="AL522" s="241" t="str">
        <f t="shared" si="8"/>
        <v>138</v>
      </c>
    </row>
    <row r="523" spans="1:38" x14ac:dyDescent="0.2">
      <c r="A523" s="272" t="s">
        <v>2726</v>
      </c>
      <c r="B523" t="s">
        <v>1196</v>
      </c>
      <c r="C523" s="264">
        <v>265577</v>
      </c>
      <c r="D523" s="264">
        <v>0</v>
      </c>
      <c r="E523" s="264">
        <v>265577</v>
      </c>
      <c r="F523" s="264">
        <v>0</v>
      </c>
      <c r="G523" s="264">
        <v>0</v>
      </c>
      <c r="H523" s="264">
        <v>107705</v>
      </c>
      <c r="I523" s="264">
        <v>2915</v>
      </c>
      <c r="J523" s="264">
        <v>4400</v>
      </c>
      <c r="K523" s="264">
        <v>417675</v>
      </c>
      <c r="L523" s="264">
        <v>518350</v>
      </c>
      <c r="M523" s="264">
        <v>0</v>
      </c>
      <c r="N523" s="264">
        <v>178000</v>
      </c>
      <c r="O523" s="264">
        <v>0</v>
      </c>
      <c r="P523" s="264">
        <v>0</v>
      </c>
      <c r="Q523" s="264">
        <v>1494622</v>
      </c>
      <c r="R523" s="264">
        <v>85900</v>
      </c>
      <c r="S523" s="264">
        <v>202010</v>
      </c>
      <c r="T523" s="264">
        <v>2500</v>
      </c>
      <c r="U523" s="264">
        <v>141650</v>
      </c>
      <c r="V523" s="264">
        <v>0</v>
      </c>
      <c r="W523" s="264">
        <v>152575</v>
      </c>
      <c r="X523" s="264">
        <v>22903</v>
      </c>
      <c r="Y523" s="264">
        <v>0</v>
      </c>
      <c r="Z523" s="264">
        <v>607538</v>
      </c>
      <c r="AA523" s="264">
        <v>461526</v>
      </c>
      <c r="AB523" s="264">
        <v>1069064</v>
      </c>
      <c r="AC523" s="264">
        <v>0</v>
      </c>
      <c r="AD523" s="264">
        <v>1069064</v>
      </c>
      <c r="AE523" s="264">
        <v>425558</v>
      </c>
      <c r="AF523" s="264">
        <v>1462678</v>
      </c>
      <c r="AG523" s="264">
        <v>1888236</v>
      </c>
      <c r="AI523" t="s">
        <v>2129</v>
      </c>
      <c r="AK523" t="s">
        <v>1186</v>
      </c>
      <c r="AL523" s="241" t="str">
        <f t="shared" si="8"/>
        <v>524</v>
      </c>
    </row>
    <row r="524" spans="1:38" x14ac:dyDescent="0.2">
      <c r="A524" s="272" t="s">
        <v>2727</v>
      </c>
      <c r="B524" t="s">
        <v>1198</v>
      </c>
      <c r="C524" s="264">
        <v>4058814</v>
      </c>
      <c r="D524" s="264">
        <v>0</v>
      </c>
      <c r="E524" s="264">
        <v>4058814</v>
      </c>
      <c r="F524" s="264">
        <v>0</v>
      </c>
      <c r="G524" s="264">
        <v>1071480</v>
      </c>
      <c r="H524" s="264">
        <v>1940478</v>
      </c>
      <c r="I524" s="264">
        <v>130320</v>
      </c>
      <c r="J524" s="264">
        <v>158350</v>
      </c>
      <c r="K524" s="264">
        <v>3521071</v>
      </c>
      <c r="L524" s="264">
        <v>7393870</v>
      </c>
      <c r="M524" s="264">
        <v>194450</v>
      </c>
      <c r="N524" s="264">
        <v>1716030</v>
      </c>
      <c r="O524" s="264">
        <v>0</v>
      </c>
      <c r="P524" s="264">
        <v>6762790</v>
      </c>
      <c r="Q524" s="264">
        <v>26947653</v>
      </c>
      <c r="R524" s="264">
        <v>3905690</v>
      </c>
      <c r="S524" s="264">
        <v>1344190</v>
      </c>
      <c r="T524" s="264">
        <v>0</v>
      </c>
      <c r="U524" s="264">
        <v>1426360</v>
      </c>
      <c r="V524" s="264">
        <v>1523690</v>
      </c>
      <c r="W524" s="264">
        <v>2464885</v>
      </c>
      <c r="X524" s="264">
        <v>735320</v>
      </c>
      <c r="Y524" s="264">
        <v>2807920</v>
      </c>
      <c r="Z524" s="264">
        <v>14208055</v>
      </c>
      <c r="AA524" s="264">
        <v>7164710</v>
      </c>
      <c r="AB524" s="264">
        <v>21372765</v>
      </c>
      <c r="AC524" s="264">
        <v>6762790</v>
      </c>
      <c r="AD524" s="264">
        <v>28135555</v>
      </c>
      <c r="AE524" s="264">
        <v>-1187902</v>
      </c>
      <c r="AF524" s="264">
        <v>18897101</v>
      </c>
      <c r="AG524" s="264">
        <v>17709199</v>
      </c>
      <c r="AI524" t="s">
        <v>483</v>
      </c>
      <c r="AK524" t="s">
        <v>484</v>
      </c>
      <c r="AL524" s="241" t="str">
        <f t="shared" si="8"/>
        <v>191</v>
      </c>
    </row>
    <row r="525" spans="1:38" x14ac:dyDescent="0.2">
      <c r="A525" s="272" t="s">
        <v>2728</v>
      </c>
      <c r="B525" t="s">
        <v>770</v>
      </c>
      <c r="C525" s="264">
        <v>21846</v>
      </c>
      <c r="D525" s="264">
        <v>0</v>
      </c>
      <c r="E525" s="264">
        <v>21846</v>
      </c>
      <c r="F525" s="264">
        <v>0</v>
      </c>
      <c r="G525" s="264">
        <v>0</v>
      </c>
      <c r="H525" s="264">
        <v>16814</v>
      </c>
      <c r="I525" s="264">
        <v>400</v>
      </c>
      <c r="J525" s="264">
        <v>200</v>
      </c>
      <c r="K525" s="264">
        <v>17088</v>
      </c>
      <c r="L525" s="264">
        <v>0</v>
      </c>
      <c r="M525" s="264">
        <v>0</v>
      </c>
      <c r="N525" s="264">
        <v>0</v>
      </c>
      <c r="O525" s="264">
        <v>0</v>
      </c>
      <c r="P525" s="264">
        <v>0</v>
      </c>
      <c r="Q525" s="264">
        <v>56348</v>
      </c>
      <c r="R525" s="264">
        <v>1460</v>
      </c>
      <c r="S525" s="264">
        <v>47280</v>
      </c>
      <c r="T525" s="264">
        <v>0</v>
      </c>
      <c r="U525" s="264">
        <v>5172</v>
      </c>
      <c r="V525" s="264">
        <v>0</v>
      </c>
      <c r="W525" s="264">
        <v>13109</v>
      </c>
      <c r="X525" s="264">
        <v>0</v>
      </c>
      <c r="Y525" s="264">
        <v>0</v>
      </c>
      <c r="Z525" s="264">
        <v>67021</v>
      </c>
      <c r="AA525" s="264">
        <v>0</v>
      </c>
      <c r="AB525" s="264">
        <v>67021</v>
      </c>
      <c r="AC525" s="264">
        <v>0</v>
      </c>
      <c r="AD525" s="264">
        <v>67021</v>
      </c>
      <c r="AE525" s="264">
        <v>-10673</v>
      </c>
      <c r="AF525" s="264">
        <v>59260</v>
      </c>
      <c r="AG525" s="264">
        <v>48587</v>
      </c>
      <c r="AI525" t="s">
        <v>1264</v>
      </c>
      <c r="AK525" t="s">
        <v>1269</v>
      </c>
      <c r="AL525" s="241" t="str">
        <f t="shared" si="8"/>
        <v>565</v>
      </c>
    </row>
    <row r="526" spans="1:38" x14ac:dyDescent="0.2">
      <c r="A526" s="272" t="s">
        <v>2729</v>
      </c>
      <c r="B526" t="s">
        <v>1201</v>
      </c>
      <c r="C526" s="264">
        <v>52777</v>
      </c>
      <c r="D526" s="264">
        <v>0</v>
      </c>
      <c r="E526" s="264">
        <v>52777</v>
      </c>
      <c r="F526" s="264">
        <v>0</v>
      </c>
      <c r="G526" s="264">
        <v>0</v>
      </c>
      <c r="H526" s="264">
        <v>18606</v>
      </c>
      <c r="I526" s="264">
        <v>600</v>
      </c>
      <c r="J526" s="264">
        <v>4000</v>
      </c>
      <c r="K526" s="264">
        <v>17520</v>
      </c>
      <c r="L526" s="264">
        <v>7200</v>
      </c>
      <c r="M526" s="264">
        <v>0</v>
      </c>
      <c r="N526" s="264">
        <v>0</v>
      </c>
      <c r="O526" s="264">
        <v>0</v>
      </c>
      <c r="P526" s="264">
        <v>0</v>
      </c>
      <c r="Q526" s="264">
        <v>100703</v>
      </c>
      <c r="R526" s="264">
        <v>4300</v>
      </c>
      <c r="S526" s="264">
        <v>33700</v>
      </c>
      <c r="T526" s="264">
        <v>250</v>
      </c>
      <c r="U526" s="264">
        <v>20510</v>
      </c>
      <c r="V526" s="264">
        <v>4700</v>
      </c>
      <c r="W526" s="264">
        <v>28200</v>
      </c>
      <c r="X526" s="264">
        <v>0</v>
      </c>
      <c r="Y526" s="264">
        <v>0</v>
      </c>
      <c r="Z526" s="264">
        <v>91660</v>
      </c>
      <c r="AA526" s="264">
        <v>0</v>
      </c>
      <c r="AB526" s="264">
        <v>91660</v>
      </c>
      <c r="AC526" s="264">
        <v>0</v>
      </c>
      <c r="AD526" s="264">
        <v>91660</v>
      </c>
      <c r="AE526" s="264">
        <v>9043</v>
      </c>
      <c r="AF526" s="264">
        <v>399569</v>
      </c>
      <c r="AG526" s="264">
        <v>408612</v>
      </c>
      <c r="AI526" t="s">
        <v>203</v>
      </c>
      <c r="AK526" t="s">
        <v>204</v>
      </c>
      <c r="AL526" s="241" t="str">
        <f t="shared" si="8"/>
        <v>060</v>
      </c>
    </row>
    <row r="527" spans="1:38" x14ac:dyDescent="0.2">
      <c r="A527" s="272" t="s">
        <v>2730</v>
      </c>
      <c r="B527" t="s">
        <v>1136</v>
      </c>
      <c r="C527" s="264">
        <v>4580669</v>
      </c>
      <c r="D527" s="264">
        <v>0</v>
      </c>
      <c r="E527" s="264">
        <v>4580669</v>
      </c>
      <c r="F527" s="264">
        <v>0</v>
      </c>
      <c r="G527" s="264">
        <v>1269916</v>
      </c>
      <c r="H527" s="264">
        <v>2952993.48</v>
      </c>
      <c r="I527" s="264">
        <v>129600</v>
      </c>
      <c r="J527" s="264">
        <v>184400</v>
      </c>
      <c r="K527" s="264">
        <v>1865623.4999999998</v>
      </c>
      <c r="L527" s="264">
        <v>5754800</v>
      </c>
      <c r="M527" s="264">
        <v>0</v>
      </c>
      <c r="N527" s="264">
        <v>630000</v>
      </c>
      <c r="O527" s="264">
        <v>0</v>
      </c>
      <c r="P527" s="264">
        <v>5820444</v>
      </c>
      <c r="Q527" s="264">
        <v>23188445.98</v>
      </c>
      <c r="R527" s="264">
        <v>5875280</v>
      </c>
      <c r="S527" s="264">
        <v>1812461</v>
      </c>
      <c r="T527" s="264">
        <v>0</v>
      </c>
      <c r="U527" s="264">
        <v>1585355</v>
      </c>
      <c r="V527" s="264">
        <v>166045</v>
      </c>
      <c r="W527" s="264">
        <v>937623</v>
      </c>
      <c r="X527" s="264">
        <v>1903596</v>
      </c>
      <c r="Y527" s="264">
        <v>500000</v>
      </c>
      <c r="Z527" s="264">
        <v>12780360</v>
      </c>
      <c r="AA527" s="264">
        <v>5986706</v>
      </c>
      <c r="AB527" s="264">
        <v>18767066</v>
      </c>
      <c r="AC527" s="264">
        <v>5820444</v>
      </c>
      <c r="AD527" s="264">
        <v>24587510</v>
      </c>
      <c r="AE527" s="264">
        <v>-1399064.0200000003</v>
      </c>
      <c r="AF527" s="264">
        <v>13651486</v>
      </c>
      <c r="AG527" s="264">
        <v>12252421.98</v>
      </c>
      <c r="AI527" t="s">
        <v>1185</v>
      </c>
      <c r="AK527" t="s">
        <v>1186</v>
      </c>
      <c r="AL527" s="241" t="str">
        <f t="shared" si="8"/>
        <v>524</v>
      </c>
    </row>
    <row r="528" spans="1:38" x14ac:dyDescent="0.2">
      <c r="A528" s="272" t="s">
        <v>2731</v>
      </c>
      <c r="B528" t="s">
        <v>1204</v>
      </c>
      <c r="C528" s="264">
        <v>176023</v>
      </c>
      <c r="D528" s="264">
        <v>0</v>
      </c>
      <c r="E528" s="264">
        <v>176023</v>
      </c>
      <c r="F528" s="264">
        <v>0</v>
      </c>
      <c r="G528" s="264">
        <v>0</v>
      </c>
      <c r="H528" s="264">
        <v>107653</v>
      </c>
      <c r="I528" s="264">
        <v>1400</v>
      </c>
      <c r="J528" s="264">
        <v>1000</v>
      </c>
      <c r="K528" s="264">
        <v>110897</v>
      </c>
      <c r="L528" s="264">
        <v>360264</v>
      </c>
      <c r="M528" s="264">
        <v>600</v>
      </c>
      <c r="N528" s="264">
        <v>108547</v>
      </c>
      <c r="O528" s="264">
        <v>0</v>
      </c>
      <c r="P528" s="264">
        <v>0</v>
      </c>
      <c r="Q528" s="264">
        <v>866384</v>
      </c>
      <c r="R528" s="264">
        <v>113600</v>
      </c>
      <c r="S528" s="264">
        <v>139754</v>
      </c>
      <c r="T528" s="264">
        <v>0</v>
      </c>
      <c r="U528" s="264">
        <v>124354</v>
      </c>
      <c r="V528" s="264">
        <v>8600</v>
      </c>
      <c r="W528" s="264">
        <v>66093</v>
      </c>
      <c r="X528" s="264">
        <v>100447</v>
      </c>
      <c r="Y528" s="264">
        <v>0</v>
      </c>
      <c r="Z528" s="264">
        <v>552848</v>
      </c>
      <c r="AA528" s="264">
        <v>313536</v>
      </c>
      <c r="AB528" s="264">
        <v>866384</v>
      </c>
      <c r="AC528" s="264">
        <v>0</v>
      </c>
      <c r="AD528" s="264">
        <v>866384</v>
      </c>
      <c r="AE528" s="264">
        <v>0</v>
      </c>
      <c r="AF528" s="264">
        <v>682969</v>
      </c>
      <c r="AG528" s="264">
        <v>682969</v>
      </c>
      <c r="AI528" t="s">
        <v>699</v>
      </c>
      <c r="AK528" t="s">
        <v>700</v>
      </c>
      <c r="AL528" s="241" t="str">
        <f t="shared" si="8"/>
        <v>295</v>
      </c>
    </row>
    <row r="529" spans="1:38" x14ac:dyDescent="0.2">
      <c r="A529" s="272" t="s">
        <v>2732</v>
      </c>
      <c r="B529" t="s">
        <v>1206</v>
      </c>
      <c r="C529" s="264">
        <v>10844</v>
      </c>
      <c r="D529" s="264">
        <v>0</v>
      </c>
      <c r="E529" s="264">
        <v>10844</v>
      </c>
      <c r="F529" s="264">
        <v>0</v>
      </c>
      <c r="G529" s="264">
        <v>0</v>
      </c>
      <c r="H529" s="264">
        <v>14712</v>
      </c>
      <c r="I529" s="264">
        <v>133</v>
      </c>
      <c r="J529" s="264">
        <v>810</v>
      </c>
      <c r="K529" s="264">
        <v>4640</v>
      </c>
      <c r="L529" s="264">
        <v>32756</v>
      </c>
      <c r="M529" s="264">
        <v>0</v>
      </c>
      <c r="N529" s="264">
        <v>127</v>
      </c>
      <c r="O529" s="264">
        <v>0</v>
      </c>
      <c r="P529" s="264">
        <v>0</v>
      </c>
      <c r="Q529" s="264">
        <v>64022</v>
      </c>
      <c r="R529" s="264">
        <v>2139</v>
      </c>
      <c r="S529" s="264">
        <v>7792</v>
      </c>
      <c r="T529" s="264">
        <v>0</v>
      </c>
      <c r="U529" s="264">
        <v>300</v>
      </c>
      <c r="V529" s="264">
        <v>0</v>
      </c>
      <c r="W529" s="264">
        <v>14460</v>
      </c>
      <c r="X529" s="264">
        <v>0</v>
      </c>
      <c r="Y529" s="264">
        <v>0</v>
      </c>
      <c r="Z529" s="264">
        <v>24691</v>
      </c>
      <c r="AA529" s="264">
        <v>16403</v>
      </c>
      <c r="AB529" s="264">
        <v>41094</v>
      </c>
      <c r="AC529" s="264">
        <v>0</v>
      </c>
      <c r="AD529" s="264">
        <v>41094</v>
      </c>
      <c r="AE529" s="264">
        <v>22928</v>
      </c>
      <c r="AF529" s="264">
        <v>104094</v>
      </c>
      <c r="AG529" s="264">
        <v>127022</v>
      </c>
      <c r="AI529" t="s">
        <v>155</v>
      </c>
      <c r="AK529" t="s">
        <v>156</v>
      </c>
      <c r="AL529" s="241" t="str">
        <f t="shared" si="8"/>
        <v>037</v>
      </c>
    </row>
    <row r="530" spans="1:38" x14ac:dyDescent="0.2">
      <c r="A530" s="272" t="s">
        <v>2733</v>
      </c>
      <c r="B530" t="s">
        <v>1208</v>
      </c>
      <c r="C530" s="264">
        <v>224000</v>
      </c>
      <c r="D530" s="264">
        <v>0</v>
      </c>
      <c r="E530" s="264">
        <v>224000</v>
      </c>
      <c r="F530" s="264">
        <v>0</v>
      </c>
      <c r="G530" s="264">
        <v>0</v>
      </c>
      <c r="H530" s="264">
        <v>124536</v>
      </c>
      <c r="I530" s="264">
        <v>3325</v>
      </c>
      <c r="J530" s="264">
        <v>7625</v>
      </c>
      <c r="K530" s="264">
        <v>126643</v>
      </c>
      <c r="L530" s="264">
        <v>2162360</v>
      </c>
      <c r="M530" s="264">
        <v>0</v>
      </c>
      <c r="N530" s="264">
        <v>23700</v>
      </c>
      <c r="O530" s="264">
        <v>12500</v>
      </c>
      <c r="P530" s="264">
        <v>234420</v>
      </c>
      <c r="Q530" s="264">
        <v>2919109</v>
      </c>
      <c r="R530" s="264">
        <v>116105</v>
      </c>
      <c r="S530" s="264">
        <v>159664</v>
      </c>
      <c r="T530" s="264">
        <v>0</v>
      </c>
      <c r="U530" s="264">
        <v>132800</v>
      </c>
      <c r="V530" s="264">
        <v>22500</v>
      </c>
      <c r="W530" s="264">
        <v>83250</v>
      </c>
      <c r="X530" s="264">
        <v>0</v>
      </c>
      <c r="Y530" s="264">
        <v>39200</v>
      </c>
      <c r="Z530" s="264">
        <v>553519</v>
      </c>
      <c r="AA530" s="264">
        <v>1952890</v>
      </c>
      <c r="AB530" s="264">
        <v>2506409</v>
      </c>
      <c r="AC530" s="264">
        <v>234420</v>
      </c>
      <c r="AD530" s="264">
        <v>2740829</v>
      </c>
      <c r="AE530" s="264">
        <v>178280</v>
      </c>
      <c r="AF530" s="264">
        <v>1813477</v>
      </c>
      <c r="AG530" s="264">
        <v>1991757</v>
      </c>
      <c r="AI530" t="s">
        <v>1064</v>
      </c>
      <c r="AK530" t="s">
        <v>1065</v>
      </c>
      <c r="AL530" s="241" t="str">
        <f t="shared" si="8"/>
        <v>466</v>
      </c>
    </row>
    <row r="531" spans="1:38" x14ac:dyDescent="0.2">
      <c r="A531" s="272" t="s">
        <v>2734</v>
      </c>
      <c r="B531" t="s">
        <v>1211</v>
      </c>
      <c r="C531" s="264">
        <v>257097</v>
      </c>
      <c r="D531" s="264">
        <v>0</v>
      </c>
      <c r="E531" s="264">
        <v>257097</v>
      </c>
      <c r="F531" s="264">
        <v>0</v>
      </c>
      <c r="G531" s="264">
        <v>34000</v>
      </c>
      <c r="H531" s="264">
        <v>91668</v>
      </c>
      <c r="I531" s="264">
        <v>4050</v>
      </c>
      <c r="J531" s="264">
        <v>1500</v>
      </c>
      <c r="K531" s="264">
        <v>90335.200000000012</v>
      </c>
      <c r="L531" s="264">
        <v>249290</v>
      </c>
      <c r="M531" s="264">
        <v>0</v>
      </c>
      <c r="N531" s="264">
        <v>6350</v>
      </c>
      <c r="O531" s="264">
        <v>0</v>
      </c>
      <c r="P531" s="264">
        <v>106381</v>
      </c>
      <c r="Q531" s="264">
        <v>840671.2</v>
      </c>
      <c r="R531" s="264">
        <v>76600</v>
      </c>
      <c r="S531" s="264">
        <v>303350</v>
      </c>
      <c r="T531" s="264">
        <v>0</v>
      </c>
      <c r="U531" s="264">
        <v>14560</v>
      </c>
      <c r="V531" s="264">
        <v>1000</v>
      </c>
      <c r="W531" s="264">
        <v>57175</v>
      </c>
      <c r="X531" s="264">
        <v>152892</v>
      </c>
      <c r="Y531" s="264">
        <v>100000</v>
      </c>
      <c r="Z531" s="264">
        <v>705577</v>
      </c>
      <c r="AA531" s="264">
        <v>244700</v>
      </c>
      <c r="AB531" s="264">
        <v>950277</v>
      </c>
      <c r="AC531" s="264">
        <v>106381</v>
      </c>
      <c r="AD531" s="264">
        <v>1056658</v>
      </c>
      <c r="AE531" s="264">
        <v>-215986.8</v>
      </c>
      <c r="AF531" s="264">
        <v>1663993</v>
      </c>
      <c r="AG531" s="264">
        <v>1448006.2</v>
      </c>
      <c r="AI531" t="s">
        <v>1678</v>
      </c>
      <c r="AK531" t="s">
        <v>1679</v>
      </c>
      <c r="AL531" s="241" t="str">
        <f t="shared" si="8"/>
        <v>764</v>
      </c>
    </row>
    <row r="532" spans="1:38" x14ac:dyDescent="0.2">
      <c r="A532" s="272" t="s">
        <v>2735</v>
      </c>
      <c r="B532" t="s">
        <v>1213</v>
      </c>
      <c r="C532" s="264">
        <v>72746</v>
      </c>
      <c r="D532" s="264">
        <v>0</v>
      </c>
      <c r="E532" s="264">
        <v>72746</v>
      </c>
      <c r="F532" s="264">
        <v>0</v>
      </c>
      <c r="G532" s="264">
        <v>0</v>
      </c>
      <c r="H532" s="264">
        <v>40850</v>
      </c>
      <c r="I532" s="264">
        <v>200</v>
      </c>
      <c r="J532" s="264">
        <v>8000</v>
      </c>
      <c r="K532" s="264">
        <v>35133</v>
      </c>
      <c r="L532" s="264">
        <v>8100</v>
      </c>
      <c r="M532" s="264">
        <v>0</v>
      </c>
      <c r="N532" s="264">
        <v>0</v>
      </c>
      <c r="O532" s="264">
        <v>0</v>
      </c>
      <c r="P532" s="264">
        <v>0</v>
      </c>
      <c r="Q532" s="264">
        <v>165029</v>
      </c>
      <c r="R532" s="264">
        <v>15410</v>
      </c>
      <c r="S532" s="264">
        <v>115060</v>
      </c>
      <c r="T532" s="264">
        <v>0</v>
      </c>
      <c r="U532" s="264">
        <v>8500</v>
      </c>
      <c r="V532" s="264">
        <v>350</v>
      </c>
      <c r="W532" s="264">
        <v>76200</v>
      </c>
      <c r="X532" s="264">
        <v>0</v>
      </c>
      <c r="Y532" s="264">
        <v>0</v>
      </c>
      <c r="Z532" s="264">
        <v>215520</v>
      </c>
      <c r="AA532" s="264">
        <v>8100</v>
      </c>
      <c r="AB532" s="264">
        <v>223620</v>
      </c>
      <c r="AC532" s="264">
        <v>0</v>
      </c>
      <c r="AD532" s="264">
        <v>223620</v>
      </c>
      <c r="AE532" s="264">
        <v>-58591</v>
      </c>
      <c r="AF532" s="264">
        <v>766011</v>
      </c>
      <c r="AG532" s="264">
        <v>707420</v>
      </c>
      <c r="AI532" t="s">
        <v>1617</v>
      </c>
      <c r="AK532" t="s">
        <v>1618</v>
      </c>
      <c r="AL532" s="241" t="str">
        <f t="shared" si="8"/>
        <v>735</v>
      </c>
    </row>
    <row r="533" spans="1:38" x14ac:dyDescent="0.2">
      <c r="A533" s="272" t="s">
        <v>2736</v>
      </c>
      <c r="B533" t="s">
        <v>1215</v>
      </c>
      <c r="C533" s="264">
        <v>93545915</v>
      </c>
      <c r="D533" s="264">
        <v>0</v>
      </c>
      <c r="E533" s="264">
        <v>93545915</v>
      </c>
      <c r="F533" s="264">
        <v>0</v>
      </c>
      <c r="G533" s="264">
        <v>6027749</v>
      </c>
      <c r="H533" s="264">
        <v>35307463</v>
      </c>
      <c r="I533" s="264">
        <v>2472709</v>
      </c>
      <c r="J533" s="264">
        <v>20195288</v>
      </c>
      <c r="K533" s="264">
        <v>60801444.086742505</v>
      </c>
      <c r="L533" s="264">
        <v>174672205</v>
      </c>
      <c r="M533" s="264">
        <v>370000</v>
      </c>
      <c r="N533" s="264">
        <v>36134856</v>
      </c>
      <c r="O533" s="264">
        <v>46276820</v>
      </c>
      <c r="P533" s="264">
        <v>95713666</v>
      </c>
      <c r="Q533" s="264">
        <v>571518115.08674252</v>
      </c>
      <c r="R533" s="264">
        <v>59030878</v>
      </c>
      <c r="S533" s="264">
        <v>21904966</v>
      </c>
      <c r="T533" s="264">
        <v>0</v>
      </c>
      <c r="U533" s="264">
        <v>18667204</v>
      </c>
      <c r="V533" s="264">
        <v>18340187</v>
      </c>
      <c r="W533" s="264">
        <v>18238503</v>
      </c>
      <c r="X533" s="264">
        <v>19514682</v>
      </c>
      <c r="Y533" s="264">
        <v>71916975</v>
      </c>
      <c r="Z533" s="264">
        <v>227613395</v>
      </c>
      <c r="AA533" s="264">
        <v>288480148</v>
      </c>
      <c r="AB533" s="264">
        <v>516093543</v>
      </c>
      <c r="AC533" s="264">
        <v>95713666</v>
      </c>
      <c r="AD533" s="264">
        <v>611807209</v>
      </c>
      <c r="AE533" s="264">
        <v>-40289093.91325748</v>
      </c>
      <c r="AF533" s="264">
        <v>1141572323</v>
      </c>
      <c r="AG533" s="264">
        <v>1101283229.0867424</v>
      </c>
      <c r="AI533" t="s">
        <v>1299</v>
      </c>
      <c r="AK533" t="s">
        <v>1300</v>
      </c>
      <c r="AL533" s="241" t="str">
        <f t="shared" si="8"/>
        <v>579</v>
      </c>
    </row>
    <row r="534" spans="1:38" x14ac:dyDescent="0.2">
      <c r="A534" s="272" t="s">
        <v>2737</v>
      </c>
      <c r="B534" t="s">
        <v>1217</v>
      </c>
      <c r="C534" s="264">
        <v>1107297</v>
      </c>
      <c r="D534" s="264">
        <v>0</v>
      </c>
      <c r="E534" s="264">
        <v>1107297</v>
      </c>
      <c r="F534" s="264">
        <v>0</v>
      </c>
      <c r="G534" s="264">
        <v>210660</v>
      </c>
      <c r="H534" s="264">
        <v>348051</v>
      </c>
      <c r="I534" s="264">
        <v>14375</v>
      </c>
      <c r="J534" s="264">
        <v>11360</v>
      </c>
      <c r="K534" s="264">
        <v>429180</v>
      </c>
      <c r="L534" s="264">
        <v>1222725</v>
      </c>
      <c r="M534" s="264">
        <v>66479</v>
      </c>
      <c r="N534" s="264">
        <v>17200</v>
      </c>
      <c r="O534" s="264">
        <v>0</v>
      </c>
      <c r="P534" s="264">
        <v>868116</v>
      </c>
      <c r="Q534" s="264">
        <v>4295443</v>
      </c>
      <c r="R534" s="264">
        <v>107500</v>
      </c>
      <c r="S534" s="264">
        <v>524575</v>
      </c>
      <c r="T534" s="264">
        <v>3000</v>
      </c>
      <c r="U534" s="264">
        <v>475075</v>
      </c>
      <c r="V534" s="264">
        <v>10000</v>
      </c>
      <c r="W534" s="264">
        <v>402710</v>
      </c>
      <c r="X534" s="264">
        <v>407243</v>
      </c>
      <c r="Y534" s="264">
        <v>160000</v>
      </c>
      <c r="Z534" s="264">
        <v>2090103</v>
      </c>
      <c r="AA534" s="264">
        <v>839788</v>
      </c>
      <c r="AB534" s="264">
        <v>2929891</v>
      </c>
      <c r="AC534" s="264">
        <v>868116</v>
      </c>
      <c r="AD534" s="264">
        <v>3798007</v>
      </c>
      <c r="AE534" s="264">
        <v>497436</v>
      </c>
      <c r="AF534" s="264">
        <v>3620134</v>
      </c>
      <c r="AG534" s="264">
        <v>4117570</v>
      </c>
      <c r="AI534" t="s">
        <v>205</v>
      </c>
      <c r="AK534" t="s">
        <v>206</v>
      </c>
      <c r="AL534" s="241" t="str">
        <f t="shared" si="8"/>
        <v>061</v>
      </c>
    </row>
    <row r="535" spans="1:38" x14ac:dyDescent="0.2">
      <c r="A535" s="272" t="s">
        <v>2738</v>
      </c>
      <c r="B535" t="s">
        <v>1219</v>
      </c>
      <c r="C535" s="264">
        <v>405780</v>
      </c>
      <c r="D535" s="264">
        <v>0</v>
      </c>
      <c r="E535" s="264">
        <v>405780</v>
      </c>
      <c r="F535" s="264">
        <v>0</v>
      </c>
      <c r="G535" s="264">
        <v>196158</v>
      </c>
      <c r="H535" s="264">
        <v>167331</v>
      </c>
      <c r="I535" s="264">
        <v>7800</v>
      </c>
      <c r="J535" s="264">
        <v>15520</v>
      </c>
      <c r="K535" s="264">
        <v>329512</v>
      </c>
      <c r="L535" s="264">
        <v>487400</v>
      </c>
      <c r="M535" s="264">
        <v>0</v>
      </c>
      <c r="N535" s="264">
        <v>10100</v>
      </c>
      <c r="O535" s="264">
        <v>687000</v>
      </c>
      <c r="P535" s="264">
        <v>1065053</v>
      </c>
      <c r="Q535" s="264">
        <v>3371654</v>
      </c>
      <c r="R535" s="264">
        <v>80978</v>
      </c>
      <c r="S535" s="264">
        <v>307559</v>
      </c>
      <c r="T535" s="264">
        <v>126427</v>
      </c>
      <c r="U535" s="264">
        <v>134447</v>
      </c>
      <c r="V535" s="264">
        <v>130000</v>
      </c>
      <c r="W535" s="264">
        <v>221170</v>
      </c>
      <c r="X535" s="264">
        <v>371013</v>
      </c>
      <c r="Y535" s="264">
        <v>737000</v>
      </c>
      <c r="Z535" s="264">
        <v>2108594</v>
      </c>
      <c r="AA535" s="264">
        <v>244118</v>
      </c>
      <c r="AB535" s="264">
        <v>2352712</v>
      </c>
      <c r="AC535" s="264">
        <v>1065053</v>
      </c>
      <c r="AD535" s="264">
        <v>3417765</v>
      </c>
      <c r="AE535" s="264">
        <v>-46111</v>
      </c>
      <c r="AF535" s="264">
        <v>1060717</v>
      </c>
      <c r="AG535" s="264">
        <v>1014606</v>
      </c>
      <c r="AI535" t="s">
        <v>928</v>
      </c>
      <c r="AK535" t="s">
        <v>929</v>
      </c>
      <c r="AL535" s="241" t="str">
        <f t="shared" si="8"/>
        <v>403</v>
      </c>
    </row>
    <row r="536" spans="1:38" x14ac:dyDescent="0.2">
      <c r="A536" s="272" t="s">
        <v>2739</v>
      </c>
      <c r="B536" t="s">
        <v>1221</v>
      </c>
      <c r="C536" s="264">
        <v>233603</v>
      </c>
      <c r="D536" s="264">
        <v>0</v>
      </c>
      <c r="E536" s="264">
        <v>233603</v>
      </c>
      <c r="F536" s="264">
        <v>0</v>
      </c>
      <c r="G536" s="264">
        <v>0</v>
      </c>
      <c r="H536" s="264">
        <v>85773</v>
      </c>
      <c r="I536" s="264">
        <v>637</v>
      </c>
      <c r="J536" s="264">
        <v>3000</v>
      </c>
      <c r="K536" s="264">
        <v>1931635</v>
      </c>
      <c r="L536" s="264">
        <v>295996</v>
      </c>
      <c r="M536" s="264">
        <v>0</v>
      </c>
      <c r="N536" s="264">
        <v>1000</v>
      </c>
      <c r="O536" s="264">
        <v>0</v>
      </c>
      <c r="P536" s="264">
        <v>75600</v>
      </c>
      <c r="Q536" s="264">
        <v>2627244</v>
      </c>
      <c r="R536" s="264">
        <v>41580</v>
      </c>
      <c r="S536" s="264">
        <v>157815</v>
      </c>
      <c r="T536" s="264">
        <v>8000</v>
      </c>
      <c r="U536" s="264">
        <v>70793</v>
      </c>
      <c r="V536" s="264">
        <v>0</v>
      </c>
      <c r="W536" s="264">
        <v>81150</v>
      </c>
      <c r="X536" s="264">
        <v>110025</v>
      </c>
      <c r="Y536" s="264">
        <v>1843000</v>
      </c>
      <c r="Z536" s="264">
        <v>2312363</v>
      </c>
      <c r="AA536" s="264">
        <v>160488</v>
      </c>
      <c r="AB536" s="264">
        <v>2472851</v>
      </c>
      <c r="AC536" s="264">
        <v>75600</v>
      </c>
      <c r="AD536" s="264">
        <v>2548451</v>
      </c>
      <c r="AE536" s="264">
        <v>78793</v>
      </c>
      <c r="AF536" s="264">
        <v>499286</v>
      </c>
      <c r="AG536" s="264">
        <v>578079</v>
      </c>
      <c r="AI536" t="s">
        <v>2165</v>
      </c>
      <c r="AK536" t="s">
        <v>2141</v>
      </c>
      <c r="AL536" s="241" t="str">
        <f t="shared" si="8"/>
        <v>957</v>
      </c>
    </row>
    <row r="537" spans="1:38" x14ac:dyDescent="0.2">
      <c r="A537" s="272" t="s">
        <v>2740</v>
      </c>
      <c r="B537" t="s">
        <v>1223</v>
      </c>
      <c r="C537" s="264">
        <v>598252</v>
      </c>
      <c r="D537" s="264">
        <v>0</v>
      </c>
      <c r="E537" s="264">
        <v>598252</v>
      </c>
      <c r="F537" s="264">
        <v>0</v>
      </c>
      <c r="G537" s="264">
        <v>208067</v>
      </c>
      <c r="H537" s="264">
        <v>228992</v>
      </c>
      <c r="I537" s="264">
        <v>37650</v>
      </c>
      <c r="J537" s="264">
        <v>6000</v>
      </c>
      <c r="K537" s="264">
        <v>249173</v>
      </c>
      <c r="L537" s="264">
        <v>713201</v>
      </c>
      <c r="M537" s="264">
        <v>0</v>
      </c>
      <c r="N537" s="264">
        <v>4670</v>
      </c>
      <c r="O537" s="264">
        <v>0</v>
      </c>
      <c r="P537" s="264">
        <v>747820</v>
      </c>
      <c r="Q537" s="264">
        <v>2793825</v>
      </c>
      <c r="R537" s="264">
        <v>110253</v>
      </c>
      <c r="S537" s="264">
        <v>314273</v>
      </c>
      <c r="T537" s="264">
        <v>0</v>
      </c>
      <c r="U537" s="264">
        <v>351957</v>
      </c>
      <c r="V537" s="264">
        <v>30849</v>
      </c>
      <c r="W537" s="264">
        <v>196477</v>
      </c>
      <c r="X537" s="264">
        <v>370333</v>
      </c>
      <c r="Y537" s="264">
        <v>230000</v>
      </c>
      <c r="Z537" s="264">
        <v>1604142</v>
      </c>
      <c r="AA537" s="264">
        <v>698286</v>
      </c>
      <c r="AB537" s="264">
        <v>2302428</v>
      </c>
      <c r="AC537" s="264">
        <v>747820</v>
      </c>
      <c r="AD537" s="264">
        <v>3050248</v>
      </c>
      <c r="AE537" s="264">
        <v>-256423</v>
      </c>
      <c r="AF537" s="264">
        <v>1491159</v>
      </c>
      <c r="AG537" s="264">
        <v>1234736</v>
      </c>
      <c r="AI537" t="s">
        <v>1644</v>
      </c>
      <c r="AK537" t="s">
        <v>1645</v>
      </c>
      <c r="AL537" s="241" t="str">
        <f t="shared" si="8"/>
        <v>748</v>
      </c>
    </row>
    <row r="538" spans="1:38" x14ac:dyDescent="0.2">
      <c r="A538" s="272" t="s">
        <v>2741</v>
      </c>
      <c r="B538" t="s">
        <v>1225</v>
      </c>
      <c r="C538" s="264">
        <v>745216</v>
      </c>
      <c r="D538" s="264">
        <v>0</v>
      </c>
      <c r="E538" s="264">
        <v>745216</v>
      </c>
      <c r="F538" s="264">
        <v>0</v>
      </c>
      <c r="G538" s="264">
        <v>950000</v>
      </c>
      <c r="H538" s="264">
        <v>275917</v>
      </c>
      <c r="I538" s="264">
        <v>54000</v>
      </c>
      <c r="J538" s="264">
        <v>38020</v>
      </c>
      <c r="K538" s="264">
        <v>423409</v>
      </c>
      <c r="L538" s="264">
        <v>982130</v>
      </c>
      <c r="M538" s="264">
        <v>0</v>
      </c>
      <c r="N538" s="264">
        <v>65750</v>
      </c>
      <c r="O538" s="264">
        <v>0</v>
      </c>
      <c r="P538" s="264">
        <v>1224100</v>
      </c>
      <c r="Q538" s="264">
        <v>4758542</v>
      </c>
      <c r="R538" s="264">
        <v>401546</v>
      </c>
      <c r="S538" s="264">
        <v>306100</v>
      </c>
      <c r="T538" s="264">
        <v>0</v>
      </c>
      <c r="U538" s="264">
        <v>580360</v>
      </c>
      <c r="V538" s="264">
        <v>66200</v>
      </c>
      <c r="W538" s="264">
        <v>511668</v>
      </c>
      <c r="X538" s="264">
        <v>1223479</v>
      </c>
      <c r="Y538" s="264">
        <v>0</v>
      </c>
      <c r="Z538" s="264">
        <v>3089353</v>
      </c>
      <c r="AA538" s="264">
        <v>1475010</v>
      </c>
      <c r="AB538" s="264">
        <v>4564363</v>
      </c>
      <c r="AC538" s="264">
        <v>1224100</v>
      </c>
      <c r="AD538" s="264">
        <v>5788463</v>
      </c>
      <c r="AE538" s="264">
        <v>-1029921</v>
      </c>
      <c r="AF538" s="264">
        <v>1358989</v>
      </c>
      <c r="AG538" s="264">
        <v>329068</v>
      </c>
      <c r="AI538" t="s">
        <v>1522</v>
      </c>
      <c r="AK538" t="s">
        <v>1523</v>
      </c>
      <c r="AL538" s="241" t="str">
        <f t="shared" si="8"/>
        <v>688</v>
      </c>
    </row>
    <row r="539" spans="1:38" x14ac:dyDescent="0.2">
      <c r="A539" s="272" t="s">
        <v>2742</v>
      </c>
      <c r="B539" t="s">
        <v>1227</v>
      </c>
      <c r="C539" s="264">
        <v>5565230</v>
      </c>
      <c r="D539" s="264">
        <v>0</v>
      </c>
      <c r="E539" s="264">
        <v>5565230</v>
      </c>
      <c r="F539" s="264">
        <v>0</v>
      </c>
      <c r="G539" s="264">
        <v>1884988</v>
      </c>
      <c r="H539" s="264">
        <v>921201</v>
      </c>
      <c r="I539" s="264">
        <v>592410</v>
      </c>
      <c r="J539" s="264">
        <v>75300</v>
      </c>
      <c r="K539" s="264">
        <v>1378467</v>
      </c>
      <c r="L539" s="264">
        <v>2798455</v>
      </c>
      <c r="M539" s="264">
        <v>0</v>
      </c>
      <c r="N539" s="264">
        <v>2337531</v>
      </c>
      <c r="O539" s="264">
        <v>3420000</v>
      </c>
      <c r="P539" s="264">
        <v>2891952</v>
      </c>
      <c r="Q539" s="264">
        <v>21865534</v>
      </c>
      <c r="R539" s="264">
        <v>3066521</v>
      </c>
      <c r="S539" s="264">
        <v>1191153</v>
      </c>
      <c r="T539" s="264">
        <v>25000</v>
      </c>
      <c r="U539" s="264">
        <v>1302134</v>
      </c>
      <c r="V539" s="264">
        <v>742625</v>
      </c>
      <c r="W539" s="264">
        <v>1249256</v>
      </c>
      <c r="X539" s="264">
        <v>3259040</v>
      </c>
      <c r="Y539" s="264">
        <v>9473000</v>
      </c>
      <c r="Z539" s="264">
        <v>20308729</v>
      </c>
      <c r="AA539" s="264">
        <v>2220675</v>
      </c>
      <c r="AB539" s="264">
        <v>22529404</v>
      </c>
      <c r="AC539" s="264">
        <v>2891952</v>
      </c>
      <c r="AD539" s="264">
        <v>25421356</v>
      </c>
      <c r="AE539" s="264">
        <v>-3555822</v>
      </c>
      <c r="AF539" s="264">
        <v>10256008</v>
      </c>
      <c r="AG539" s="264">
        <v>6700186</v>
      </c>
      <c r="AI539" t="s">
        <v>1662</v>
      </c>
      <c r="AK539" t="s">
        <v>1663</v>
      </c>
      <c r="AL539" s="241" t="str">
        <f t="shared" si="8"/>
        <v>757</v>
      </c>
    </row>
    <row r="540" spans="1:38" x14ac:dyDescent="0.2">
      <c r="A540" s="272" t="s">
        <v>2743</v>
      </c>
      <c r="B540" t="s">
        <v>1229</v>
      </c>
      <c r="C540" s="264">
        <v>990720</v>
      </c>
      <c r="D540" s="264">
        <v>0</v>
      </c>
      <c r="E540" s="264">
        <v>990720</v>
      </c>
      <c r="F540" s="264">
        <v>0</v>
      </c>
      <c r="G540" s="264">
        <v>157449</v>
      </c>
      <c r="H540" s="264">
        <v>282412</v>
      </c>
      <c r="I540" s="264">
        <v>29825</v>
      </c>
      <c r="J540" s="264">
        <v>3464</v>
      </c>
      <c r="K540" s="264">
        <v>311074</v>
      </c>
      <c r="L540" s="264">
        <v>885252</v>
      </c>
      <c r="M540" s="264">
        <v>1850</v>
      </c>
      <c r="N540" s="264">
        <v>16250</v>
      </c>
      <c r="O540" s="264">
        <v>0</v>
      </c>
      <c r="P540" s="264">
        <v>686053</v>
      </c>
      <c r="Q540" s="264">
        <v>3364349</v>
      </c>
      <c r="R540" s="264">
        <v>391972</v>
      </c>
      <c r="S540" s="264">
        <v>241439</v>
      </c>
      <c r="T540" s="264">
        <v>0</v>
      </c>
      <c r="U540" s="264">
        <v>239372</v>
      </c>
      <c r="V540" s="264">
        <v>126952</v>
      </c>
      <c r="W540" s="264">
        <v>265517</v>
      </c>
      <c r="X540" s="264">
        <v>375983</v>
      </c>
      <c r="Y540" s="264">
        <v>326765</v>
      </c>
      <c r="Z540" s="264">
        <v>1968000</v>
      </c>
      <c r="AA540" s="264">
        <v>592102</v>
      </c>
      <c r="AB540" s="264">
        <v>2560102</v>
      </c>
      <c r="AC540" s="264">
        <v>686053</v>
      </c>
      <c r="AD540" s="264">
        <v>3246155</v>
      </c>
      <c r="AE540" s="264">
        <v>118194</v>
      </c>
      <c r="AF540" s="264">
        <v>1635021</v>
      </c>
      <c r="AG540" s="264">
        <v>1753215</v>
      </c>
      <c r="AI540" t="s">
        <v>1382</v>
      </c>
      <c r="AK540" t="s">
        <v>1383</v>
      </c>
      <c r="AL540" s="241" t="str">
        <f t="shared" si="8"/>
        <v>620</v>
      </c>
    </row>
    <row r="541" spans="1:38" x14ac:dyDescent="0.2">
      <c r="A541" s="272" t="s">
        <v>2744</v>
      </c>
      <c r="B541" t="s">
        <v>1231</v>
      </c>
      <c r="C541" s="264">
        <v>20770148</v>
      </c>
      <c r="D541" s="264">
        <v>0</v>
      </c>
      <c r="E541" s="264">
        <v>20770148</v>
      </c>
      <c r="F541" s="264">
        <v>0</v>
      </c>
      <c r="G541" s="264">
        <v>2876066</v>
      </c>
      <c r="H541" s="264">
        <v>6520220</v>
      </c>
      <c r="I541" s="264">
        <v>650300</v>
      </c>
      <c r="J541" s="264">
        <v>567259</v>
      </c>
      <c r="K541" s="264">
        <v>5366839</v>
      </c>
      <c r="L541" s="264">
        <v>14429245</v>
      </c>
      <c r="M541" s="264">
        <v>12000</v>
      </c>
      <c r="N541" s="264">
        <v>3316843</v>
      </c>
      <c r="O541" s="264">
        <v>20404000</v>
      </c>
      <c r="P541" s="264">
        <v>14417799</v>
      </c>
      <c r="Q541" s="264">
        <v>89330719</v>
      </c>
      <c r="R541" s="264">
        <v>13749551</v>
      </c>
      <c r="S541" s="264">
        <v>8724745</v>
      </c>
      <c r="T541" s="264">
        <v>0</v>
      </c>
      <c r="U541" s="264">
        <v>4870129</v>
      </c>
      <c r="V541" s="264">
        <v>2112315</v>
      </c>
      <c r="W541" s="264">
        <v>2522122</v>
      </c>
      <c r="X541" s="264">
        <v>5834508</v>
      </c>
      <c r="Y541" s="264">
        <v>26095276</v>
      </c>
      <c r="Z541" s="264">
        <v>63908646</v>
      </c>
      <c r="AA541" s="264">
        <v>23414547</v>
      </c>
      <c r="AB541" s="264">
        <v>87323193</v>
      </c>
      <c r="AC541" s="264">
        <v>14417799</v>
      </c>
      <c r="AD541" s="264">
        <v>101740992</v>
      </c>
      <c r="AE541" s="264">
        <v>-12410273</v>
      </c>
      <c r="AF541" s="264">
        <v>48875197</v>
      </c>
      <c r="AG541" s="264">
        <v>36464924</v>
      </c>
      <c r="AI541" t="s">
        <v>633</v>
      </c>
      <c r="AK541" t="s">
        <v>634</v>
      </c>
      <c r="AL541" s="241" t="str">
        <f t="shared" si="8"/>
        <v>263</v>
      </c>
    </row>
    <row r="542" spans="1:38" x14ac:dyDescent="0.2">
      <c r="A542" s="272" t="s">
        <v>2745</v>
      </c>
      <c r="B542" t="s">
        <v>1233</v>
      </c>
      <c r="C542" s="264">
        <v>1724036</v>
      </c>
      <c r="D542" s="264">
        <v>0</v>
      </c>
      <c r="E542" s="264">
        <v>1724036</v>
      </c>
      <c r="F542" s="264">
        <v>0</v>
      </c>
      <c r="G542" s="264">
        <v>740000</v>
      </c>
      <c r="H542" s="264">
        <v>721770</v>
      </c>
      <c r="I542" s="264">
        <v>39000</v>
      </c>
      <c r="J542" s="264">
        <v>75425</v>
      </c>
      <c r="K542" s="264">
        <v>713218</v>
      </c>
      <c r="L542" s="264">
        <v>2079200</v>
      </c>
      <c r="M542" s="264">
        <v>0</v>
      </c>
      <c r="N542" s="264">
        <v>205600</v>
      </c>
      <c r="O542" s="264">
        <v>900000</v>
      </c>
      <c r="P542" s="264">
        <v>1859124</v>
      </c>
      <c r="Q542" s="264">
        <v>9057373</v>
      </c>
      <c r="R542" s="264">
        <v>917188</v>
      </c>
      <c r="S542" s="264">
        <v>558305</v>
      </c>
      <c r="T542" s="264">
        <v>0</v>
      </c>
      <c r="U542" s="264">
        <v>540932</v>
      </c>
      <c r="V542" s="264">
        <v>79800</v>
      </c>
      <c r="W542" s="264">
        <v>596245</v>
      </c>
      <c r="X542" s="264">
        <v>961485</v>
      </c>
      <c r="Y542" s="264">
        <v>2206000</v>
      </c>
      <c r="Z542" s="264">
        <v>5859955</v>
      </c>
      <c r="AA542" s="264">
        <v>1688777</v>
      </c>
      <c r="AB542" s="264">
        <v>7548732</v>
      </c>
      <c r="AC542" s="264">
        <v>1859124</v>
      </c>
      <c r="AD542" s="264">
        <v>9407856</v>
      </c>
      <c r="AE542" s="264">
        <v>-350483</v>
      </c>
      <c r="AF542" s="264">
        <v>6642274</v>
      </c>
      <c r="AG542" s="264">
        <v>6291791</v>
      </c>
      <c r="AI542" t="s">
        <v>548</v>
      </c>
      <c r="AK542" t="s">
        <v>549</v>
      </c>
      <c r="AL542" s="241" t="str">
        <f t="shared" si="8"/>
        <v>223</v>
      </c>
    </row>
    <row r="543" spans="1:38" x14ac:dyDescent="0.2">
      <c r="A543" s="272" t="s">
        <v>2746</v>
      </c>
      <c r="B543" t="s">
        <v>1235</v>
      </c>
      <c r="C543" s="264">
        <v>481476</v>
      </c>
      <c r="D543" s="264">
        <v>0</v>
      </c>
      <c r="E543" s="264">
        <v>481476</v>
      </c>
      <c r="F543" s="264">
        <v>0</v>
      </c>
      <c r="G543" s="264">
        <v>198137</v>
      </c>
      <c r="H543" s="264">
        <v>141406</v>
      </c>
      <c r="I543" s="264">
        <v>1400</v>
      </c>
      <c r="J543" s="264">
        <v>7500</v>
      </c>
      <c r="K543" s="264">
        <v>138007</v>
      </c>
      <c r="L543" s="264">
        <v>586100</v>
      </c>
      <c r="M543" s="264">
        <v>0</v>
      </c>
      <c r="N543" s="264">
        <v>9750</v>
      </c>
      <c r="O543" s="264">
        <v>0</v>
      </c>
      <c r="P543" s="264">
        <v>244177</v>
      </c>
      <c r="Q543" s="264">
        <v>1807953</v>
      </c>
      <c r="R543" s="264">
        <v>144200</v>
      </c>
      <c r="S543" s="264">
        <v>290000</v>
      </c>
      <c r="T543" s="264">
        <v>0</v>
      </c>
      <c r="U543" s="264">
        <v>157052</v>
      </c>
      <c r="V543" s="264">
        <v>1200</v>
      </c>
      <c r="W543" s="264">
        <v>195519</v>
      </c>
      <c r="X543" s="264">
        <v>235910</v>
      </c>
      <c r="Y543" s="264">
        <v>0</v>
      </c>
      <c r="Z543" s="264">
        <v>1023881</v>
      </c>
      <c r="AA543" s="264">
        <v>488500</v>
      </c>
      <c r="AB543" s="264">
        <v>1512381</v>
      </c>
      <c r="AC543" s="264">
        <v>244177</v>
      </c>
      <c r="AD543" s="264">
        <v>1756558</v>
      </c>
      <c r="AE543" s="264">
        <v>51395</v>
      </c>
      <c r="AF543" s="264">
        <v>1147747</v>
      </c>
      <c r="AG543" s="264">
        <v>1199142</v>
      </c>
      <c r="AI543" t="s">
        <v>2058</v>
      </c>
      <c r="AK543" t="s">
        <v>2059</v>
      </c>
      <c r="AL543" s="241" t="str">
        <f t="shared" si="8"/>
        <v>946</v>
      </c>
    </row>
    <row r="544" spans="1:38" x14ac:dyDescent="0.2">
      <c r="A544" s="272" t="s">
        <v>2747</v>
      </c>
      <c r="B544" t="s">
        <v>1237</v>
      </c>
      <c r="C544" s="264">
        <v>31334</v>
      </c>
      <c r="D544" s="264">
        <v>0</v>
      </c>
      <c r="E544" s="264">
        <v>31334</v>
      </c>
      <c r="F544" s="264">
        <v>0</v>
      </c>
      <c r="G544" s="264">
        <v>0</v>
      </c>
      <c r="H544" s="264">
        <v>25889</v>
      </c>
      <c r="I544" s="264">
        <v>540</v>
      </c>
      <c r="J544" s="264">
        <v>3500</v>
      </c>
      <c r="K544" s="264">
        <v>21271</v>
      </c>
      <c r="L544" s="264">
        <v>44210</v>
      </c>
      <c r="M544" s="264">
        <v>0</v>
      </c>
      <c r="N544" s="264">
        <v>0</v>
      </c>
      <c r="O544" s="264">
        <v>0</v>
      </c>
      <c r="P544" s="264">
        <v>0</v>
      </c>
      <c r="Q544" s="264">
        <v>126744</v>
      </c>
      <c r="R544" s="264">
        <v>11080</v>
      </c>
      <c r="S544" s="264">
        <v>39426</v>
      </c>
      <c r="T544" s="264">
        <v>0</v>
      </c>
      <c r="U544" s="264">
        <v>7300</v>
      </c>
      <c r="V544" s="264">
        <v>0</v>
      </c>
      <c r="W544" s="264">
        <v>19474</v>
      </c>
      <c r="X544" s="264">
        <v>0</v>
      </c>
      <c r="Y544" s="264">
        <v>0</v>
      </c>
      <c r="Z544" s="264">
        <v>77280</v>
      </c>
      <c r="AA544" s="264">
        <v>33076</v>
      </c>
      <c r="AB544" s="264">
        <v>110356</v>
      </c>
      <c r="AC544" s="264">
        <v>0</v>
      </c>
      <c r="AD544" s="264">
        <v>110356</v>
      </c>
      <c r="AE544" s="264">
        <v>16388</v>
      </c>
      <c r="AF544" s="264">
        <v>571929</v>
      </c>
      <c r="AG544" s="264">
        <v>588317</v>
      </c>
      <c r="AI544" t="s">
        <v>339</v>
      </c>
      <c r="AK544" t="s">
        <v>340</v>
      </c>
      <c r="AL544" s="241" t="str">
        <f t="shared" si="8"/>
        <v>123</v>
      </c>
    </row>
    <row r="545" spans="1:38" x14ac:dyDescent="0.2">
      <c r="A545" s="272" t="s">
        <v>2748</v>
      </c>
      <c r="B545" t="s">
        <v>1239</v>
      </c>
      <c r="C545" s="264">
        <v>1310068</v>
      </c>
      <c r="D545" s="264">
        <v>0</v>
      </c>
      <c r="E545" s="264">
        <v>1310068</v>
      </c>
      <c r="F545" s="264">
        <v>0</v>
      </c>
      <c r="G545" s="264">
        <v>1200552</v>
      </c>
      <c r="H545" s="264">
        <v>434283</v>
      </c>
      <c r="I545" s="264">
        <v>31500</v>
      </c>
      <c r="J545" s="264">
        <v>6300</v>
      </c>
      <c r="K545" s="264">
        <v>411319</v>
      </c>
      <c r="L545" s="264">
        <v>438179</v>
      </c>
      <c r="M545" s="264">
        <v>0</v>
      </c>
      <c r="N545" s="264">
        <v>0</v>
      </c>
      <c r="O545" s="264">
        <v>0</v>
      </c>
      <c r="P545" s="264">
        <v>1260552</v>
      </c>
      <c r="Q545" s="264">
        <v>5092753</v>
      </c>
      <c r="R545" s="264">
        <v>404825</v>
      </c>
      <c r="S545" s="264">
        <v>1346415</v>
      </c>
      <c r="T545" s="264">
        <v>0</v>
      </c>
      <c r="U545" s="264">
        <v>159352</v>
      </c>
      <c r="V545" s="264">
        <v>58000</v>
      </c>
      <c r="W545" s="264">
        <v>292318</v>
      </c>
      <c r="X545" s="264">
        <v>1440515</v>
      </c>
      <c r="Y545" s="264">
        <v>2098326</v>
      </c>
      <c r="Z545" s="264">
        <v>5799751</v>
      </c>
      <c r="AA545" s="264">
        <v>502456</v>
      </c>
      <c r="AB545" s="264">
        <v>6302207</v>
      </c>
      <c r="AC545" s="264">
        <v>1260552</v>
      </c>
      <c r="AD545" s="264">
        <v>7562759</v>
      </c>
      <c r="AE545" s="264">
        <v>-2470006</v>
      </c>
      <c r="AF545" s="264">
        <v>4184059</v>
      </c>
      <c r="AG545" s="264">
        <v>1714053</v>
      </c>
      <c r="AI545" t="s">
        <v>308</v>
      </c>
      <c r="AK545" t="s">
        <v>309</v>
      </c>
      <c r="AL545" s="241" t="str">
        <f t="shared" si="8"/>
        <v>108</v>
      </c>
    </row>
    <row r="546" spans="1:38" x14ac:dyDescent="0.2">
      <c r="A546" s="272" t="s">
        <v>2749</v>
      </c>
      <c r="B546" t="s">
        <v>1241</v>
      </c>
      <c r="C546" s="264">
        <v>497149</v>
      </c>
      <c r="D546" s="264">
        <v>0</v>
      </c>
      <c r="E546" s="264">
        <v>497149</v>
      </c>
      <c r="F546" s="264">
        <v>0</v>
      </c>
      <c r="G546" s="264">
        <v>0</v>
      </c>
      <c r="H546" s="264">
        <v>159011</v>
      </c>
      <c r="I546" s="264">
        <v>12050</v>
      </c>
      <c r="J546" s="264">
        <v>19000</v>
      </c>
      <c r="K546" s="264">
        <v>141481</v>
      </c>
      <c r="L546" s="264">
        <v>393000</v>
      </c>
      <c r="M546" s="264">
        <v>2000</v>
      </c>
      <c r="N546" s="264">
        <v>51834</v>
      </c>
      <c r="O546" s="264">
        <v>400000</v>
      </c>
      <c r="P546" s="264">
        <v>47899</v>
      </c>
      <c r="Q546" s="264">
        <v>1723424</v>
      </c>
      <c r="R546" s="264">
        <v>86001</v>
      </c>
      <c r="S546" s="264">
        <v>272912</v>
      </c>
      <c r="T546" s="264">
        <v>0</v>
      </c>
      <c r="U546" s="264">
        <v>211536</v>
      </c>
      <c r="V546" s="264">
        <v>17200</v>
      </c>
      <c r="W546" s="264">
        <v>106331</v>
      </c>
      <c r="X546" s="264">
        <v>124092</v>
      </c>
      <c r="Y546" s="264">
        <v>0</v>
      </c>
      <c r="Z546" s="264">
        <v>818072</v>
      </c>
      <c r="AA546" s="264">
        <v>710372</v>
      </c>
      <c r="AB546" s="264">
        <v>1528444</v>
      </c>
      <c r="AC546" s="264">
        <v>47899</v>
      </c>
      <c r="AD546" s="264">
        <v>1576343</v>
      </c>
      <c r="AE546" s="264">
        <v>147081</v>
      </c>
      <c r="AF546" s="264">
        <v>1208071</v>
      </c>
      <c r="AG546" s="264">
        <v>1355152</v>
      </c>
      <c r="AI546" t="s">
        <v>1409</v>
      </c>
      <c r="AK546" t="s">
        <v>1410</v>
      </c>
      <c r="AL546" s="241" t="str">
        <f t="shared" si="8"/>
        <v>633</v>
      </c>
    </row>
    <row r="547" spans="1:38" x14ac:dyDescent="0.2">
      <c r="A547" s="272" t="s">
        <v>2750</v>
      </c>
      <c r="B547" t="s">
        <v>1243</v>
      </c>
      <c r="C547" s="264">
        <v>219474</v>
      </c>
      <c r="D547" s="264">
        <v>0</v>
      </c>
      <c r="E547" s="264">
        <v>219474</v>
      </c>
      <c r="F547" s="264">
        <v>0</v>
      </c>
      <c r="G547" s="264">
        <v>0</v>
      </c>
      <c r="H547" s="264">
        <v>89692</v>
      </c>
      <c r="I547" s="264">
        <v>1000</v>
      </c>
      <c r="J547" s="264">
        <v>2000</v>
      </c>
      <c r="K547" s="264">
        <v>135764</v>
      </c>
      <c r="L547" s="264">
        <v>448063</v>
      </c>
      <c r="M547" s="264">
        <v>0</v>
      </c>
      <c r="N547" s="264">
        <v>0</v>
      </c>
      <c r="O547" s="264">
        <v>0</v>
      </c>
      <c r="P547" s="264">
        <v>323359</v>
      </c>
      <c r="Q547" s="264">
        <v>1219352</v>
      </c>
      <c r="R547" s="264">
        <v>63830</v>
      </c>
      <c r="S547" s="264">
        <v>126382</v>
      </c>
      <c r="T547" s="264">
        <v>0</v>
      </c>
      <c r="U547" s="264">
        <v>25400</v>
      </c>
      <c r="V547" s="264">
        <v>0</v>
      </c>
      <c r="W547" s="264">
        <v>85729</v>
      </c>
      <c r="X547" s="264">
        <v>328234</v>
      </c>
      <c r="Y547" s="264">
        <v>0</v>
      </c>
      <c r="Z547" s="264">
        <v>629575</v>
      </c>
      <c r="AA547" s="264">
        <v>223428</v>
      </c>
      <c r="AB547" s="264">
        <v>853003</v>
      </c>
      <c r="AC547" s="264">
        <v>323359</v>
      </c>
      <c r="AD547" s="264">
        <v>1176362</v>
      </c>
      <c r="AE547" s="264">
        <v>42990</v>
      </c>
      <c r="AF547" s="264">
        <v>871069</v>
      </c>
      <c r="AG547" s="264">
        <v>914059</v>
      </c>
      <c r="AI547" t="s">
        <v>1039</v>
      </c>
      <c r="AK547" t="s">
        <v>1040</v>
      </c>
      <c r="AL547" s="241" t="str">
        <f t="shared" si="8"/>
        <v>454</v>
      </c>
    </row>
    <row r="548" spans="1:38" x14ac:dyDescent="0.2">
      <c r="A548" s="272" t="s">
        <v>2751</v>
      </c>
      <c r="B548" t="s">
        <v>1246</v>
      </c>
      <c r="C548" s="264">
        <v>55907</v>
      </c>
      <c r="D548" s="264">
        <v>0</v>
      </c>
      <c r="E548" s="264">
        <v>55907</v>
      </c>
      <c r="F548" s="264">
        <v>0</v>
      </c>
      <c r="G548" s="264">
        <v>0</v>
      </c>
      <c r="H548" s="264">
        <v>20887</v>
      </c>
      <c r="I548" s="264">
        <v>0</v>
      </c>
      <c r="J548" s="264">
        <v>200</v>
      </c>
      <c r="K548" s="264">
        <v>39417</v>
      </c>
      <c r="L548" s="264">
        <v>109700</v>
      </c>
      <c r="M548" s="264">
        <v>0</v>
      </c>
      <c r="N548" s="264">
        <v>0</v>
      </c>
      <c r="O548" s="264">
        <v>0</v>
      </c>
      <c r="P548" s="264">
        <v>0</v>
      </c>
      <c r="Q548" s="264">
        <v>226111</v>
      </c>
      <c r="R548" s="264">
        <v>22160</v>
      </c>
      <c r="S548" s="264">
        <v>39000</v>
      </c>
      <c r="T548" s="264">
        <v>0</v>
      </c>
      <c r="U548" s="264">
        <v>3000</v>
      </c>
      <c r="V548" s="264">
        <v>0</v>
      </c>
      <c r="W548" s="264">
        <v>35300</v>
      </c>
      <c r="X548" s="264">
        <v>8084</v>
      </c>
      <c r="Y548" s="264">
        <v>0</v>
      </c>
      <c r="Z548" s="264">
        <v>107544</v>
      </c>
      <c r="AA548" s="264">
        <v>129483</v>
      </c>
      <c r="AB548" s="264">
        <v>237027</v>
      </c>
      <c r="AC548" s="264">
        <v>0</v>
      </c>
      <c r="AD548" s="264">
        <v>237027</v>
      </c>
      <c r="AE548" s="264">
        <v>-10916</v>
      </c>
      <c r="AF548" s="264">
        <v>250934</v>
      </c>
      <c r="AG548" s="264">
        <v>240018</v>
      </c>
      <c r="AI548" t="s">
        <v>263</v>
      </c>
      <c r="AK548" t="s">
        <v>264</v>
      </c>
      <c r="AL548" s="241" t="str">
        <f t="shared" si="8"/>
        <v>087</v>
      </c>
    </row>
    <row r="549" spans="1:38" x14ac:dyDescent="0.2">
      <c r="A549" s="272" t="s">
        <v>2752</v>
      </c>
      <c r="B549" t="s">
        <v>1248</v>
      </c>
      <c r="C549" s="264">
        <v>414391</v>
      </c>
      <c r="D549" s="264">
        <v>0</v>
      </c>
      <c r="E549" s="264">
        <v>414391</v>
      </c>
      <c r="F549" s="264">
        <v>0</v>
      </c>
      <c r="G549" s="264">
        <v>6000</v>
      </c>
      <c r="H549" s="264">
        <v>124124</v>
      </c>
      <c r="I549" s="264">
        <v>8450</v>
      </c>
      <c r="J549" s="264">
        <v>2320</v>
      </c>
      <c r="K549" s="264">
        <v>324593</v>
      </c>
      <c r="L549" s="264">
        <v>683700</v>
      </c>
      <c r="M549" s="264">
        <v>0</v>
      </c>
      <c r="N549" s="264">
        <v>64000</v>
      </c>
      <c r="O549" s="264">
        <v>0</v>
      </c>
      <c r="P549" s="264">
        <v>239565</v>
      </c>
      <c r="Q549" s="264">
        <v>1867143</v>
      </c>
      <c r="R549" s="264">
        <v>375664</v>
      </c>
      <c r="S549" s="264">
        <v>236395</v>
      </c>
      <c r="T549" s="264">
        <v>0</v>
      </c>
      <c r="U549" s="264">
        <v>154306</v>
      </c>
      <c r="V549" s="264">
        <v>13000</v>
      </c>
      <c r="W549" s="264">
        <v>126644</v>
      </c>
      <c r="X549" s="264">
        <v>0</v>
      </c>
      <c r="Y549" s="264">
        <v>0</v>
      </c>
      <c r="Z549" s="264">
        <v>906009</v>
      </c>
      <c r="AA549" s="264">
        <v>662137</v>
      </c>
      <c r="AB549" s="264">
        <v>1568146</v>
      </c>
      <c r="AC549" s="264">
        <v>239565</v>
      </c>
      <c r="AD549" s="264">
        <v>1807711</v>
      </c>
      <c r="AE549" s="264">
        <v>59432</v>
      </c>
      <c r="AF549" s="264">
        <v>420937</v>
      </c>
      <c r="AG549" s="264">
        <v>480369</v>
      </c>
      <c r="AI549" t="s">
        <v>761</v>
      </c>
      <c r="AK549" t="s">
        <v>762</v>
      </c>
      <c r="AL549" s="241" t="str">
        <f t="shared" si="8"/>
        <v>326</v>
      </c>
    </row>
    <row r="550" spans="1:38" x14ac:dyDescent="0.2">
      <c r="A550" s="272" t="s">
        <v>2753</v>
      </c>
      <c r="B550" t="s">
        <v>1250</v>
      </c>
      <c r="C550" s="264">
        <v>5662</v>
      </c>
      <c r="D550" s="264">
        <v>0</v>
      </c>
      <c r="E550" s="264">
        <v>5662</v>
      </c>
      <c r="F550" s="264">
        <v>0</v>
      </c>
      <c r="G550" s="264">
        <v>0</v>
      </c>
      <c r="H550" s="264">
        <v>2613</v>
      </c>
      <c r="I550" s="264">
        <v>0</v>
      </c>
      <c r="J550" s="264">
        <v>60</v>
      </c>
      <c r="K550" s="264">
        <v>5881</v>
      </c>
      <c r="L550" s="264">
        <v>0</v>
      </c>
      <c r="M550" s="264">
        <v>0</v>
      </c>
      <c r="N550" s="264">
        <v>0</v>
      </c>
      <c r="O550" s="264">
        <v>0</v>
      </c>
      <c r="P550" s="264">
        <v>0</v>
      </c>
      <c r="Q550" s="264">
        <v>14216</v>
      </c>
      <c r="R550" s="264">
        <v>1250</v>
      </c>
      <c r="S550" s="264">
        <v>1700</v>
      </c>
      <c r="T550" s="264">
        <v>0</v>
      </c>
      <c r="U550" s="264">
        <v>860</v>
      </c>
      <c r="V550" s="264">
        <v>50</v>
      </c>
      <c r="W550" s="264">
        <v>3525</v>
      </c>
      <c r="X550" s="264">
        <v>0</v>
      </c>
      <c r="Y550" s="264">
        <v>0</v>
      </c>
      <c r="Z550" s="264">
        <v>7385</v>
      </c>
      <c r="AA550" s="264">
        <v>0</v>
      </c>
      <c r="AB550" s="264">
        <v>7385</v>
      </c>
      <c r="AC550" s="264">
        <v>0</v>
      </c>
      <c r="AD550" s="264">
        <v>7385</v>
      </c>
      <c r="AE550" s="264">
        <v>6831</v>
      </c>
      <c r="AF550" s="264">
        <v>17088</v>
      </c>
      <c r="AG550" s="264">
        <v>23919</v>
      </c>
      <c r="AI550" t="s">
        <v>413</v>
      </c>
      <c r="AK550" t="s">
        <v>414</v>
      </c>
      <c r="AL550" s="241" t="str">
        <f t="shared" si="8"/>
        <v>157</v>
      </c>
    </row>
    <row r="551" spans="1:38" x14ac:dyDescent="0.2">
      <c r="A551" s="272" t="s">
        <v>2754</v>
      </c>
      <c r="B551" t="s">
        <v>1252</v>
      </c>
      <c r="C551" s="264">
        <v>19032</v>
      </c>
      <c r="D551" s="264">
        <v>0</v>
      </c>
      <c r="E551" s="264">
        <v>19032</v>
      </c>
      <c r="F551" s="264">
        <v>0</v>
      </c>
      <c r="G551" s="264">
        <v>0</v>
      </c>
      <c r="H551" s="264">
        <v>13261</v>
      </c>
      <c r="I551" s="264">
        <v>0</v>
      </c>
      <c r="J551" s="264">
        <v>200</v>
      </c>
      <c r="K551" s="264">
        <v>25587</v>
      </c>
      <c r="L551" s="264">
        <v>41000</v>
      </c>
      <c r="M551" s="264">
        <v>0</v>
      </c>
      <c r="N551" s="264">
        <v>1000</v>
      </c>
      <c r="O551" s="264">
        <v>100000</v>
      </c>
      <c r="P551" s="264">
        <v>0</v>
      </c>
      <c r="Q551" s="264">
        <v>200080</v>
      </c>
      <c r="R551" s="264">
        <v>13500</v>
      </c>
      <c r="S551" s="264">
        <v>25500</v>
      </c>
      <c r="T551" s="264">
        <v>0</v>
      </c>
      <c r="U551" s="264">
        <v>3300</v>
      </c>
      <c r="V551" s="264">
        <v>0</v>
      </c>
      <c r="W551" s="264">
        <v>16780</v>
      </c>
      <c r="X551" s="264">
        <v>0</v>
      </c>
      <c r="Y551" s="264">
        <v>100000</v>
      </c>
      <c r="Z551" s="264">
        <v>159080</v>
      </c>
      <c r="AA551" s="264">
        <v>41000</v>
      </c>
      <c r="AB551" s="264">
        <v>200080</v>
      </c>
      <c r="AC551" s="264">
        <v>0</v>
      </c>
      <c r="AD551" s="264">
        <v>200080</v>
      </c>
      <c r="AE551" s="264">
        <v>0</v>
      </c>
      <c r="AF551" s="264">
        <v>101030</v>
      </c>
      <c r="AG551" s="264">
        <v>101030</v>
      </c>
      <c r="AI551" t="s">
        <v>1016</v>
      </c>
      <c r="AK551" t="s">
        <v>1017</v>
      </c>
      <c r="AL551" s="241" t="str">
        <f t="shared" si="8"/>
        <v>442</v>
      </c>
    </row>
    <row r="552" spans="1:38" x14ac:dyDescent="0.2">
      <c r="A552" s="272" t="s">
        <v>2755</v>
      </c>
      <c r="B552" t="s">
        <v>1254</v>
      </c>
      <c r="C552" s="264">
        <v>79091</v>
      </c>
      <c r="D552" s="264">
        <v>0</v>
      </c>
      <c r="E552" s="264">
        <v>79091</v>
      </c>
      <c r="F552" s="264">
        <v>0</v>
      </c>
      <c r="G552" s="264">
        <v>0</v>
      </c>
      <c r="H552" s="264">
        <v>34177</v>
      </c>
      <c r="I552" s="264">
        <v>600</v>
      </c>
      <c r="J552" s="264">
        <v>3000</v>
      </c>
      <c r="K552" s="264">
        <v>66720</v>
      </c>
      <c r="L552" s="264">
        <v>219000</v>
      </c>
      <c r="M552" s="264">
        <v>0</v>
      </c>
      <c r="N552" s="264">
        <v>2000</v>
      </c>
      <c r="O552" s="264">
        <v>0</v>
      </c>
      <c r="P552" s="264">
        <v>18480</v>
      </c>
      <c r="Q552" s="264">
        <v>423068</v>
      </c>
      <c r="R552" s="264">
        <v>43880</v>
      </c>
      <c r="S552" s="264">
        <v>71700</v>
      </c>
      <c r="T552" s="264">
        <v>0</v>
      </c>
      <c r="U552" s="264">
        <v>4850</v>
      </c>
      <c r="V552" s="264">
        <v>2780</v>
      </c>
      <c r="W552" s="264">
        <v>32000</v>
      </c>
      <c r="X552" s="264">
        <v>0</v>
      </c>
      <c r="Y552" s="264">
        <v>0</v>
      </c>
      <c r="Z552" s="264">
        <v>155210</v>
      </c>
      <c r="AA552" s="264">
        <v>196000</v>
      </c>
      <c r="AB552" s="264">
        <v>351210</v>
      </c>
      <c r="AC552" s="264">
        <v>18480</v>
      </c>
      <c r="AD552" s="264">
        <v>369690</v>
      </c>
      <c r="AE552" s="264">
        <v>53378</v>
      </c>
      <c r="AF552" s="264">
        <v>439268</v>
      </c>
      <c r="AG552" s="264">
        <v>492646</v>
      </c>
      <c r="AI552" t="s">
        <v>1231</v>
      </c>
      <c r="AK552" t="s">
        <v>1232</v>
      </c>
      <c r="AL552" s="241" t="str">
        <f t="shared" si="8"/>
        <v>547</v>
      </c>
    </row>
    <row r="553" spans="1:38" x14ac:dyDescent="0.2">
      <c r="A553" s="272" t="s">
        <v>2756</v>
      </c>
      <c r="B553" t="s">
        <v>1256</v>
      </c>
      <c r="C553" s="264">
        <v>86161</v>
      </c>
      <c r="D553" s="264">
        <v>0</v>
      </c>
      <c r="E553" s="264">
        <v>86161</v>
      </c>
      <c r="F553" s="264">
        <v>0</v>
      </c>
      <c r="G553" s="264">
        <v>0</v>
      </c>
      <c r="H553" s="264">
        <v>22708</v>
      </c>
      <c r="I553" s="264">
        <v>392</v>
      </c>
      <c r="J553" s="264">
        <v>1000</v>
      </c>
      <c r="K553" s="264">
        <v>27000</v>
      </c>
      <c r="L553" s="264">
        <v>62000</v>
      </c>
      <c r="M553" s="264">
        <v>0</v>
      </c>
      <c r="N553" s="264">
        <v>0</v>
      </c>
      <c r="O553" s="264">
        <v>0</v>
      </c>
      <c r="P553" s="264">
        <v>0</v>
      </c>
      <c r="Q553" s="264">
        <v>199261</v>
      </c>
      <c r="R553" s="264">
        <v>25007</v>
      </c>
      <c r="S553" s="264">
        <v>32867</v>
      </c>
      <c r="T553" s="264">
        <v>0</v>
      </c>
      <c r="U553" s="264">
        <v>9600</v>
      </c>
      <c r="V553" s="264">
        <v>1300</v>
      </c>
      <c r="W553" s="264">
        <v>40250</v>
      </c>
      <c r="X553" s="264">
        <v>28237</v>
      </c>
      <c r="Y553" s="264">
        <v>0</v>
      </c>
      <c r="Z553" s="264">
        <v>137261</v>
      </c>
      <c r="AA553" s="264">
        <v>62000</v>
      </c>
      <c r="AB553" s="264">
        <v>199261</v>
      </c>
      <c r="AC553" s="264">
        <v>0</v>
      </c>
      <c r="AD553" s="264">
        <v>199261</v>
      </c>
      <c r="AE553" s="264">
        <v>0</v>
      </c>
      <c r="AF553" s="264">
        <v>93449</v>
      </c>
      <c r="AG553" s="264">
        <v>93449</v>
      </c>
      <c r="AI553" t="s">
        <v>359</v>
      </c>
      <c r="AK553" t="s">
        <v>360</v>
      </c>
      <c r="AL553" s="241" t="str">
        <f t="shared" si="8"/>
        <v>132</v>
      </c>
    </row>
    <row r="554" spans="1:38" x14ac:dyDescent="0.2">
      <c r="A554" s="272" t="s">
        <v>2757</v>
      </c>
      <c r="B554" t="s">
        <v>1258</v>
      </c>
      <c r="C554" s="264">
        <v>180813</v>
      </c>
      <c r="D554" s="264">
        <v>0</v>
      </c>
      <c r="E554" s="264">
        <v>180813</v>
      </c>
      <c r="F554" s="264">
        <v>0</v>
      </c>
      <c r="G554" s="264">
        <v>0</v>
      </c>
      <c r="H554" s="264">
        <v>58639</v>
      </c>
      <c r="I554" s="264">
        <v>2340</v>
      </c>
      <c r="J554" s="264">
        <v>3610</v>
      </c>
      <c r="K554" s="264">
        <v>149678</v>
      </c>
      <c r="L554" s="264">
        <v>589860</v>
      </c>
      <c r="M554" s="264">
        <v>0</v>
      </c>
      <c r="N554" s="264">
        <v>20520</v>
      </c>
      <c r="O554" s="264">
        <v>0</v>
      </c>
      <c r="P554" s="264">
        <v>25850</v>
      </c>
      <c r="Q554" s="264">
        <v>1031310</v>
      </c>
      <c r="R554" s="264">
        <v>67175</v>
      </c>
      <c r="S554" s="264">
        <v>187580</v>
      </c>
      <c r="T554" s="264">
        <v>0</v>
      </c>
      <c r="U554" s="264">
        <v>47078</v>
      </c>
      <c r="V554" s="264">
        <v>2300</v>
      </c>
      <c r="W554" s="264">
        <v>125700</v>
      </c>
      <c r="X554" s="264">
        <v>0</v>
      </c>
      <c r="Y554" s="264">
        <v>0</v>
      </c>
      <c r="Z554" s="264">
        <v>429833</v>
      </c>
      <c r="AA554" s="264">
        <v>528770</v>
      </c>
      <c r="AB554" s="264">
        <v>958603</v>
      </c>
      <c r="AC554" s="264">
        <v>25850</v>
      </c>
      <c r="AD554" s="264">
        <v>984453</v>
      </c>
      <c r="AE554" s="264">
        <v>46857</v>
      </c>
      <c r="AF554" s="264">
        <v>690288</v>
      </c>
      <c r="AG554" s="264">
        <v>737145</v>
      </c>
      <c r="AI554" t="s">
        <v>487</v>
      </c>
      <c r="AK554" t="s">
        <v>488</v>
      </c>
      <c r="AL554" s="241" t="str">
        <f t="shared" si="8"/>
        <v>193</v>
      </c>
    </row>
    <row r="555" spans="1:38" x14ac:dyDescent="0.2">
      <c r="A555" s="272" t="s">
        <v>2758</v>
      </c>
      <c r="B555" t="s">
        <v>1260</v>
      </c>
      <c r="C555" s="264">
        <v>61328</v>
      </c>
      <c r="D555" s="264">
        <v>0</v>
      </c>
      <c r="E555" s="264">
        <v>61328</v>
      </c>
      <c r="F555" s="264">
        <v>0</v>
      </c>
      <c r="G555" s="264">
        <v>0</v>
      </c>
      <c r="H555" s="264">
        <v>13612</v>
      </c>
      <c r="I555" s="264">
        <v>800</v>
      </c>
      <c r="J555" s="264">
        <v>6000</v>
      </c>
      <c r="K555" s="264">
        <v>20884</v>
      </c>
      <c r="L555" s="264">
        <v>112400</v>
      </c>
      <c r="M555" s="264">
        <v>7000</v>
      </c>
      <c r="N555" s="264">
        <v>6000</v>
      </c>
      <c r="O555" s="264">
        <v>0</v>
      </c>
      <c r="P555" s="264">
        <v>0</v>
      </c>
      <c r="Q555" s="264">
        <v>228024</v>
      </c>
      <c r="R555" s="264">
        <v>27035</v>
      </c>
      <c r="S555" s="264">
        <v>16365</v>
      </c>
      <c r="T555" s="264">
        <v>0</v>
      </c>
      <c r="U555" s="264">
        <v>9450</v>
      </c>
      <c r="V555" s="264">
        <v>6800</v>
      </c>
      <c r="W555" s="264">
        <v>77200</v>
      </c>
      <c r="X555" s="264">
        <v>0</v>
      </c>
      <c r="Y555" s="264">
        <v>0</v>
      </c>
      <c r="Z555" s="264">
        <v>136850</v>
      </c>
      <c r="AA555" s="264">
        <v>96722</v>
      </c>
      <c r="AB555" s="264">
        <v>233572</v>
      </c>
      <c r="AC555" s="264">
        <v>0</v>
      </c>
      <c r="AD555" s="264">
        <v>233572</v>
      </c>
      <c r="AE555" s="264">
        <v>-5548</v>
      </c>
      <c r="AF555" s="264">
        <v>183363</v>
      </c>
      <c r="AG555" s="264">
        <v>177815</v>
      </c>
      <c r="AI555" t="s">
        <v>1363</v>
      </c>
      <c r="AK555" t="s">
        <v>1364</v>
      </c>
      <c r="AL555" s="241" t="str">
        <f t="shared" si="8"/>
        <v>611</v>
      </c>
    </row>
    <row r="556" spans="1:38" x14ac:dyDescent="0.2">
      <c r="A556" s="272" t="s">
        <v>2759</v>
      </c>
      <c r="B556" t="s">
        <v>1262</v>
      </c>
      <c r="C556" s="264">
        <v>612038</v>
      </c>
      <c r="D556" s="264">
        <v>0</v>
      </c>
      <c r="E556" s="264">
        <v>612038</v>
      </c>
      <c r="F556" s="264">
        <v>0</v>
      </c>
      <c r="G556" s="264">
        <v>263050</v>
      </c>
      <c r="H556" s="264">
        <v>134391</v>
      </c>
      <c r="I556" s="264">
        <v>21225</v>
      </c>
      <c r="J556" s="264">
        <v>31550</v>
      </c>
      <c r="K556" s="264">
        <v>297742.8</v>
      </c>
      <c r="L556" s="264">
        <v>892090</v>
      </c>
      <c r="M556" s="264">
        <v>0</v>
      </c>
      <c r="N556" s="264">
        <v>22330</v>
      </c>
      <c r="O556" s="264">
        <v>0</v>
      </c>
      <c r="P556" s="264">
        <v>427344</v>
      </c>
      <c r="Q556" s="264">
        <v>2701760.8</v>
      </c>
      <c r="R556" s="264">
        <v>358092</v>
      </c>
      <c r="S556" s="264">
        <v>344845</v>
      </c>
      <c r="T556" s="264">
        <v>0</v>
      </c>
      <c r="U556" s="264">
        <v>283411</v>
      </c>
      <c r="V556" s="264">
        <v>6244</v>
      </c>
      <c r="W556" s="264">
        <v>172364</v>
      </c>
      <c r="X556" s="264">
        <v>357690</v>
      </c>
      <c r="Y556" s="264">
        <v>0</v>
      </c>
      <c r="Z556" s="264">
        <v>1522646</v>
      </c>
      <c r="AA556" s="264">
        <v>746710</v>
      </c>
      <c r="AB556" s="264">
        <v>2269356</v>
      </c>
      <c r="AC556" s="264">
        <v>427344</v>
      </c>
      <c r="AD556" s="264">
        <v>2696700</v>
      </c>
      <c r="AE556" s="264">
        <v>5060.8000000000466</v>
      </c>
      <c r="AF556" s="264">
        <v>750842</v>
      </c>
      <c r="AG556" s="264">
        <v>755902.8</v>
      </c>
      <c r="AI556" t="s">
        <v>1122</v>
      </c>
      <c r="AK556" t="s">
        <v>1123</v>
      </c>
      <c r="AL556" s="241" t="str">
        <f t="shared" si="8"/>
        <v>494</v>
      </c>
    </row>
    <row r="557" spans="1:38" x14ac:dyDescent="0.2">
      <c r="A557" s="272" t="s">
        <v>2760</v>
      </c>
      <c r="B557" t="s">
        <v>1265</v>
      </c>
      <c r="C557" s="264">
        <v>1681561</v>
      </c>
      <c r="D557" s="264">
        <v>0</v>
      </c>
      <c r="E557" s="264">
        <v>1681561</v>
      </c>
      <c r="F557" s="264">
        <v>0</v>
      </c>
      <c r="G557" s="264">
        <v>150000</v>
      </c>
      <c r="H557" s="264">
        <v>505235</v>
      </c>
      <c r="I557" s="264">
        <v>27000</v>
      </c>
      <c r="J557" s="264">
        <v>3500</v>
      </c>
      <c r="K557" s="264">
        <v>905400</v>
      </c>
      <c r="L557" s="264">
        <v>1479250</v>
      </c>
      <c r="M557" s="264">
        <v>0</v>
      </c>
      <c r="N557" s="264">
        <v>142000</v>
      </c>
      <c r="O557" s="264">
        <v>0</v>
      </c>
      <c r="P557" s="264">
        <v>384587</v>
      </c>
      <c r="Q557" s="264">
        <v>5278533</v>
      </c>
      <c r="R557" s="264">
        <v>764308</v>
      </c>
      <c r="S557" s="264">
        <v>686385</v>
      </c>
      <c r="T557" s="264">
        <v>7400</v>
      </c>
      <c r="U557" s="264">
        <v>569483</v>
      </c>
      <c r="V557" s="264">
        <v>118300</v>
      </c>
      <c r="W557" s="264">
        <v>360183</v>
      </c>
      <c r="X557" s="264">
        <v>466025</v>
      </c>
      <c r="Y557" s="264">
        <v>340000</v>
      </c>
      <c r="Z557" s="264">
        <v>3312084</v>
      </c>
      <c r="AA557" s="264">
        <v>1604224</v>
      </c>
      <c r="AB557" s="264">
        <v>4916308</v>
      </c>
      <c r="AC557" s="264">
        <v>384587</v>
      </c>
      <c r="AD557" s="264">
        <v>5300895</v>
      </c>
      <c r="AE557" s="264">
        <v>-22362</v>
      </c>
      <c r="AF557" s="264">
        <v>5605408</v>
      </c>
      <c r="AG557" s="264">
        <v>5583046</v>
      </c>
      <c r="AI557" t="s">
        <v>1910</v>
      </c>
      <c r="AK557" t="s">
        <v>1911</v>
      </c>
      <c r="AL557" s="241" t="str">
        <f t="shared" si="8"/>
        <v>875</v>
      </c>
    </row>
    <row r="558" spans="1:38" x14ac:dyDescent="0.2">
      <c r="A558" s="272" t="s">
        <v>2761</v>
      </c>
      <c r="B558" t="s">
        <v>1267</v>
      </c>
      <c r="C558" s="264">
        <v>13486</v>
      </c>
      <c r="D558" s="264">
        <v>0</v>
      </c>
      <c r="E558" s="264">
        <v>13486</v>
      </c>
      <c r="F558" s="264">
        <v>0</v>
      </c>
      <c r="G558" s="264">
        <v>0</v>
      </c>
      <c r="H558" s="264">
        <v>7523</v>
      </c>
      <c r="I558" s="264">
        <v>0</v>
      </c>
      <c r="J558" s="264">
        <v>0</v>
      </c>
      <c r="K558" s="264">
        <v>11750</v>
      </c>
      <c r="L558" s="264">
        <v>36500</v>
      </c>
      <c r="M558" s="264">
        <v>0</v>
      </c>
      <c r="N558" s="264">
        <v>0</v>
      </c>
      <c r="O558" s="264">
        <v>0</v>
      </c>
      <c r="P558" s="264">
        <v>0</v>
      </c>
      <c r="Q558" s="264">
        <v>69259</v>
      </c>
      <c r="R558" s="264">
        <v>2000</v>
      </c>
      <c r="S558" s="264">
        <v>16600</v>
      </c>
      <c r="T558" s="264">
        <v>0</v>
      </c>
      <c r="U558" s="264">
        <v>3391</v>
      </c>
      <c r="V558" s="264">
        <v>300</v>
      </c>
      <c r="W558" s="264">
        <v>13000</v>
      </c>
      <c r="X558" s="264">
        <v>0</v>
      </c>
      <c r="Y558" s="264">
        <v>0</v>
      </c>
      <c r="Z558" s="264">
        <v>35291</v>
      </c>
      <c r="AA558" s="264">
        <v>0</v>
      </c>
      <c r="AB558" s="264">
        <v>35291</v>
      </c>
      <c r="AC558" s="264">
        <v>0</v>
      </c>
      <c r="AD558" s="264">
        <v>35291</v>
      </c>
      <c r="AE558" s="264">
        <v>33968</v>
      </c>
      <c r="AF558" s="264">
        <v>19808</v>
      </c>
      <c r="AG558" s="264">
        <v>53776</v>
      </c>
      <c r="AI558" t="s">
        <v>1153</v>
      </c>
      <c r="AK558" t="s">
        <v>1154</v>
      </c>
      <c r="AL558" s="241" t="str">
        <f t="shared" si="8"/>
        <v>509</v>
      </c>
    </row>
    <row r="559" spans="1:38" x14ac:dyDescent="0.2">
      <c r="A559" s="272" t="s">
        <v>2762</v>
      </c>
      <c r="B559" t="s">
        <v>1264</v>
      </c>
      <c r="C559" s="264">
        <v>38987</v>
      </c>
      <c r="D559" s="264">
        <v>0</v>
      </c>
      <c r="E559" s="264">
        <v>38987</v>
      </c>
      <c r="F559" s="264">
        <v>0</v>
      </c>
      <c r="G559" s="264">
        <v>0</v>
      </c>
      <c r="H559" s="264">
        <v>14906</v>
      </c>
      <c r="I559" s="264">
        <v>75</v>
      </c>
      <c r="J559" s="264">
        <v>2500</v>
      </c>
      <c r="K559" s="264">
        <v>45909</v>
      </c>
      <c r="L559" s="264">
        <v>14000</v>
      </c>
      <c r="M559" s="264">
        <v>0</v>
      </c>
      <c r="N559" s="264">
        <v>0</v>
      </c>
      <c r="O559" s="264">
        <v>0</v>
      </c>
      <c r="P559" s="264">
        <v>0</v>
      </c>
      <c r="Q559" s="264">
        <v>116377</v>
      </c>
      <c r="R559" s="264">
        <v>23400</v>
      </c>
      <c r="S559" s="264">
        <v>39545</v>
      </c>
      <c r="T559" s="264">
        <v>0</v>
      </c>
      <c r="U559" s="264">
        <v>5000</v>
      </c>
      <c r="V559" s="264">
        <v>0</v>
      </c>
      <c r="W559" s="264">
        <v>30813</v>
      </c>
      <c r="X559" s="264">
        <v>5342</v>
      </c>
      <c r="Y559" s="264">
        <v>0</v>
      </c>
      <c r="Z559" s="264">
        <v>104100</v>
      </c>
      <c r="AA559" s="264">
        <v>14000</v>
      </c>
      <c r="AB559" s="264">
        <v>118100</v>
      </c>
      <c r="AC559" s="264">
        <v>0</v>
      </c>
      <c r="AD559" s="264">
        <v>118100</v>
      </c>
      <c r="AE559" s="264">
        <v>-1723</v>
      </c>
      <c r="AF559" s="264">
        <v>123109</v>
      </c>
      <c r="AG559" s="264">
        <v>121386</v>
      </c>
      <c r="AI559" t="s">
        <v>1335</v>
      </c>
      <c r="AK559" t="s">
        <v>1336</v>
      </c>
      <c r="AL559" s="241" t="str">
        <f t="shared" si="8"/>
        <v>598</v>
      </c>
    </row>
    <row r="560" spans="1:38" x14ac:dyDescent="0.2">
      <c r="A560" s="272" t="s">
        <v>2763</v>
      </c>
      <c r="B560" t="s">
        <v>1270</v>
      </c>
      <c r="C560" s="264">
        <v>80989</v>
      </c>
      <c r="D560" s="264">
        <v>0</v>
      </c>
      <c r="E560" s="264">
        <v>80989</v>
      </c>
      <c r="F560" s="264">
        <v>0</v>
      </c>
      <c r="G560" s="264">
        <v>0</v>
      </c>
      <c r="H560" s="264">
        <v>37389</v>
      </c>
      <c r="I560" s="264">
        <v>10150</v>
      </c>
      <c r="J560" s="264">
        <v>3050</v>
      </c>
      <c r="K560" s="264">
        <v>95597</v>
      </c>
      <c r="L560" s="264">
        <v>171350</v>
      </c>
      <c r="M560" s="264">
        <v>0</v>
      </c>
      <c r="N560" s="264">
        <v>2120</v>
      </c>
      <c r="O560" s="264">
        <v>0</v>
      </c>
      <c r="P560" s="264">
        <v>47305</v>
      </c>
      <c r="Q560" s="264">
        <v>447950</v>
      </c>
      <c r="R560" s="264">
        <v>44441</v>
      </c>
      <c r="S560" s="264">
        <v>69401</v>
      </c>
      <c r="T560" s="264">
        <v>0</v>
      </c>
      <c r="U560" s="264">
        <v>19361</v>
      </c>
      <c r="V560" s="264">
        <v>4445</v>
      </c>
      <c r="W560" s="264">
        <v>37265</v>
      </c>
      <c r="X560" s="264">
        <v>3068</v>
      </c>
      <c r="Y560" s="264">
        <v>42000</v>
      </c>
      <c r="Z560" s="264">
        <v>219981</v>
      </c>
      <c r="AA560" s="264">
        <v>204570</v>
      </c>
      <c r="AB560" s="264">
        <v>424551</v>
      </c>
      <c r="AC560" s="264">
        <v>47305</v>
      </c>
      <c r="AD560" s="264">
        <v>471856</v>
      </c>
      <c r="AE560" s="264">
        <v>-23906</v>
      </c>
      <c r="AF560" s="264">
        <v>696722</v>
      </c>
      <c r="AG560" s="264">
        <v>672816</v>
      </c>
      <c r="AI560" t="s">
        <v>389</v>
      </c>
      <c r="AK560" t="s">
        <v>390</v>
      </c>
      <c r="AL560" s="241" t="str">
        <f t="shared" si="8"/>
        <v>145</v>
      </c>
    </row>
    <row r="561" spans="1:38" x14ac:dyDescent="0.2">
      <c r="A561" s="272" t="s">
        <v>2764</v>
      </c>
      <c r="B561" t="s">
        <v>1272</v>
      </c>
      <c r="C561" s="264">
        <v>19654</v>
      </c>
      <c r="D561" s="264">
        <v>0</v>
      </c>
      <c r="E561" s="264">
        <v>19654</v>
      </c>
      <c r="F561" s="264">
        <v>0</v>
      </c>
      <c r="G561" s="264">
        <v>0</v>
      </c>
      <c r="H561" s="264">
        <v>1773</v>
      </c>
      <c r="I561" s="264">
        <v>350</v>
      </c>
      <c r="J561" s="264">
        <v>1500</v>
      </c>
      <c r="K561" s="264">
        <v>18252</v>
      </c>
      <c r="L561" s="264">
        <v>0</v>
      </c>
      <c r="M561" s="264">
        <v>0</v>
      </c>
      <c r="N561" s="264">
        <v>1200</v>
      </c>
      <c r="O561" s="264">
        <v>0</v>
      </c>
      <c r="P561" s="264">
        <v>0</v>
      </c>
      <c r="Q561" s="264">
        <v>42729</v>
      </c>
      <c r="R561" s="264">
        <v>2500</v>
      </c>
      <c r="S561" s="264">
        <v>25200</v>
      </c>
      <c r="T561" s="264">
        <v>0</v>
      </c>
      <c r="U561" s="264">
        <v>5600</v>
      </c>
      <c r="V561" s="264">
        <v>0</v>
      </c>
      <c r="W561" s="264">
        <v>17929</v>
      </c>
      <c r="X561" s="264">
        <v>0</v>
      </c>
      <c r="Y561" s="264">
        <v>0</v>
      </c>
      <c r="Z561" s="264">
        <v>51229</v>
      </c>
      <c r="AA561" s="264">
        <v>0</v>
      </c>
      <c r="AB561" s="264">
        <v>51229</v>
      </c>
      <c r="AC561" s="264">
        <v>0</v>
      </c>
      <c r="AD561" s="264">
        <v>51229</v>
      </c>
      <c r="AE561" s="264">
        <v>-8500</v>
      </c>
      <c r="AF561" s="264">
        <v>39500</v>
      </c>
      <c r="AG561" s="264">
        <v>31000</v>
      </c>
      <c r="AI561" t="s">
        <v>635</v>
      </c>
      <c r="AK561" t="s">
        <v>636</v>
      </c>
      <c r="AL561" s="241" t="str">
        <f t="shared" si="8"/>
        <v>264</v>
      </c>
    </row>
    <row r="562" spans="1:38" x14ac:dyDescent="0.2">
      <c r="A562" s="272" t="s">
        <v>2765</v>
      </c>
      <c r="B562" t="s">
        <v>1275</v>
      </c>
      <c r="C562" s="264">
        <v>49610</v>
      </c>
      <c r="D562" s="264">
        <v>0</v>
      </c>
      <c r="E562" s="264">
        <v>49610</v>
      </c>
      <c r="F562" s="264">
        <v>0</v>
      </c>
      <c r="G562" s="264">
        <v>0</v>
      </c>
      <c r="H562" s="264">
        <v>20450</v>
      </c>
      <c r="I562" s="264">
        <v>500</v>
      </c>
      <c r="J562" s="264">
        <v>7100</v>
      </c>
      <c r="K562" s="264">
        <v>19470</v>
      </c>
      <c r="L562" s="264">
        <v>60055</v>
      </c>
      <c r="M562" s="264">
        <v>0</v>
      </c>
      <c r="N562" s="264">
        <v>59025</v>
      </c>
      <c r="O562" s="264">
        <v>0</v>
      </c>
      <c r="P562" s="264">
        <v>0</v>
      </c>
      <c r="Q562" s="264">
        <v>216210</v>
      </c>
      <c r="R562" s="264">
        <v>13500</v>
      </c>
      <c r="S562" s="264">
        <v>40150</v>
      </c>
      <c r="T562" s="264">
        <v>2250</v>
      </c>
      <c r="U562" s="264">
        <v>23200</v>
      </c>
      <c r="V562" s="264">
        <v>0</v>
      </c>
      <c r="W562" s="264">
        <v>33000</v>
      </c>
      <c r="X562" s="264">
        <v>0</v>
      </c>
      <c r="Y562" s="264">
        <v>0</v>
      </c>
      <c r="Z562" s="264">
        <v>112100</v>
      </c>
      <c r="AA562" s="264">
        <v>65300</v>
      </c>
      <c r="AB562" s="264">
        <v>177400</v>
      </c>
      <c r="AC562" s="264">
        <v>0</v>
      </c>
      <c r="AD562" s="264">
        <v>177400</v>
      </c>
      <c r="AE562" s="264">
        <v>38810</v>
      </c>
      <c r="AF562" s="264">
        <v>513720</v>
      </c>
      <c r="AG562" s="264">
        <v>552530</v>
      </c>
      <c r="AI562" t="s">
        <v>361</v>
      </c>
      <c r="AK562" t="s">
        <v>362</v>
      </c>
      <c r="AL562" s="241" t="str">
        <f t="shared" si="8"/>
        <v>133</v>
      </c>
    </row>
    <row r="563" spans="1:38" x14ac:dyDescent="0.2">
      <c r="A563" s="272" t="s">
        <v>2766</v>
      </c>
      <c r="B563" t="s">
        <v>1277</v>
      </c>
      <c r="C563" s="264">
        <v>150320</v>
      </c>
      <c r="D563" s="264">
        <v>0</v>
      </c>
      <c r="E563" s="264">
        <v>150320</v>
      </c>
      <c r="F563" s="264">
        <v>0</v>
      </c>
      <c r="G563" s="264">
        <v>0</v>
      </c>
      <c r="H563" s="264">
        <v>55100</v>
      </c>
      <c r="I563" s="264">
        <v>900</v>
      </c>
      <c r="J563" s="264">
        <v>15000</v>
      </c>
      <c r="K563" s="264">
        <v>69304</v>
      </c>
      <c r="L563" s="264">
        <v>217000</v>
      </c>
      <c r="M563" s="264">
        <v>0</v>
      </c>
      <c r="N563" s="264">
        <v>50000</v>
      </c>
      <c r="O563" s="264">
        <v>0</v>
      </c>
      <c r="P563" s="264">
        <v>22284</v>
      </c>
      <c r="Q563" s="264">
        <v>579908</v>
      </c>
      <c r="R563" s="264">
        <v>30000</v>
      </c>
      <c r="S563" s="264">
        <v>94200</v>
      </c>
      <c r="T563" s="264">
        <v>4800</v>
      </c>
      <c r="U563" s="264">
        <v>79000</v>
      </c>
      <c r="V563" s="264">
        <v>2000</v>
      </c>
      <c r="W563" s="264">
        <v>52000</v>
      </c>
      <c r="X563" s="264">
        <v>0</v>
      </c>
      <c r="Y563" s="264">
        <v>0</v>
      </c>
      <c r="Z563" s="264">
        <v>262000</v>
      </c>
      <c r="AA563" s="264">
        <v>221000</v>
      </c>
      <c r="AB563" s="264">
        <v>483000</v>
      </c>
      <c r="AC563" s="264">
        <v>22284</v>
      </c>
      <c r="AD563" s="264">
        <v>505284</v>
      </c>
      <c r="AE563" s="264">
        <v>74624</v>
      </c>
      <c r="AF563" s="264">
        <v>539797</v>
      </c>
      <c r="AG563" s="264">
        <v>614421</v>
      </c>
      <c r="AI563" t="s">
        <v>1764</v>
      </c>
      <c r="AK563" t="s">
        <v>1765</v>
      </c>
      <c r="AL563" s="241" t="str">
        <f t="shared" si="8"/>
        <v>806</v>
      </c>
    </row>
    <row r="564" spans="1:38" x14ac:dyDescent="0.2">
      <c r="A564" s="272" t="s">
        <v>2767</v>
      </c>
      <c r="B564" t="s">
        <v>1279</v>
      </c>
      <c r="C564" s="264">
        <v>358188</v>
      </c>
      <c r="D564" s="264">
        <v>0</v>
      </c>
      <c r="E564" s="264">
        <v>358188</v>
      </c>
      <c r="F564" s="264">
        <v>0</v>
      </c>
      <c r="G564" s="264">
        <v>46529</v>
      </c>
      <c r="H564" s="264">
        <v>102255</v>
      </c>
      <c r="I564" s="264">
        <v>2723</v>
      </c>
      <c r="J564" s="264">
        <v>8600</v>
      </c>
      <c r="K564" s="264">
        <v>158014</v>
      </c>
      <c r="L564" s="264">
        <v>404847</v>
      </c>
      <c r="M564" s="264">
        <v>200</v>
      </c>
      <c r="N564" s="264">
        <v>61907</v>
      </c>
      <c r="O564" s="264">
        <v>0</v>
      </c>
      <c r="P564" s="264">
        <v>158198</v>
      </c>
      <c r="Q564" s="264">
        <v>1301461</v>
      </c>
      <c r="R564" s="264">
        <v>88950</v>
      </c>
      <c r="S564" s="264">
        <v>153052</v>
      </c>
      <c r="T564" s="264">
        <v>0</v>
      </c>
      <c r="U564" s="264">
        <v>239744</v>
      </c>
      <c r="V564" s="264">
        <v>32219</v>
      </c>
      <c r="W564" s="264">
        <v>187147</v>
      </c>
      <c r="X564" s="264">
        <v>125926</v>
      </c>
      <c r="Y564" s="264">
        <v>52000</v>
      </c>
      <c r="Z564" s="264">
        <v>879038</v>
      </c>
      <c r="AA564" s="264">
        <v>332999</v>
      </c>
      <c r="AB564" s="264">
        <v>1212037</v>
      </c>
      <c r="AC564" s="264">
        <v>158198</v>
      </c>
      <c r="AD564" s="264">
        <v>1370235</v>
      </c>
      <c r="AE564" s="264">
        <v>-68774</v>
      </c>
      <c r="AF564" s="264">
        <v>1164157</v>
      </c>
      <c r="AG564" s="264">
        <v>1095383</v>
      </c>
      <c r="AI564" t="s">
        <v>1766</v>
      </c>
      <c r="AK564" t="s">
        <v>1767</v>
      </c>
      <c r="AL564" s="241" t="str">
        <f t="shared" si="8"/>
        <v>807</v>
      </c>
    </row>
    <row r="565" spans="1:38" x14ac:dyDescent="0.2">
      <c r="A565" s="272" t="s">
        <v>2768</v>
      </c>
      <c r="B565" t="s">
        <v>1281</v>
      </c>
      <c r="C565" s="264">
        <v>260681</v>
      </c>
      <c r="D565" s="264">
        <v>0</v>
      </c>
      <c r="E565" s="264">
        <v>260681</v>
      </c>
      <c r="F565" s="264">
        <v>0</v>
      </c>
      <c r="G565" s="264">
        <v>21751</v>
      </c>
      <c r="H565" s="264">
        <v>105632</v>
      </c>
      <c r="I565" s="264">
        <v>3815</v>
      </c>
      <c r="J565" s="264">
        <v>6510</v>
      </c>
      <c r="K565" s="264">
        <v>118767</v>
      </c>
      <c r="L565" s="264">
        <v>375310</v>
      </c>
      <c r="M565" s="264">
        <v>3600</v>
      </c>
      <c r="N565" s="264">
        <v>124400</v>
      </c>
      <c r="O565" s="264">
        <v>0</v>
      </c>
      <c r="P565" s="264">
        <v>0</v>
      </c>
      <c r="Q565" s="264">
        <v>1020466</v>
      </c>
      <c r="R565" s="264">
        <v>36237</v>
      </c>
      <c r="S565" s="264">
        <v>219990</v>
      </c>
      <c r="T565" s="264">
        <v>0</v>
      </c>
      <c r="U565" s="264">
        <v>134970</v>
      </c>
      <c r="V565" s="264">
        <v>21751</v>
      </c>
      <c r="W565" s="264">
        <v>60400</v>
      </c>
      <c r="X565" s="264">
        <v>108775</v>
      </c>
      <c r="Y565" s="264">
        <v>1250</v>
      </c>
      <c r="Z565" s="264">
        <v>583373</v>
      </c>
      <c r="AA565" s="264">
        <v>321801</v>
      </c>
      <c r="AB565" s="264">
        <v>905174</v>
      </c>
      <c r="AC565" s="264">
        <v>0</v>
      </c>
      <c r="AD565" s="264">
        <v>905174</v>
      </c>
      <c r="AE565" s="264">
        <v>115292</v>
      </c>
      <c r="AF565" s="264">
        <v>922208</v>
      </c>
      <c r="AG565" s="264">
        <v>1037500</v>
      </c>
      <c r="AI565" t="s">
        <v>1789</v>
      </c>
      <c r="AK565" t="s">
        <v>1790</v>
      </c>
      <c r="AL565" s="241" t="str">
        <f t="shared" si="8"/>
        <v>818</v>
      </c>
    </row>
    <row r="566" spans="1:38" x14ac:dyDescent="0.2">
      <c r="A566" s="272" t="s">
        <v>2769</v>
      </c>
      <c r="B566" t="s">
        <v>1283</v>
      </c>
      <c r="C566" s="264">
        <v>156848</v>
      </c>
      <c r="D566" s="264">
        <v>0</v>
      </c>
      <c r="E566" s="264">
        <v>156848</v>
      </c>
      <c r="F566" s="264">
        <v>0</v>
      </c>
      <c r="G566" s="264">
        <v>75000</v>
      </c>
      <c r="H566" s="264">
        <v>382470</v>
      </c>
      <c r="I566" s="264">
        <v>2705</v>
      </c>
      <c r="J566" s="264">
        <v>50500</v>
      </c>
      <c r="K566" s="264">
        <v>129345</v>
      </c>
      <c r="L566" s="264">
        <v>1110990</v>
      </c>
      <c r="M566" s="264">
        <v>0</v>
      </c>
      <c r="N566" s="264">
        <v>70128</v>
      </c>
      <c r="O566" s="264">
        <v>0</v>
      </c>
      <c r="P566" s="264">
        <v>250000</v>
      </c>
      <c r="Q566" s="264">
        <v>2227986</v>
      </c>
      <c r="R566" s="264">
        <v>47314</v>
      </c>
      <c r="S566" s="264">
        <v>99300</v>
      </c>
      <c r="T566" s="264">
        <v>4090</v>
      </c>
      <c r="U566" s="264">
        <v>284935</v>
      </c>
      <c r="V566" s="264">
        <v>117571</v>
      </c>
      <c r="W566" s="264">
        <v>199052</v>
      </c>
      <c r="X566" s="264">
        <v>0</v>
      </c>
      <c r="Y566" s="264">
        <v>100000</v>
      </c>
      <c r="Z566" s="264">
        <v>852262</v>
      </c>
      <c r="AA566" s="264">
        <v>1006161</v>
      </c>
      <c r="AB566" s="264">
        <v>1858423</v>
      </c>
      <c r="AC566" s="264">
        <v>250000</v>
      </c>
      <c r="AD566" s="264">
        <v>2108423</v>
      </c>
      <c r="AE566" s="264">
        <v>119563</v>
      </c>
      <c r="AF566" s="264">
        <v>1618772</v>
      </c>
      <c r="AG566" s="264">
        <v>1738335</v>
      </c>
      <c r="AI566" t="s">
        <v>739</v>
      </c>
      <c r="AK566" t="s">
        <v>740</v>
      </c>
      <c r="AL566" s="241" t="str">
        <f t="shared" si="8"/>
        <v>315</v>
      </c>
    </row>
    <row r="567" spans="1:38" x14ac:dyDescent="0.2">
      <c r="A567" s="272" t="s">
        <v>2770</v>
      </c>
      <c r="B567" t="s">
        <v>1285</v>
      </c>
      <c r="C567" s="264">
        <v>76530</v>
      </c>
      <c r="D567" s="264">
        <v>0</v>
      </c>
      <c r="E567" s="264">
        <v>76530</v>
      </c>
      <c r="F567" s="264">
        <v>0</v>
      </c>
      <c r="G567" s="264">
        <v>28534</v>
      </c>
      <c r="H567" s="264">
        <v>82570</v>
      </c>
      <c r="I567" s="264">
        <v>195</v>
      </c>
      <c r="J567" s="264">
        <v>10830</v>
      </c>
      <c r="K567" s="264">
        <v>24490</v>
      </c>
      <c r="L567" s="264">
        <v>112400</v>
      </c>
      <c r="M567" s="264">
        <v>0</v>
      </c>
      <c r="N567" s="264">
        <v>11000</v>
      </c>
      <c r="O567" s="264">
        <v>0</v>
      </c>
      <c r="P567" s="264">
        <v>0</v>
      </c>
      <c r="Q567" s="264">
        <v>346549</v>
      </c>
      <c r="R567" s="264">
        <v>19350</v>
      </c>
      <c r="S567" s="264">
        <v>82000</v>
      </c>
      <c r="T567" s="264">
        <v>1750</v>
      </c>
      <c r="U567" s="264">
        <v>88000</v>
      </c>
      <c r="V567" s="264">
        <v>37034</v>
      </c>
      <c r="W567" s="264">
        <v>39250</v>
      </c>
      <c r="X567" s="264">
        <v>43000</v>
      </c>
      <c r="Y567" s="264">
        <v>0</v>
      </c>
      <c r="Z567" s="264">
        <v>310384</v>
      </c>
      <c r="AA567" s="264">
        <v>97700</v>
      </c>
      <c r="AB567" s="264">
        <v>408084</v>
      </c>
      <c r="AC567" s="264">
        <v>0</v>
      </c>
      <c r="AD567" s="264">
        <v>408084</v>
      </c>
      <c r="AE567" s="264">
        <v>-61535</v>
      </c>
      <c r="AF567" s="264">
        <v>259301</v>
      </c>
      <c r="AG567" s="264">
        <v>197766</v>
      </c>
      <c r="AI567" t="s">
        <v>1709</v>
      </c>
      <c r="AK567" t="s">
        <v>1710</v>
      </c>
      <c r="AL567" s="241" t="str">
        <f t="shared" si="8"/>
        <v>779</v>
      </c>
    </row>
    <row r="568" spans="1:38" x14ac:dyDescent="0.2">
      <c r="A568" s="272" t="s">
        <v>2771</v>
      </c>
      <c r="B568" t="s">
        <v>1287</v>
      </c>
      <c r="C568" s="264">
        <v>109889</v>
      </c>
      <c r="D568" s="264">
        <v>0</v>
      </c>
      <c r="E568" s="264">
        <v>109889</v>
      </c>
      <c r="F568" s="264">
        <v>0</v>
      </c>
      <c r="G568" s="264">
        <v>0</v>
      </c>
      <c r="H568" s="264">
        <v>51261</v>
      </c>
      <c r="I568" s="264">
        <v>1400</v>
      </c>
      <c r="J568" s="264">
        <v>1900</v>
      </c>
      <c r="K568" s="264">
        <v>123000</v>
      </c>
      <c r="L568" s="264">
        <v>167000</v>
      </c>
      <c r="M568" s="264">
        <v>0</v>
      </c>
      <c r="N568" s="264">
        <v>5000</v>
      </c>
      <c r="O568" s="264">
        <v>0</v>
      </c>
      <c r="P568" s="264">
        <v>136851</v>
      </c>
      <c r="Q568" s="264">
        <v>596301</v>
      </c>
      <c r="R568" s="264">
        <v>15000</v>
      </c>
      <c r="S568" s="264">
        <v>53000</v>
      </c>
      <c r="T568" s="264">
        <v>2100</v>
      </c>
      <c r="U568" s="264">
        <v>85560</v>
      </c>
      <c r="V568" s="264">
        <v>0</v>
      </c>
      <c r="W568" s="264">
        <v>73400</v>
      </c>
      <c r="X568" s="264">
        <v>88189</v>
      </c>
      <c r="Y568" s="264">
        <v>0</v>
      </c>
      <c r="Z568" s="264">
        <v>317249</v>
      </c>
      <c r="AA568" s="264">
        <v>161000</v>
      </c>
      <c r="AB568" s="264">
        <v>478249</v>
      </c>
      <c r="AC568" s="264">
        <v>136851</v>
      </c>
      <c r="AD568" s="264">
        <v>615100</v>
      </c>
      <c r="AE568" s="264">
        <v>-18799</v>
      </c>
      <c r="AF568" s="264">
        <v>97645</v>
      </c>
      <c r="AG568" s="264">
        <v>78846</v>
      </c>
      <c r="AI568" t="s">
        <v>1791</v>
      </c>
      <c r="AK568" t="s">
        <v>1792</v>
      </c>
      <c r="AL568" s="241" t="str">
        <f t="shared" si="8"/>
        <v>819</v>
      </c>
    </row>
    <row r="569" spans="1:38" x14ac:dyDescent="0.2">
      <c r="A569" s="272" t="s">
        <v>2772</v>
      </c>
      <c r="B569" t="s">
        <v>1289</v>
      </c>
      <c r="C569" s="264">
        <v>1416473</v>
      </c>
      <c r="D569" s="264">
        <v>0</v>
      </c>
      <c r="E569" s="264">
        <v>1416473</v>
      </c>
      <c r="F569" s="264">
        <v>0</v>
      </c>
      <c r="G569" s="264">
        <v>244826</v>
      </c>
      <c r="H569" s="264">
        <v>280039</v>
      </c>
      <c r="I569" s="264">
        <v>9000</v>
      </c>
      <c r="J569" s="264">
        <v>58880</v>
      </c>
      <c r="K569" s="264">
        <v>2147128</v>
      </c>
      <c r="L569" s="264">
        <v>5342967</v>
      </c>
      <c r="M569" s="264">
        <v>18000</v>
      </c>
      <c r="N569" s="264">
        <v>538179</v>
      </c>
      <c r="O569" s="264">
        <v>0</v>
      </c>
      <c r="P569" s="264">
        <v>401805</v>
      </c>
      <c r="Q569" s="264">
        <v>10457297</v>
      </c>
      <c r="R569" s="264">
        <v>501776</v>
      </c>
      <c r="S569" s="264">
        <v>1172572</v>
      </c>
      <c r="T569" s="264">
        <v>21000</v>
      </c>
      <c r="U569" s="264">
        <v>950346</v>
      </c>
      <c r="V569" s="264">
        <v>1122394</v>
      </c>
      <c r="W569" s="264">
        <v>261189</v>
      </c>
      <c r="X569" s="264">
        <v>566111</v>
      </c>
      <c r="Y569" s="264">
        <v>2754463</v>
      </c>
      <c r="Z569" s="264">
        <v>7349851</v>
      </c>
      <c r="AA569" s="264">
        <v>5615740</v>
      </c>
      <c r="AB569" s="264">
        <v>12965591</v>
      </c>
      <c r="AC569" s="264">
        <v>401805</v>
      </c>
      <c r="AD569" s="264">
        <v>13367396</v>
      </c>
      <c r="AE569" s="264">
        <v>-2910099</v>
      </c>
      <c r="AF569" s="264">
        <v>6972663</v>
      </c>
      <c r="AG569" s="264">
        <v>4062564</v>
      </c>
      <c r="AI569" t="s">
        <v>1711</v>
      </c>
      <c r="AK569" t="s">
        <v>1712</v>
      </c>
      <c r="AL569" s="241" t="str">
        <f t="shared" si="8"/>
        <v>780</v>
      </c>
    </row>
    <row r="570" spans="1:38" x14ac:dyDescent="0.2">
      <c r="A570" s="272" t="s">
        <v>2773</v>
      </c>
      <c r="B570" t="s">
        <v>1292</v>
      </c>
      <c r="C570" s="264">
        <v>30215</v>
      </c>
      <c r="D570" s="264">
        <v>0</v>
      </c>
      <c r="E570" s="264">
        <v>30215</v>
      </c>
      <c r="F570" s="264">
        <v>0</v>
      </c>
      <c r="G570" s="264">
        <v>0</v>
      </c>
      <c r="H570" s="264">
        <v>6537</v>
      </c>
      <c r="I570" s="264">
        <v>740</v>
      </c>
      <c r="J570" s="264">
        <v>500</v>
      </c>
      <c r="K570" s="264">
        <v>35483</v>
      </c>
      <c r="L570" s="264">
        <v>0</v>
      </c>
      <c r="M570" s="264">
        <v>0</v>
      </c>
      <c r="N570" s="264">
        <v>100000</v>
      </c>
      <c r="O570" s="264">
        <v>0</v>
      </c>
      <c r="P570" s="264">
        <v>0</v>
      </c>
      <c r="Q570" s="264">
        <v>173475</v>
      </c>
      <c r="R570" s="264">
        <v>1791</v>
      </c>
      <c r="S570" s="264">
        <v>83700</v>
      </c>
      <c r="T570" s="264">
        <v>0</v>
      </c>
      <c r="U570" s="264">
        <v>700</v>
      </c>
      <c r="V570" s="264">
        <v>2500</v>
      </c>
      <c r="W570" s="264">
        <v>11075</v>
      </c>
      <c r="X570" s="264">
        <v>0</v>
      </c>
      <c r="Y570" s="264">
        <v>0</v>
      </c>
      <c r="Z570" s="264">
        <v>99766</v>
      </c>
      <c r="AA570" s="264">
        <v>0</v>
      </c>
      <c r="AB570" s="264">
        <v>99766</v>
      </c>
      <c r="AC570" s="264">
        <v>0</v>
      </c>
      <c r="AD570" s="264">
        <v>99766</v>
      </c>
      <c r="AE570" s="264">
        <v>73709</v>
      </c>
      <c r="AF570" s="264">
        <v>655164</v>
      </c>
      <c r="AG570" s="264">
        <v>728873</v>
      </c>
      <c r="AI570" t="s">
        <v>1619</v>
      </c>
      <c r="AK570" t="s">
        <v>1620</v>
      </c>
      <c r="AL570" s="241" t="str">
        <f t="shared" si="8"/>
        <v>736</v>
      </c>
    </row>
    <row r="571" spans="1:38" x14ac:dyDescent="0.2">
      <c r="A571" s="272" t="s">
        <v>2774</v>
      </c>
      <c r="B571" t="s">
        <v>1295</v>
      </c>
      <c r="C571" s="264">
        <v>519181</v>
      </c>
      <c r="D571" s="264">
        <v>0</v>
      </c>
      <c r="E571" s="264">
        <v>519181</v>
      </c>
      <c r="F571" s="264">
        <v>0</v>
      </c>
      <c r="G571" s="264">
        <v>93790</v>
      </c>
      <c r="H571" s="264">
        <v>136701</v>
      </c>
      <c r="I571" s="264">
        <v>3960</v>
      </c>
      <c r="J571" s="264">
        <v>38100</v>
      </c>
      <c r="K571" s="264">
        <v>459388</v>
      </c>
      <c r="L571" s="264">
        <v>764264</v>
      </c>
      <c r="M571" s="264">
        <v>0</v>
      </c>
      <c r="N571" s="264">
        <v>2000</v>
      </c>
      <c r="O571" s="264">
        <v>142000</v>
      </c>
      <c r="P571" s="264">
        <v>367551</v>
      </c>
      <c r="Q571" s="264">
        <v>2526935</v>
      </c>
      <c r="R571" s="264">
        <v>391525</v>
      </c>
      <c r="S571" s="264">
        <v>368867</v>
      </c>
      <c r="T571" s="264">
        <v>0</v>
      </c>
      <c r="U571" s="264">
        <v>278308</v>
      </c>
      <c r="V571" s="264">
        <v>56750</v>
      </c>
      <c r="W571" s="264">
        <v>188747</v>
      </c>
      <c r="X571" s="264">
        <v>253550</v>
      </c>
      <c r="Y571" s="264">
        <v>245000</v>
      </c>
      <c r="Z571" s="264">
        <v>1782747</v>
      </c>
      <c r="AA571" s="264">
        <v>482238</v>
      </c>
      <c r="AB571" s="264">
        <v>2264985</v>
      </c>
      <c r="AC571" s="264">
        <v>367551</v>
      </c>
      <c r="AD571" s="264">
        <v>2632536</v>
      </c>
      <c r="AE571" s="264">
        <v>-105601</v>
      </c>
      <c r="AF571" s="264">
        <v>716179</v>
      </c>
      <c r="AG571" s="264">
        <v>610578</v>
      </c>
      <c r="AI571" t="s">
        <v>485</v>
      </c>
      <c r="AK571" t="s">
        <v>486</v>
      </c>
      <c r="AL571" s="241" t="str">
        <f t="shared" si="8"/>
        <v>192</v>
      </c>
    </row>
    <row r="572" spans="1:38" x14ac:dyDescent="0.2">
      <c r="A572" s="272" t="s">
        <v>2775</v>
      </c>
      <c r="B572" t="s">
        <v>1297</v>
      </c>
      <c r="C572" s="264">
        <v>17808</v>
      </c>
      <c r="D572" s="264">
        <v>0</v>
      </c>
      <c r="E572" s="264">
        <v>17808</v>
      </c>
      <c r="F572" s="264">
        <v>0</v>
      </c>
      <c r="G572" s="264">
        <v>0</v>
      </c>
      <c r="H572" s="264">
        <v>10618</v>
      </c>
      <c r="I572" s="264">
        <v>100</v>
      </c>
      <c r="J572" s="264">
        <v>1200</v>
      </c>
      <c r="K572" s="264">
        <v>13500</v>
      </c>
      <c r="L572" s="264">
        <v>9000</v>
      </c>
      <c r="M572" s="264">
        <v>0</v>
      </c>
      <c r="N572" s="264">
        <v>0</v>
      </c>
      <c r="O572" s="264">
        <v>0</v>
      </c>
      <c r="P572" s="264">
        <v>0</v>
      </c>
      <c r="Q572" s="264">
        <v>52226</v>
      </c>
      <c r="R572" s="264">
        <v>10680</v>
      </c>
      <c r="S572" s="264">
        <v>25500</v>
      </c>
      <c r="T572" s="264">
        <v>0</v>
      </c>
      <c r="U572" s="264">
        <v>2275</v>
      </c>
      <c r="V572" s="264">
        <v>0</v>
      </c>
      <c r="W572" s="264">
        <v>13740</v>
      </c>
      <c r="X572" s="264">
        <v>0</v>
      </c>
      <c r="Y572" s="264">
        <v>0</v>
      </c>
      <c r="Z572" s="264">
        <v>52195</v>
      </c>
      <c r="AA572" s="264">
        <v>0</v>
      </c>
      <c r="AB572" s="264">
        <v>52195</v>
      </c>
      <c r="AC572" s="264">
        <v>0</v>
      </c>
      <c r="AD572" s="264">
        <v>52195</v>
      </c>
      <c r="AE572" s="264">
        <v>31</v>
      </c>
      <c r="AF572" s="264">
        <v>144766</v>
      </c>
      <c r="AG572" s="264">
        <v>144797</v>
      </c>
      <c r="AI572" t="s">
        <v>1391</v>
      </c>
      <c r="AK572" t="s">
        <v>1392</v>
      </c>
      <c r="AL572" s="241" t="str">
        <f t="shared" si="8"/>
        <v>624</v>
      </c>
    </row>
    <row r="573" spans="1:38" x14ac:dyDescent="0.2">
      <c r="A573" s="272" t="s">
        <v>2776</v>
      </c>
      <c r="B573" t="s">
        <v>1299</v>
      </c>
      <c r="C573" s="264">
        <v>24147</v>
      </c>
      <c r="D573" s="264">
        <v>0</v>
      </c>
      <c r="E573" s="264">
        <v>24147</v>
      </c>
      <c r="F573" s="264">
        <v>0</v>
      </c>
      <c r="G573" s="264">
        <v>0</v>
      </c>
      <c r="H573" s="264">
        <v>8455</v>
      </c>
      <c r="I573" s="264">
        <v>780</v>
      </c>
      <c r="J573" s="264">
        <v>200</v>
      </c>
      <c r="K573" s="264">
        <v>7111</v>
      </c>
      <c r="L573" s="264">
        <v>0</v>
      </c>
      <c r="M573" s="264">
        <v>0</v>
      </c>
      <c r="N573" s="264">
        <v>0</v>
      </c>
      <c r="O573" s="264">
        <v>0</v>
      </c>
      <c r="P573" s="264">
        <v>0</v>
      </c>
      <c r="Q573" s="264">
        <v>40693</v>
      </c>
      <c r="R573" s="264">
        <v>1483</v>
      </c>
      <c r="S573" s="264">
        <v>46082</v>
      </c>
      <c r="T573" s="264">
        <v>0</v>
      </c>
      <c r="U573" s="264">
        <v>13326</v>
      </c>
      <c r="V573" s="264">
        <v>1000</v>
      </c>
      <c r="W573" s="264">
        <v>16350</v>
      </c>
      <c r="X573" s="264">
        <v>0</v>
      </c>
      <c r="Y573" s="264">
        <v>0</v>
      </c>
      <c r="Z573" s="264">
        <v>78241</v>
      </c>
      <c r="AA573" s="264">
        <v>0</v>
      </c>
      <c r="AB573" s="264">
        <v>78241</v>
      </c>
      <c r="AC573" s="264">
        <v>0</v>
      </c>
      <c r="AD573" s="264">
        <v>78241</v>
      </c>
      <c r="AE573" s="264">
        <v>-37548</v>
      </c>
      <c r="AF573" s="264">
        <v>93598</v>
      </c>
      <c r="AG573" s="264">
        <v>56050</v>
      </c>
      <c r="AI573" t="s">
        <v>375</v>
      </c>
      <c r="AK573" t="s">
        <v>376</v>
      </c>
      <c r="AL573" s="241" t="str">
        <f t="shared" si="8"/>
        <v>139</v>
      </c>
    </row>
    <row r="574" spans="1:38" x14ac:dyDescent="0.2">
      <c r="A574" s="272" t="s">
        <v>2777</v>
      </c>
      <c r="B574" t="s">
        <v>1301</v>
      </c>
      <c r="C574" s="264">
        <v>18810</v>
      </c>
      <c r="D574" s="264">
        <v>0</v>
      </c>
      <c r="E574" s="264">
        <v>18810</v>
      </c>
      <c r="F574" s="264">
        <v>0</v>
      </c>
      <c r="G574" s="264">
        <v>18000</v>
      </c>
      <c r="H574" s="264">
        <v>11098</v>
      </c>
      <c r="I574" s="264">
        <v>0</v>
      </c>
      <c r="J574" s="264">
        <v>1000</v>
      </c>
      <c r="K574" s="264">
        <v>15535</v>
      </c>
      <c r="L574" s="264">
        <v>18000</v>
      </c>
      <c r="M574" s="264">
        <v>0</v>
      </c>
      <c r="N574" s="264">
        <v>800</v>
      </c>
      <c r="O574" s="264">
        <v>0</v>
      </c>
      <c r="P574" s="264">
        <v>0</v>
      </c>
      <c r="Q574" s="264">
        <v>83243</v>
      </c>
      <c r="R574" s="264">
        <v>1687</v>
      </c>
      <c r="S574" s="264">
        <v>13600</v>
      </c>
      <c r="T574" s="264">
        <v>0</v>
      </c>
      <c r="U574" s="264">
        <v>7760</v>
      </c>
      <c r="V574" s="264">
        <v>250</v>
      </c>
      <c r="W574" s="264">
        <v>23938</v>
      </c>
      <c r="X574" s="264">
        <v>0</v>
      </c>
      <c r="Y574" s="264">
        <v>18000</v>
      </c>
      <c r="Z574" s="264">
        <v>65235</v>
      </c>
      <c r="AA574" s="264">
        <v>18000</v>
      </c>
      <c r="AB574" s="264">
        <v>83235</v>
      </c>
      <c r="AC574" s="264">
        <v>0</v>
      </c>
      <c r="AD574" s="264">
        <v>83235</v>
      </c>
      <c r="AE574" s="264">
        <v>8</v>
      </c>
      <c r="AF574" s="264">
        <v>37945</v>
      </c>
      <c r="AG574" s="264">
        <v>37953</v>
      </c>
      <c r="AI574" t="s">
        <v>644</v>
      </c>
      <c r="AK574" t="s">
        <v>645</v>
      </c>
      <c r="AL574" s="241" t="str">
        <f t="shared" si="8"/>
        <v>269</v>
      </c>
    </row>
    <row r="575" spans="1:38" x14ac:dyDescent="0.2">
      <c r="A575" s="272" t="s">
        <v>2778</v>
      </c>
      <c r="B575" t="s">
        <v>1303</v>
      </c>
      <c r="C575" s="264">
        <v>229468</v>
      </c>
      <c r="D575" s="264">
        <v>0</v>
      </c>
      <c r="E575" s="264">
        <v>229468</v>
      </c>
      <c r="F575" s="264">
        <v>0</v>
      </c>
      <c r="G575" s="264">
        <v>0</v>
      </c>
      <c r="H575" s="264">
        <v>53537</v>
      </c>
      <c r="I575" s="264">
        <v>2675</v>
      </c>
      <c r="J575" s="264">
        <v>425</v>
      </c>
      <c r="K575" s="264">
        <v>120649</v>
      </c>
      <c r="L575" s="264">
        <v>196010</v>
      </c>
      <c r="M575" s="264">
        <v>0</v>
      </c>
      <c r="N575" s="264">
        <v>2650</v>
      </c>
      <c r="O575" s="264">
        <v>0</v>
      </c>
      <c r="P575" s="264">
        <v>227492</v>
      </c>
      <c r="Q575" s="264">
        <v>832906</v>
      </c>
      <c r="R575" s="264">
        <v>54363</v>
      </c>
      <c r="S575" s="264">
        <v>208400</v>
      </c>
      <c r="T575" s="264">
        <v>0</v>
      </c>
      <c r="U575" s="264">
        <v>46678</v>
      </c>
      <c r="V575" s="264">
        <v>5130</v>
      </c>
      <c r="W575" s="264">
        <v>82165</v>
      </c>
      <c r="X575" s="264">
        <v>107650</v>
      </c>
      <c r="Y575" s="264">
        <v>0</v>
      </c>
      <c r="Z575" s="264">
        <v>504386</v>
      </c>
      <c r="AA575" s="264">
        <v>161454</v>
      </c>
      <c r="AB575" s="264">
        <v>665840</v>
      </c>
      <c r="AC575" s="264">
        <v>227492</v>
      </c>
      <c r="AD575" s="264">
        <v>893332</v>
      </c>
      <c r="AE575" s="264">
        <v>-60426</v>
      </c>
      <c r="AF575" s="264">
        <v>788966</v>
      </c>
      <c r="AG575" s="264">
        <v>728540</v>
      </c>
      <c r="AI575" t="s">
        <v>1365</v>
      </c>
      <c r="AK575" t="s">
        <v>1366</v>
      </c>
      <c r="AL575" s="241" t="str">
        <f t="shared" si="8"/>
        <v>612</v>
      </c>
    </row>
    <row r="576" spans="1:38" x14ac:dyDescent="0.2">
      <c r="A576" s="272" t="s">
        <v>2779</v>
      </c>
      <c r="B576" t="s">
        <v>1305</v>
      </c>
      <c r="C576" s="264">
        <v>127952</v>
      </c>
      <c r="D576" s="264">
        <v>0</v>
      </c>
      <c r="E576" s="264">
        <v>127952</v>
      </c>
      <c r="F576" s="264">
        <v>0</v>
      </c>
      <c r="G576" s="264">
        <v>0</v>
      </c>
      <c r="H576" s="264">
        <v>41221</v>
      </c>
      <c r="I576" s="264">
        <v>890</v>
      </c>
      <c r="J576" s="264">
        <v>1280</v>
      </c>
      <c r="K576" s="264">
        <v>96545</v>
      </c>
      <c r="L576" s="264">
        <v>202950</v>
      </c>
      <c r="M576" s="264">
        <v>0</v>
      </c>
      <c r="N576" s="264">
        <v>28005</v>
      </c>
      <c r="O576" s="264">
        <v>0</v>
      </c>
      <c r="P576" s="264">
        <v>13761</v>
      </c>
      <c r="Q576" s="264">
        <v>512604</v>
      </c>
      <c r="R576" s="264">
        <v>41938</v>
      </c>
      <c r="S576" s="264">
        <v>64036</v>
      </c>
      <c r="T576" s="264">
        <v>0</v>
      </c>
      <c r="U576" s="264">
        <v>67855</v>
      </c>
      <c r="V576" s="264">
        <v>700</v>
      </c>
      <c r="W576" s="264">
        <v>65240</v>
      </c>
      <c r="X576" s="264">
        <v>9923</v>
      </c>
      <c r="Y576" s="264">
        <v>0</v>
      </c>
      <c r="Z576" s="264">
        <v>249692</v>
      </c>
      <c r="AA576" s="264">
        <v>170195</v>
      </c>
      <c r="AB576" s="264">
        <v>419887</v>
      </c>
      <c r="AC576" s="264">
        <v>13761</v>
      </c>
      <c r="AD576" s="264">
        <v>433648</v>
      </c>
      <c r="AE576" s="264">
        <v>78956</v>
      </c>
      <c r="AF576" s="264">
        <v>504892</v>
      </c>
      <c r="AG576" s="264">
        <v>583848</v>
      </c>
      <c r="AI576" t="s">
        <v>1337</v>
      </c>
      <c r="AK576" t="s">
        <v>1338</v>
      </c>
      <c r="AL576" s="241" t="str">
        <f t="shared" si="8"/>
        <v>599</v>
      </c>
    </row>
    <row r="577" spans="1:38" x14ac:dyDescent="0.2">
      <c r="A577" s="272" t="s">
        <v>2780</v>
      </c>
      <c r="B577" t="s">
        <v>1307</v>
      </c>
      <c r="C577" s="264">
        <v>2336154</v>
      </c>
      <c r="D577" s="264">
        <v>0</v>
      </c>
      <c r="E577" s="264">
        <v>2336154</v>
      </c>
      <c r="F577" s="264">
        <v>0</v>
      </c>
      <c r="G577" s="264">
        <v>1260912</v>
      </c>
      <c r="H577" s="264">
        <v>552805</v>
      </c>
      <c r="I577" s="264">
        <v>54625</v>
      </c>
      <c r="J577" s="264">
        <v>7400</v>
      </c>
      <c r="K577" s="264">
        <v>1211259</v>
      </c>
      <c r="L577" s="264">
        <v>3010400</v>
      </c>
      <c r="M577" s="264">
        <v>37000</v>
      </c>
      <c r="N577" s="264">
        <v>82050</v>
      </c>
      <c r="O577" s="264">
        <v>795000</v>
      </c>
      <c r="P577" s="264">
        <v>1746711</v>
      </c>
      <c r="Q577" s="264">
        <v>11094316</v>
      </c>
      <c r="R577" s="264">
        <v>1043504</v>
      </c>
      <c r="S577" s="264">
        <v>798479</v>
      </c>
      <c r="T577" s="264">
        <v>6000</v>
      </c>
      <c r="U577" s="264">
        <v>1174378</v>
      </c>
      <c r="V577" s="264">
        <v>487131</v>
      </c>
      <c r="W577" s="264">
        <v>528050</v>
      </c>
      <c r="X577" s="264">
        <v>1544833</v>
      </c>
      <c r="Y577" s="264">
        <v>1235567</v>
      </c>
      <c r="Z577" s="264">
        <v>6817942</v>
      </c>
      <c r="AA577" s="264">
        <v>2827959</v>
      </c>
      <c r="AB577" s="264">
        <v>9645901</v>
      </c>
      <c r="AC577" s="264">
        <v>1746711</v>
      </c>
      <c r="AD577" s="264">
        <v>11392612</v>
      </c>
      <c r="AE577" s="264">
        <v>-298296</v>
      </c>
      <c r="AF577" s="264">
        <v>1842548</v>
      </c>
      <c r="AG577" s="264">
        <v>1544252</v>
      </c>
      <c r="AI577" t="s">
        <v>1429</v>
      </c>
      <c r="AK577" t="s">
        <v>1430</v>
      </c>
      <c r="AL577" s="241" t="str">
        <f t="shared" si="8"/>
        <v>643</v>
      </c>
    </row>
    <row r="578" spans="1:38" x14ac:dyDescent="0.2">
      <c r="A578" s="272" t="s">
        <v>2781</v>
      </c>
      <c r="B578" t="s">
        <v>1310</v>
      </c>
      <c r="C578" s="264">
        <v>27546</v>
      </c>
      <c r="D578" s="264">
        <v>0</v>
      </c>
      <c r="E578" s="264">
        <v>27546</v>
      </c>
      <c r="F578" s="264">
        <v>0</v>
      </c>
      <c r="G578" s="264">
        <v>0</v>
      </c>
      <c r="H578" s="264">
        <v>17715</v>
      </c>
      <c r="I578" s="264">
        <v>565</v>
      </c>
      <c r="J578" s="264">
        <v>276</v>
      </c>
      <c r="K578" s="264">
        <v>32160</v>
      </c>
      <c r="L578" s="264">
        <v>153600</v>
      </c>
      <c r="M578" s="264">
        <v>0</v>
      </c>
      <c r="N578" s="264">
        <v>4000</v>
      </c>
      <c r="O578" s="264">
        <v>0</v>
      </c>
      <c r="P578" s="264">
        <v>0</v>
      </c>
      <c r="Q578" s="264">
        <v>235862</v>
      </c>
      <c r="R578" s="264">
        <v>19000</v>
      </c>
      <c r="S578" s="264">
        <v>104800</v>
      </c>
      <c r="T578" s="264">
        <v>0</v>
      </c>
      <c r="U578" s="264">
        <v>9000</v>
      </c>
      <c r="V578" s="264">
        <v>0</v>
      </c>
      <c r="W578" s="264">
        <v>32500</v>
      </c>
      <c r="X578" s="264">
        <v>0</v>
      </c>
      <c r="Y578" s="264">
        <v>0</v>
      </c>
      <c r="Z578" s="264">
        <v>165300</v>
      </c>
      <c r="AA578" s="264">
        <v>70500</v>
      </c>
      <c r="AB578" s="264">
        <v>235800</v>
      </c>
      <c r="AC578" s="264">
        <v>0</v>
      </c>
      <c r="AD578" s="264">
        <v>235800</v>
      </c>
      <c r="AE578" s="264">
        <v>62</v>
      </c>
      <c r="AF578" s="264">
        <v>320106</v>
      </c>
      <c r="AG578" s="264">
        <v>320168</v>
      </c>
      <c r="AI578" t="s">
        <v>1483</v>
      </c>
      <c r="AK578" t="s">
        <v>1484</v>
      </c>
      <c r="AL578" s="241" t="str">
        <f t="shared" ref="AL578:AL641" si="9">RIGHT(AK578,3)</f>
        <v>669</v>
      </c>
    </row>
    <row r="579" spans="1:38" x14ac:dyDescent="0.2">
      <c r="A579" s="272" t="s">
        <v>2782</v>
      </c>
      <c r="B579" t="s">
        <v>1313</v>
      </c>
      <c r="C579" s="264">
        <v>52978</v>
      </c>
      <c r="D579" s="264">
        <v>0</v>
      </c>
      <c r="E579" s="264">
        <v>52978</v>
      </c>
      <c r="F579" s="264">
        <v>0</v>
      </c>
      <c r="G579" s="264">
        <v>0</v>
      </c>
      <c r="H579" s="264">
        <v>42315</v>
      </c>
      <c r="I579" s="264">
        <v>0</v>
      </c>
      <c r="J579" s="264">
        <v>0</v>
      </c>
      <c r="K579" s="264">
        <v>40220</v>
      </c>
      <c r="L579" s="264">
        <v>4300</v>
      </c>
      <c r="M579" s="264">
        <v>0</v>
      </c>
      <c r="N579" s="264">
        <v>0</v>
      </c>
      <c r="O579" s="264">
        <v>0</v>
      </c>
      <c r="P579" s="264">
        <v>34400</v>
      </c>
      <c r="Q579" s="264">
        <v>174213</v>
      </c>
      <c r="R579" s="264">
        <v>28900</v>
      </c>
      <c r="S579" s="264">
        <v>44000</v>
      </c>
      <c r="T579" s="264">
        <v>0</v>
      </c>
      <c r="U579" s="264">
        <v>6000</v>
      </c>
      <c r="V579" s="264">
        <v>0</v>
      </c>
      <c r="W579" s="264">
        <v>39392</v>
      </c>
      <c r="X579" s="264">
        <v>0</v>
      </c>
      <c r="Y579" s="264">
        <v>0</v>
      </c>
      <c r="Z579" s="264">
        <v>118292</v>
      </c>
      <c r="AA579" s="264">
        <v>0</v>
      </c>
      <c r="AB579" s="264">
        <v>118292</v>
      </c>
      <c r="AC579" s="264">
        <v>34400</v>
      </c>
      <c r="AD579" s="264">
        <v>152692</v>
      </c>
      <c r="AE579" s="264">
        <v>21521</v>
      </c>
      <c r="AF579" s="264">
        <v>245967</v>
      </c>
      <c r="AG579" s="264">
        <v>267488</v>
      </c>
      <c r="AI579" t="s">
        <v>850</v>
      </c>
      <c r="AK579" t="s">
        <v>851</v>
      </c>
      <c r="AL579" s="241" t="str">
        <f t="shared" si="9"/>
        <v>367</v>
      </c>
    </row>
    <row r="580" spans="1:38" x14ac:dyDescent="0.2">
      <c r="A580" s="272" t="s">
        <v>2783</v>
      </c>
      <c r="B580" t="s">
        <v>787</v>
      </c>
      <c r="C580" s="264">
        <v>124871</v>
      </c>
      <c r="D580" s="264">
        <v>0</v>
      </c>
      <c r="E580" s="264">
        <v>124871</v>
      </c>
      <c r="F580" s="264">
        <v>0</v>
      </c>
      <c r="G580" s="264">
        <v>0</v>
      </c>
      <c r="H580" s="264">
        <v>76816</v>
      </c>
      <c r="I580" s="264">
        <v>1325</v>
      </c>
      <c r="J580" s="264">
        <v>12100</v>
      </c>
      <c r="K580" s="264">
        <v>90814</v>
      </c>
      <c r="L580" s="264">
        <v>64300</v>
      </c>
      <c r="M580" s="264">
        <v>0</v>
      </c>
      <c r="N580" s="264">
        <v>6784</v>
      </c>
      <c r="O580" s="264">
        <v>0</v>
      </c>
      <c r="P580" s="264">
        <v>0</v>
      </c>
      <c r="Q580" s="264">
        <v>377010</v>
      </c>
      <c r="R580" s="264">
        <v>27862</v>
      </c>
      <c r="S580" s="264">
        <v>187149</v>
      </c>
      <c r="T580" s="264">
        <v>0</v>
      </c>
      <c r="U580" s="264">
        <v>36584</v>
      </c>
      <c r="V580" s="264">
        <v>0</v>
      </c>
      <c r="W580" s="264">
        <v>58885</v>
      </c>
      <c r="X580" s="264">
        <v>0</v>
      </c>
      <c r="Y580" s="264">
        <v>0</v>
      </c>
      <c r="Z580" s="264">
        <v>310480</v>
      </c>
      <c r="AA580" s="264">
        <v>63195</v>
      </c>
      <c r="AB580" s="264">
        <v>373675</v>
      </c>
      <c r="AC580" s="264">
        <v>0</v>
      </c>
      <c r="AD580" s="264">
        <v>373675</v>
      </c>
      <c r="AE580" s="264">
        <v>3335</v>
      </c>
      <c r="AF580" s="264">
        <v>1002140</v>
      </c>
      <c r="AG580" s="264">
        <v>1005475</v>
      </c>
      <c r="AI580" t="s">
        <v>415</v>
      </c>
      <c r="AK580" t="s">
        <v>416</v>
      </c>
      <c r="AL580" s="241" t="str">
        <f t="shared" si="9"/>
        <v>158</v>
      </c>
    </row>
    <row r="581" spans="1:38" x14ac:dyDescent="0.2">
      <c r="A581" s="272" t="s">
        <v>2784</v>
      </c>
      <c r="B581" t="s">
        <v>1316</v>
      </c>
      <c r="C581" s="264">
        <v>14180</v>
      </c>
      <c r="D581" s="264">
        <v>0</v>
      </c>
      <c r="E581" s="264">
        <v>14180</v>
      </c>
      <c r="F581" s="264">
        <v>0</v>
      </c>
      <c r="G581" s="264">
        <v>0</v>
      </c>
      <c r="H581" s="264">
        <v>7320</v>
      </c>
      <c r="I581" s="264">
        <v>25</v>
      </c>
      <c r="J581" s="264">
        <v>300</v>
      </c>
      <c r="K581" s="264">
        <v>10253</v>
      </c>
      <c r="L581" s="264">
        <v>11800</v>
      </c>
      <c r="M581" s="264">
        <v>0</v>
      </c>
      <c r="N581" s="264">
        <v>4212</v>
      </c>
      <c r="O581" s="264">
        <v>0</v>
      </c>
      <c r="P581" s="264">
        <v>0</v>
      </c>
      <c r="Q581" s="264">
        <v>48090</v>
      </c>
      <c r="R581" s="264">
        <v>9125</v>
      </c>
      <c r="S581" s="264">
        <v>5386</v>
      </c>
      <c r="T581" s="264">
        <v>0</v>
      </c>
      <c r="U581" s="264">
        <v>950</v>
      </c>
      <c r="V581" s="264">
        <v>500</v>
      </c>
      <c r="W581" s="264">
        <v>12511</v>
      </c>
      <c r="X581" s="264">
        <v>0</v>
      </c>
      <c r="Y581" s="264">
        <v>0</v>
      </c>
      <c r="Z581" s="264">
        <v>28472</v>
      </c>
      <c r="AA581" s="264">
        <v>6500</v>
      </c>
      <c r="AB581" s="264">
        <v>34972</v>
      </c>
      <c r="AC581" s="264">
        <v>0</v>
      </c>
      <c r="AD581" s="264">
        <v>34972</v>
      </c>
      <c r="AE581" s="264">
        <v>13118</v>
      </c>
      <c r="AF581" s="264">
        <v>98965</v>
      </c>
      <c r="AG581" s="264">
        <v>112083</v>
      </c>
      <c r="AI581" t="s">
        <v>1543</v>
      </c>
      <c r="AK581" t="s">
        <v>1544</v>
      </c>
      <c r="AL581" s="241" t="str">
        <f t="shared" si="9"/>
        <v>698</v>
      </c>
    </row>
    <row r="582" spans="1:38" x14ac:dyDescent="0.2">
      <c r="A582" s="272" t="s">
        <v>2785</v>
      </c>
      <c r="B582" t="s">
        <v>1318</v>
      </c>
      <c r="C582" s="264">
        <v>32893</v>
      </c>
      <c r="D582" s="264">
        <v>0</v>
      </c>
      <c r="E582" s="264">
        <v>32893</v>
      </c>
      <c r="F582" s="264">
        <v>0</v>
      </c>
      <c r="G582" s="264">
        <v>0</v>
      </c>
      <c r="H582" s="264">
        <v>16090</v>
      </c>
      <c r="I582" s="264">
        <v>0</v>
      </c>
      <c r="J582" s="264">
        <v>2661</v>
      </c>
      <c r="K582" s="264">
        <v>14016</v>
      </c>
      <c r="L582" s="264">
        <v>0</v>
      </c>
      <c r="M582" s="264">
        <v>0</v>
      </c>
      <c r="N582" s="264">
        <v>5000</v>
      </c>
      <c r="O582" s="264">
        <v>0</v>
      </c>
      <c r="P582" s="264">
        <v>0</v>
      </c>
      <c r="Q582" s="264">
        <v>70660</v>
      </c>
      <c r="R582" s="264">
        <v>5500</v>
      </c>
      <c r="S582" s="264">
        <v>76475</v>
      </c>
      <c r="T582" s="264">
        <v>0</v>
      </c>
      <c r="U582" s="264">
        <v>14581</v>
      </c>
      <c r="V582" s="264">
        <v>0</v>
      </c>
      <c r="W582" s="264">
        <v>13759</v>
      </c>
      <c r="X582" s="264">
        <v>2232</v>
      </c>
      <c r="Y582" s="264">
        <v>0</v>
      </c>
      <c r="Z582" s="264">
        <v>112547</v>
      </c>
      <c r="AA582" s="264">
        <v>0</v>
      </c>
      <c r="AB582" s="264">
        <v>112547</v>
      </c>
      <c r="AC582" s="264">
        <v>0</v>
      </c>
      <c r="AD582" s="264">
        <v>112547</v>
      </c>
      <c r="AE582" s="264">
        <v>-41887</v>
      </c>
      <c r="AF582" s="264">
        <v>232708</v>
      </c>
      <c r="AG582" s="264">
        <v>190821</v>
      </c>
      <c r="AI582" t="s">
        <v>391</v>
      </c>
      <c r="AK582" t="s">
        <v>392</v>
      </c>
      <c r="AL582" s="241" t="str">
        <f t="shared" si="9"/>
        <v>146</v>
      </c>
    </row>
    <row r="583" spans="1:38" x14ac:dyDescent="0.2">
      <c r="A583" s="272" t="s">
        <v>2786</v>
      </c>
      <c r="B583" t="s">
        <v>1320</v>
      </c>
      <c r="C583" s="264">
        <v>298678</v>
      </c>
      <c r="D583" s="264">
        <v>0</v>
      </c>
      <c r="E583" s="264">
        <v>298678</v>
      </c>
      <c r="F583" s="264">
        <v>0</v>
      </c>
      <c r="G583" s="264">
        <v>0</v>
      </c>
      <c r="H583" s="264">
        <v>118468</v>
      </c>
      <c r="I583" s="264">
        <v>2135</v>
      </c>
      <c r="J583" s="264">
        <v>14670</v>
      </c>
      <c r="K583" s="264">
        <v>755141</v>
      </c>
      <c r="L583" s="264">
        <v>393652</v>
      </c>
      <c r="M583" s="264">
        <v>0</v>
      </c>
      <c r="N583" s="264">
        <v>48800</v>
      </c>
      <c r="O583" s="264">
        <v>900350</v>
      </c>
      <c r="P583" s="264">
        <v>60000</v>
      </c>
      <c r="Q583" s="264">
        <v>2591894</v>
      </c>
      <c r="R583" s="264">
        <v>173537</v>
      </c>
      <c r="S583" s="264">
        <v>185370</v>
      </c>
      <c r="T583" s="264">
        <v>0</v>
      </c>
      <c r="U583" s="264">
        <v>73685</v>
      </c>
      <c r="V583" s="264">
        <v>75000</v>
      </c>
      <c r="W583" s="264">
        <v>125100</v>
      </c>
      <c r="X583" s="264">
        <v>0</v>
      </c>
      <c r="Y583" s="264">
        <v>0</v>
      </c>
      <c r="Z583" s="264">
        <v>632692</v>
      </c>
      <c r="AA583" s="264">
        <v>1671450</v>
      </c>
      <c r="AB583" s="264">
        <v>2304142</v>
      </c>
      <c r="AC583" s="264">
        <v>60000</v>
      </c>
      <c r="AD583" s="264">
        <v>2364142</v>
      </c>
      <c r="AE583" s="264">
        <v>227752</v>
      </c>
      <c r="AF583" s="264">
        <v>2226833</v>
      </c>
      <c r="AG583" s="264">
        <v>2454585</v>
      </c>
      <c r="AI583" t="s">
        <v>646</v>
      </c>
      <c r="AK583" t="s">
        <v>647</v>
      </c>
      <c r="AL583" s="241" t="str">
        <f t="shared" si="9"/>
        <v>270</v>
      </c>
    </row>
    <row r="584" spans="1:38" x14ac:dyDescent="0.2">
      <c r="A584" s="272" t="s">
        <v>2787</v>
      </c>
      <c r="B584" t="s">
        <v>1322</v>
      </c>
      <c r="C584" s="264">
        <v>4586231</v>
      </c>
      <c r="D584" s="264">
        <v>0</v>
      </c>
      <c r="E584" s="264">
        <v>4586231</v>
      </c>
      <c r="F584" s="264">
        <v>0</v>
      </c>
      <c r="G584" s="264">
        <v>347444</v>
      </c>
      <c r="H584" s="264">
        <v>1401410</v>
      </c>
      <c r="I584" s="264">
        <v>627875</v>
      </c>
      <c r="J584" s="264">
        <v>286866</v>
      </c>
      <c r="K584" s="264">
        <v>3423109.7</v>
      </c>
      <c r="L584" s="264">
        <v>6160234</v>
      </c>
      <c r="M584" s="264">
        <v>0</v>
      </c>
      <c r="N584" s="264">
        <v>620163</v>
      </c>
      <c r="O584" s="264">
        <v>4351500</v>
      </c>
      <c r="P584" s="264">
        <v>9644226</v>
      </c>
      <c r="Q584" s="264">
        <v>31449058.700000003</v>
      </c>
      <c r="R584" s="264">
        <v>3459266</v>
      </c>
      <c r="S584" s="264">
        <v>1617425</v>
      </c>
      <c r="T584" s="264">
        <v>0</v>
      </c>
      <c r="U584" s="264">
        <v>1653738</v>
      </c>
      <c r="V584" s="264">
        <v>654102</v>
      </c>
      <c r="W584" s="264">
        <v>957371</v>
      </c>
      <c r="X584" s="264">
        <v>749055</v>
      </c>
      <c r="Y584" s="264">
        <v>5407709</v>
      </c>
      <c r="Z584" s="264">
        <v>14498666</v>
      </c>
      <c r="AA584" s="264">
        <v>10881072</v>
      </c>
      <c r="AB584" s="264">
        <v>25379738</v>
      </c>
      <c r="AC584" s="264">
        <v>9644226</v>
      </c>
      <c r="AD584" s="264">
        <v>35023964</v>
      </c>
      <c r="AE584" s="264">
        <v>-3574905.3</v>
      </c>
      <c r="AF584" s="264">
        <v>11934798</v>
      </c>
      <c r="AG584" s="264">
        <v>8359892.7000000002</v>
      </c>
      <c r="AI584" t="s">
        <v>1041</v>
      </c>
      <c r="AJ584">
        <v>1</v>
      </c>
      <c r="AK584" t="s">
        <v>1042</v>
      </c>
      <c r="AL584" s="241" t="str">
        <f t="shared" si="9"/>
        <v>455</v>
      </c>
    </row>
    <row r="585" spans="1:38" x14ac:dyDescent="0.2">
      <c r="A585" s="272" t="s">
        <v>2788</v>
      </c>
      <c r="B585" t="s">
        <v>1324</v>
      </c>
      <c r="C585" s="264">
        <v>11952</v>
      </c>
      <c r="D585" s="264">
        <v>0</v>
      </c>
      <c r="E585" s="264">
        <v>11952</v>
      </c>
      <c r="F585" s="264">
        <v>0</v>
      </c>
      <c r="G585" s="264">
        <v>0</v>
      </c>
      <c r="H585" s="264">
        <v>15219</v>
      </c>
      <c r="I585" s="264">
        <v>0</v>
      </c>
      <c r="J585" s="264">
        <v>0</v>
      </c>
      <c r="K585" s="264">
        <v>16775</v>
      </c>
      <c r="L585" s="264">
        <v>0</v>
      </c>
      <c r="M585" s="264">
        <v>0</v>
      </c>
      <c r="N585" s="264">
        <v>0</v>
      </c>
      <c r="O585" s="264">
        <v>0</v>
      </c>
      <c r="P585" s="264">
        <v>0</v>
      </c>
      <c r="Q585" s="264">
        <v>43946</v>
      </c>
      <c r="R585" s="264">
        <v>2550</v>
      </c>
      <c r="S585" s="264">
        <v>47000</v>
      </c>
      <c r="T585" s="264">
        <v>0</v>
      </c>
      <c r="U585" s="264">
        <v>4050</v>
      </c>
      <c r="V585" s="264">
        <v>19000</v>
      </c>
      <c r="W585" s="264">
        <v>20500</v>
      </c>
      <c r="X585" s="264">
        <v>0</v>
      </c>
      <c r="Y585" s="264">
        <v>0</v>
      </c>
      <c r="Z585" s="264">
        <v>93100</v>
      </c>
      <c r="AA585" s="264">
        <v>0</v>
      </c>
      <c r="AB585" s="264">
        <v>93100</v>
      </c>
      <c r="AC585" s="264">
        <v>0</v>
      </c>
      <c r="AD585" s="264">
        <v>93100</v>
      </c>
      <c r="AE585" s="264">
        <v>-49154</v>
      </c>
      <c r="AF585" s="264">
        <v>126749</v>
      </c>
      <c r="AG585" s="264">
        <v>77595</v>
      </c>
      <c r="AI585" t="s">
        <v>655</v>
      </c>
      <c r="AK585" t="s">
        <v>656</v>
      </c>
      <c r="AL585" s="241" t="str">
        <f t="shared" si="9"/>
        <v>274</v>
      </c>
    </row>
    <row r="586" spans="1:38" x14ac:dyDescent="0.2">
      <c r="A586" s="272" t="s">
        <v>2789</v>
      </c>
      <c r="B586" t="s">
        <v>1326</v>
      </c>
      <c r="C586" s="264">
        <v>59952</v>
      </c>
      <c r="D586" s="264">
        <v>0</v>
      </c>
      <c r="E586" s="264">
        <v>59952</v>
      </c>
      <c r="F586" s="264">
        <v>0</v>
      </c>
      <c r="G586" s="264">
        <v>0</v>
      </c>
      <c r="H586" s="264">
        <v>45348</v>
      </c>
      <c r="I586" s="264">
        <v>0</v>
      </c>
      <c r="J586" s="264">
        <v>1700</v>
      </c>
      <c r="K586" s="264">
        <v>581000</v>
      </c>
      <c r="L586" s="264">
        <v>0</v>
      </c>
      <c r="M586" s="264">
        <v>0</v>
      </c>
      <c r="N586" s="264">
        <v>16000</v>
      </c>
      <c r="O586" s="264">
        <v>0</v>
      </c>
      <c r="P586" s="264">
        <v>0</v>
      </c>
      <c r="Q586" s="264">
        <v>704000</v>
      </c>
      <c r="R586" s="264">
        <v>26700</v>
      </c>
      <c r="S586" s="264">
        <v>662500</v>
      </c>
      <c r="T586" s="264">
        <v>0</v>
      </c>
      <c r="U586" s="264">
        <v>33700</v>
      </c>
      <c r="V586" s="264">
        <v>3000</v>
      </c>
      <c r="W586" s="264">
        <v>29200</v>
      </c>
      <c r="X586" s="264">
        <v>0</v>
      </c>
      <c r="Y586" s="264">
        <v>0</v>
      </c>
      <c r="Z586" s="264">
        <v>755100</v>
      </c>
      <c r="AA586" s="264">
        <v>0</v>
      </c>
      <c r="AB586" s="264">
        <v>755100</v>
      </c>
      <c r="AC586" s="264">
        <v>0</v>
      </c>
      <c r="AD586" s="264">
        <v>755100</v>
      </c>
      <c r="AE586" s="264">
        <v>-51100</v>
      </c>
      <c r="AF586" s="264">
        <v>1060474</v>
      </c>
      <c r="AG586" s="264">
        <v>1009374</v>
      </c>
      <c r="AI586" t="s">
        <v>1018</v>
      </c>
      <c r="AK586" t="s">
        <v>1019</v>
      </c>
      <c r="AL586" s="241" t="str">
        <f t="shared" si="9"/>
        <v>443</v>
      </c>
    </row>
    <row r="587" spans="1:38" x14ac:dyDescent="0.2">
      <c r="A587" s="272" t="s">
        <v>2790</v>
      </c>
      <c r="B587" t="s">
        <v>1328</v>
      </c>
      <c r="C587" s="264">
        <v>60141</v>
      </c>
      <c r="D587" s="264">
        <v>0</v>
      </c>
      <c r="E587" s="264">
        <v>60141</v>
      </c>
      <c r="F587" s="264">
        <v>0</v>
      </c>
      <c r="G587" s="264">
        <v>0</v>
      </c>
      <c r="H587" s="264">
        <v>41606</v>
      </c>
      <c r="I587" s="264">
        <v>700</v>
      </c>
      <c r="J587" s="264">
        <v>2125</v>
      </c>
      <c r="K587" s="264">
        <v>69500</v>
      </c>
      <c r="L587" s="264">
        <v>191300</v>
      </c>
      <c r="M587" s="264">
        <v>0</v>
      </c>
      <c r="N587" s="264">
        <v>10500</v>
      </c>
      <c r="O587" s="264">
        <v>0</v>
      </c>
      <c r="P587" s="264">
        <v>0</v>
      </c>
      <c r="Q587" s="264">
        <v>375872</v>
      </c>
      <c r="R587" s="264">
        <v>71400</v>
      </c>
      <c r="S587" s="264">
        <v>67000</v>
      </c>
      <c r="T587" s="264">
        <v>0</v>
      </c>
      <c r="U587" s="264">
        <v>18800</v>
      </c>
      <c r="V587" s="264">
        <v>1000</v>
      </c>
      <c r="W587" s="264">
        <v>44400</v>
      </c>
      <c r="X587" s="264">
        <v>0</v>
      </c>
      <c r="Y587" s="264">
        <v>0</v>
      </c>
      <c r="Z587" s="264">
        <v>202600</v>
      </c>
      <c r="AA587" s="264">
        <v>150500</v>
      </c>
      <c r="AB587" s="264">
        <v>353100</v>
      </c>
      <c r="AC587" s="264">
        <v>0</v>
      </c>
      <c r="AD587" s="264">
        <v>353100</v>
      </c>
      <c r="AE587" s="264">
        <v>22772</v>
      </c>
      <c r="AF587" s="264">
        <v>261191</v>
      </c>
      <c r="AG587" s="264">
        <v>283963</v>
      </c>
      <c r="AI587" t="s">
        <v>1951</v>
      </c>
      <c r="AK587" t="s">
        <v>1952</v>
      </c>
      <c r="AL587" s="241" t="str">
        <f t="shared" si="9"/>
        <v>895</v>
      </c>
    </row>
    <row r="588" spans="1:38" x14ac:dyDescent="0.2">
      <c r="A588" s="272" t="s">
        <v>2791</v>
      </c>
      <c r="B588" t="s">
        <v>858</v>
      </c>
      <c r="C588" s="264">
        <v>15384</v>
      </c>
      <c r="D588" s="264">
        <v>0</v>
      </c>
      <c r="E588" s="264">
        <v>15384</v>
      </c>
      <c r="F588" s="264">
        <v>0</v>
      </c>
      <c r="G588" s="264">
        <v>0</v>
      </c>
      <c r="H588" s="264">
        <v>11280</v>
      </c>
      <c r="I588" s="264">
        <v>0</v>
      </c>
      <c r="J588" s="264">
        <v>0</v>
      </c>
      <c r="K588" s="264">
        <v>15506</v>
      </c>
      <c r="L588" s="264">
        <v>1600</v>
      </c>
      <c r="M588" s="264">
        <v>800</v>
      </c>
      <c r="N588" s="264">
        <v>500</v>
      </c>
      <c r="O588" s="264">
        <v>0</v>
      </c>
      <c r="P588" s="264">
        <v>0</v>
      </c>
      <c r="Q588" s="264">
        <v>45070</v>
      </c>
      <c r="R588" s="264">
        <v>500</v>
      </c>
      <c r="S588" s="264">
        <v>9600</v>
      </c>
      <c r="T588" s="264">
        <v>0</v>
      </c>
      <c r="U588" s="264">
        <v>2500</v>
      </c>
      <c r="V588" s="264">
        <v>0</v>
      </c>
      <c r="W588" s="264">
        <v>14380</v>
      </c>
      <c r="X588" s="264">
        <v>0</v>
      </c>
      <c r="Y588" s="264">
        <v>0</v>
      </c>
      <c r="Z588" s="264">
        <v>26980</v>
      </c>
      <c r="AA588" s="264">
        <v>0</v>
      </c>
      <c r="AB588" s="264">
        <v>26980</v>
      </c>
      <c r="AC588" s="264">
        <v>0</v>
      </c>
      <c r="AD588" s="264">
        <v>26980</v>
      </c>
      <c r="AE588" s="264">
        <v>18090</v>
      </c>
      <c r="AF588" s="264">
        <v>89077</v>
      </c>
      <c r="AG588" s="264">
        <v>107167</v>
      </c>
      <c r="AI588" t="s">
        <v>489</v>
      </c>
      <c r="AK588" t="s">
        <v>490</v>
      </c>
      <c r="AL588" s="241" t="str">
        <f t="shared" si="9"/>
        <v>194</v>
      </c>
    </row>
    <row r="589" spans="1:38" x14ac:dyDescent="0.2">
      <c r="A589" s="272" t="s">
        <v>2792</v>
      </c>
      <c r="B589" t="s">
        <v>1331</v>
      </c>
      <c r="C589" s="264">
        <v>24530</v>
      </c>
      <c r="D589" s="264">
        <v>0</v>
      </c>
      <c r="E589" s="264">
        <v>24530</v>
      </c>
      <c r="F589" s="264">
        <v>0</v>
      </c>
      <c r="G589" s="264">
        <v>0</v>
      </c>
      <c r="H589" s="264">
        <v>1188</v>
      </c>
      <c r="I589" s="264">
        <v>0</v>
      </c>
      <c r="J589" s="264">
        <v>0</v>
      </c>
      <c r="K589" s="264">
        <v>28000</v>
      </c>
      <c r="L589" s="264">
        <v>79000</v>
      </c>
      <c r="M589" s="264">
        <v>0</v>
      </c>
      <c r="N589" s="264">
        <v>0</v>
      </c>
      <c r="O589" s="264">
        <v>0</v>
      </c>
      <c r="P589" s="264">
        <v>15000</v>
      </c>
      <c r="Q589" s="264">
        <v>147718</v>
      </c>
      <c r="R589" s="264">
        <v>5100</v>
      </c>
      <c r="S589" s="264">
        <v>34300</v>
      </c>
      <c r="T589" s="264">
        <v>0</v>
      </c>
      <c r="U589" s="264">
        <v>11500</v>
      </c>
      <c r="V589" s="264">
        <v>0</v>
      </c>
      <c r="W589" s="264">
        <v>14200</v>
      </c>
      <c r="X589" s="264">
        <v>0</v>
      </c>
      <c r="Y589" s="264">
        <v>0</v>
      </c>
      <c r="Z589" s="264">
        <v>65100</v>
      </c>
      <c r="AA589" s="264">
        <v>90000</v>
      </c>
      <c r="AB589" s="264">
        <v>155100</v>
      </c>
      <c r="AC589" s="264">
        <v>15000</v>
      </c>
      <c r="AD589" s="264">
        <v>170100</v>
      </c>
      <c r="AE589" s="264">
        <v>-22382</v>
      </c>
      <c r="AF589" s="264">
        <v>224809</v>
      </c>
      <c r="AG589" s="264">
        <v>202427</v>
      </c>
      <c r="AI589" t="s">
        <v>1912</v>
      </c>
      <c r="AK589" t="s">
        <v>1913</v>
      </c>
      <c r="AL589" s="241" t="str">
        <f t="shared" si="9"/>
        <v>876</v>
      </c>
    </row>
    <row r="590" spans="1:38" x14ac:dyDescent="0.2">
      <c r="A590" s="272" t="s">
        <v>2793</v>
      </c>
      <c r="B590" t="s">
        <v>1333</v>
      </c>
      <c r="C590" s="264">
        <v>3276614</v>
      </c>
      <c r="D590" s="264">
        <v>0</v>
      </c>
      <c r="E590" s="264">
        <v>3276614</v>
      </c>
      <c r="F590" s="264">
        <v>0</v>
      </c>
      <c r="G590" s="264">
        <v>450887</v>
      </c>
      <c r="H590" s="264">
        <v>1642823</v>
      </c>
      <c r="I590" s="264">
        <v>38900</v>
      </c>
      <c r="J590" s="264">
        <v>156784</v>
      </c>
      <c r="K590" s="264">
        <v>1111873</v>
      </c>
      <c r="L590" s="264">
        <v>3413231</v>
      </c>
      <c r="M590" s="264">
        <v>7000</v>
      </c>
      <c r="N590" s="264">
        <v>414600</v>
      </c>
      <c r="O590" s="264">
        <v>1500000</v>
      </c>
      <c r="P590" s="264">
        <v>1347574</v>
      </c>
      <c r="Q590" s="264">
        <v>13360286</v>
      </c>
      <c r="R590" s="264">
        <v>2287213</v>
      </c>
      <c r="S590" s="264">
        <v>882306</v>
      </c>
      <c r="T590" s="264">
        <v>0</v>
      </c>
      <c r="U590" s="264">
        <v>1231624</v>
      </c>
      <c r="V590" s="264">
        <v>254031</v>
      </c>
      <c r="W590" s="264">
        <v>442121</v>
      </c>
      <c r="X590" s="264">
        <v>1636745</v>
      </c>
      <c r="Y590" s="264">
        <v>2842588</v>
      </c>
      <c r="Z590" s="264">
        <v>9576628</v>
      </c>
      <c r="AA590" s="264">
        <v>2804552</v>
      </c>
      <c r="AB590" s="264">
        <v>12381180</v>
      </c>
      <c r="AC590" s="264">
        <v>1347574</v>
      </c>
      <c r="AD590" s="264">
        <v>13728754</v>
      </c>
      <c r="AE590" s="264">
        <v>-368468</v>
      </c>
      <c r="AF590" s="264">
        <v>9274423</v>
      </c>
      <c r="AG590" s="264">
        <v>8905955</v>
      </c>
      <c r="AI590" t="s">
        <v>1875</v>
      </c>
      <c r="AK590" t="s">
        <v>1876</v>
      </c>
      <c r="AL590" s="241" t="str">
        <f t="shared" si="9"/>
        <v>859</v>
      </c>
    </row>
    <row r="591" spans="1:38" x14ac:dyDescent="0.2">
      <c r="A591" s="272" t="s">
        <v>2794</v>
      </c>
      <c r="B591" t="s">
        <v>1335</v>
      </c>
      <c r="C591" s="264">
        <v>5199</v>
      </c>
      <c r="D591" s="264">
        <v>0</v>
      </c>
      <c r="E591" s="264">
        <v>5199</v>
      </c>
      <c r="F591" s="264">
        <v>0</v>
      </c>
      <c r="G591" s="264">
        <v>0</v>
      </c>
      <c r="H591" s="264">
        <v>6454</v>
      </c>
      <c r="I591" s="264">
        <v>0</v>
      </c>
      <c r="J591" s="264">
        <v>12</v>
      </c>
      <c r="K591" s="264">
        <v>8663</v>
      </c>
      <c r="L591" s="264">
        <v>0</v>
      </c>
      <c r="M591" s="264">
        <v>0</v>
      </c>
      <c r="N591" s="264">
        <v>150</v>
      </c>
      <c r="O591" s="264">
        <v>0</v>
      </c>
      <c r="P591" s="264">
        <v>0</v>
      </c>
      <c r="Q591" s="264">
        <v>20478</v>
      </c>
      <c r="R591" s="264">
        <v>500</v>
      </c>
      <c r="S591" s="264">
        <v>11000</v>
      </c>
      <c r="T591" s="264">
        <v>0</v>
      </c>
      <c r="U591" s="264">
        <v>1000</v>
      </c>
      <c r="V591" s="264">
        <v>400</v>
      </c>
      <c r="W591" s="264">
        <v>9125</v>
      </c>
      <c r="X591" s="264">
        <v>0</v>
      </c>
      <c r="Y591" s="264">
        <v>0</v>
      </c>
      <c r="Z591" s="264">
        <v>22025</v>
      </c>
      <c r="AA591" s="264">
        <v>0</v>
      </c>
      <c r="AB591" s="264">
        <v>22025</v>
      </c>
      <c r="AC591" s="264">
        <v>0</v>
      </c>
      <c r="AD591" s="264">
        <v>22025</v>
      </c>
      <c r="AE591" s="264">
        <v>-1547</v>
      </c>
      <c r="AF591" s="264">
        <v>33036</v>
      </c>
      <c r="AG591" s="264">
        <v>31489</v>
      </c>
      <c r="AI591" t="s">
        <v>575</v>
      </c>
      <c r="AK591" t="s">
        <v>576</v>
      </c>
      <c r="AL591" s="241" t="str">
        <f t="shared" si="9"/>
        <v>236</v>
      </c>
    </row>
    <row r="592" spans="1:38" x14ac:dyDescent="0.2">
      <c r="A592" s="272" t="s">
        <v>2795</v>
      </c>
      <c r="B592" t="s">
        <v>1337</v>
      </c>
      <c r="C592" s="264">
        <v>289303</v>
      </c>
      <c r="D592" s="264">
        <v>0</v>
      </c>
      <c r="E592" s="264">
        <v>289303</v>
      </c>
      <c r="F592" s="264">
        <v>0</v>
      </c>
      <c r="G592" s="264">
        <v>0</v>
      </c>
      <c r="H592" s="264">
        <v>128925</v>
      </c>
      <c r="I592" s="264">
        <v>1525</v>
      </c>
      <c r="J592" s="264">
        <v>500</v>
      </c>
      <c r="K592" s="264">
        <v>177739</v>
      </c>
      <c r="L592" s="264">
        <v>443594</v>
      </c>
      <c r="M592" s="264">
        <v>1000</v>
      </c>
      <c r="N592" s="264">
        <v>11431</v>
      </c>
      <c r="O592" s="264">
        <v>0</v>
      </c>
      <c r="P592" s="264">
        <v>215849</v>
      </c>
      <c r="Q592" s="264">
        <v>1269866</v>
      </c>
      <c r="R592" s="264">
        <v>157085</v>
      </c>
      <c r="S592" s="264">
        <v>97024</v>
      </c>
      <c r="T592" s="264">
        <v>1166</v>
      </c>
      <c r="U592" s="264">
        <v>57655</v>
      </c>
      <c r="V592" s="264">
        <v>0</v>
      </c>
      <c r="W592" s="264">
        <v>75567</v>
      </c>
      <c r="X592" s="264">
        <v>187498</v>
      </c>
      <c r="Y592" s="264">
        <v>0</v>
      </c>
      <c r="Z592" s="264">
        <v>575995</v>
      </c>
      <c r="AA592" s="264">
        <v>425572</v>
      </c>
      <c r="AB592" s="264">
        <v>1001567</v>
      </c>
      <c r="AC592" s="264">
        <v>215849</v>
      </c>
      <c r="AD592" s="264">
        <v>1217416</v>
      </c>
      <c r="AE592" s="264">
        <v>52450</v>
      </c>
      <c r="AF592" s="264">
        <v>1579462</v>
      </c>
      <c r="AG592" s="264">
        <v>1631912</v>
      </c>
      <c r="AI592" t="s">
        <v>1621</v>
      </c>
      <c r="AK592" t="s">
        <v>1622</v>
      </c>
      <c r="AL592" s="241" t="str">
        <f t="shared" si="9"/>
        <v>737</v>
      </c>
    </row>
    <row r="593" spans="1:38" x14ac:dyDescent="0.2">
      <c r="A593" s="272" t="s">
        <v>2796</v>
      </c>
      <c r="B593" t="s">
        <v>1339</v>
      </c>
      <c r="C593" s="264">
        <v>4917498</v>
      </c>
      <c r="D593" s="264">
        <v>0</v>
      </c>
      <c r="E593" s="264">
        <v>4917498</v>
      </c>
      <c r="F593" s="264">
        <v>0</v>
      </c>
      <c r="G593" s="264">
        <v>860006</v>
      </c>
      <c r="H593" s="264">
        <v>1501881</v>
      </c>
      <c r="I593" s="264">
        <v>82900</v>
      </c>
      <c r="J593" s="264">
        <v>126871</v>
      </c>
      <c r="K593" s="264">
        <v>2922451</v>
      </c>
      <c r="L593" s="264">
        <v>23004312</v>
      </c>
      <c r="M593" s="264">
        <v>0</v>
      </c>
      <c r="N593" s="264">
        <v>3725888</v>
      </c>
      <c r="O593" s="264">
        <v>110176</v>
      </c>
      <c r="P593" s="264">
        <v>9445352</v>
      </c>
      <c r="Q593" s="264">
        <v>46697335</v>
      </c>
      <c r="R593" s="264">
        <v>2338520</v>
      </c>
      <c r="S593" s="264">
        <v>1319005</v>
      </c>
      <c r="T593" s="264">
        <v>0</v>
      </c>
      <c r="U593" s="264">
        <v>2449992</v>
      </c>
      <c r="V593" s="264">
        <v>644437</v>
      </c>
      <c r="W593" s="264">
        <v>648775</v>
      </c>
      <c r="X593" s="264">
        <v>764878</v>
      </c>
      <c r="Y593" s="264">
        <v>3755264</v>
      </c>
      <c r="Z593" s="264">
        <v>11920871</v>
      </c>
      <c r="AA593" s="264">
        <v>25996603</v>
      </c>
      <c r="AB593" s="264">
        <v>37917474</v>
      </c>
      <c r="AC593" s="264">
        <v>9445352</v>
      </c>
      <c r="AD593" s="264">
        <v>47362826</v>
      </c>
      <c r="AE593" s="264">
        <v>-665491</v>
      </c>
      <c r="AF593" s="264">
        <v>16550859</v>
      </c>
      <c r="AG593" s="264">
        <v>15885368</v>
      </c>
      <c r="AI593" t="s">
        <v>1066</v>
      </c>
      <c r="AK593" t="s">
        <v>1067</v>
      </c>
      <c r="AL593" s="241" t="str">
        <f t="shared" si="9"/>
        <v>467</v>
      </c>
    </row>
    <row r="594" spans="1:38" x14ac:dyDescent="0.2">
      <c r="A594" s="272" t="s">
        <v>2797</v>
      </c>
      <c r="B594" t="s">
        <v>1341</v>
      </c>
      <c r="C594" s="264">
        <v>443667</v>
      </c>
      <c r="D594" s="264">
        <v>0</v>
      </c>
      <c r="E594" s="264">
        <v>443667</v>
      </c>
      <c r="F594" s="264">
        <v>0</v>
      </c>
      <c r="G594" s="264">
        <v>35066</v>
      </c>
      <c r="H594" s="264">
        <v>180173</v>
      </c>
      <c r="I594" s="264">
        <v>6000</v>
      </c>
      <c r="J594" s="264">
        <v>11900</v>
      </c>
      <c r="K594" s="264">
        <v>716865</v>
      </c>
      <c r="L594" s="264">
        <v>745853</v>
      </c>
      <c r="M594" s="264">
        <v>0</v>
      </c>
      <c r="N594" s="264">
        <v>27400</v>
      </c>
      <c r="O594" s="264">
        <v>600000</v>
      </c>
      <c r="P594" s="264">
        <v>224200</v>
      </c>
      <c r="Q594" s="264">
        <v>2991124</v>
      </c>
      <c r="R594" s="264">
        <v>265647</v>
      </c>
      <c r="S594" s="264">
        <v>207310</v>
      </c>
      <c r="T594" s="264">
        <v>0</v>
      </c>
      <c r="U594" s="264">
        <v>108795</v>
      </c>
      <c r="V594" s="264">
        <v>78436</v>
      </c>
      <c r="W594" s="264">
        <v>125090</v>
      </c>
      <c r="X594" s="264">
        <v>0</v>
      </c>
      <c r="Y594" s="264">
        <v>127500</v>
      </c>
      <c r="Z594" s="264">
        <v>912778</v>
      </c>
      <c r="AA594" s="264">
        <v>1684642</v>
      </c>
      <c r="AB594" s="264">
        <v>2597420</v>
      </c>
      <c r="AC594" s="264">
        <v>224200</v>
      </c>
      <c r="AD594" s="264">
        <v>2821620</v>
      </c>
      <c r="AE594" s="264">
        <v>169504</v>
      </c>
      <c r="AF594" s="264">
        <v>2467287</v>
      </c>
      <c r="AG594" s="264">
        <v>2636791</v>
      </c>
      <c r="AI594" t="s">
        <v>930</v>
      </c>
      <c r="AK594" t="s">
        <v>931</v>
      </c>
      <c r="AL594" s="241" t="str">
        <f t="shared" si="9"/>
        <v>404</v>
      </c>
    </row>
    <row r="595" spans="1:38" x14ac:dyDescent="0.2">
      <c r="A595" s="272" t="s">
        <v>2798</v>
      </c>
      <c r="B595" t="s">
        <v>1343</v>
      </c>
      <c r="C595" s="264">
        <v>14303</v>
      </c>
      <c r="D595" s="264">
        <v>0</v>
      </c>
      <c r="E595" s="264">
        <v>14303</v>
      </c>
      <c r="F595" s="264">
        <v>0</v>
      </c>
      <c r="G595" s="264">
        <v>0</v>
      </c>
      <c r="H595" s="264">
        <v>6782</v>
      </c>
      <c r="I595" s="264">
        <v>0</v>
      </c>
      <c r="J595" s="264">
        <v>0</v>
      </c>
      <c r="K595" s="264">
        <v>8000</v>
      </c>
      <c r="L595" s="264">
        <v>26300</v>
      </c>
      <c r="M595" s="264">
        <v>0</v>
      </c>
      <c r="N595" s="264">
        <v>2000</v>
      </c>
      <c r="O595" s="264">
        <v>0</v>
      </c>
      <c r="P595" s="264">
        <v>0</v>
      </c>
      <c r="Q595" s="264">
        <v>57385</v>
      </c>
      <c r="R595" s="264">
        <v>0</v>
      </c>
      <c r="S595" s="264">
        <v>17200</v>
      </c>
      <c r="T595" s="264">
        <v>0</v>
      </c>
      <c r="U595" s="264">
        <v>0</v>
      </c>
      <c r="V595" s="264">
        <v>0</v>
      </c>
      <c r="W595" s="264">
        <v>12200</v>
      </c>
      <c r="X595" s="264">
        <v>0</v>
      </c>
      <c r="Y595" s="264">
        <v>0</v>
      </c>
      <c r="Z595" s="264">
        <v>29400</v>
      </c>
      <c r="AA595" s="264">
        <v>26000</v>
      </c>
      <c r="AB595" s="264">
        <v>55400</v>
      </c>
      <c r="AC595" s="264">
        <v>0</v>
      </c>
      <c r="AD595" s="264">
        <v>55400</v>
      </c>
      <c r="AE595" s="264">
        <v>1985</v>
      </c>
      <c r="AF595" s="264">
        <v>77514</v>
      </c>
      <c r="AG595" s="264">
        <v>79499</v>
      </c>
      <c r="AI595" t="s">
        <v>1388</v>
      </c>
      <c r="AK595" t="s">
        <v>1393</v>
      </c>
      <c r="AL595" s="241" t="str">
        <f t="shared" si="9"/>
        <v>625</v>
      </c>
    </row>
    <row r="596" spans="1:38" x14ac:dyDescent="0.2">
      <c r="A596" s="272" t="s">
        <v>2799</v>
      </c>
      <c r="B596" t="s">
        <v>1346</v>
      </c>
      <c r="C596" s="264">
        <v>93787</v>
      </c>
      <c r="D596" s="264">
        <v>0</v>
      </c>
      <c r="E596" s="264">
        <v>93787</v>
      </c>
      <c r="F596" s="264">
        <v>0</v>
      </c>
      <c r="G596" s="264">
        <v>0</v>
      </c>
      <c r="H596" s="264">
        <v>56774</v>
      </c>
      <c r="I596" s="264">
        <v>890</v>
      </c>
      <c r="J596" s="264">
        <v>16760</v>
      </c>
      <c r="K596" s="264">
        <v>81704</v>
      </c>
      <c r="L596" s="264">
        <v>125700</v>
      </c>
      <c r="M596" s="264">
        <v>0</v>
      </c>
      <c r="N596" s="264">
        <v>22025</v>
      </c>
      <c r="O596" s="264">
        <v>0</v>
      </c>
      <c r="P596" s="264">
        <v>2490</v>
      </c>
      <c r="Q596" s="264">
        <v>400130</v>
      </c>
      <c r="R596" s="264">
        <v>50568</v>
      </c>
      <c r="S596" s="264">
        <v>57981</v>
      </c>
      <c r="T596" s="264">
        <v>880</v>
      </c>
      <c r="U596" s="264">
        <v>78988</v>
      </c>
      <c r="V596" s="264">
        <v>0</v>
      </c>
      <c r="W596" s="264">
        <v>62689</v>
      </c>
      <c r="X596" s="264">
        <v>2267</v>
      </c>
      <c r="Y596" s="264">
        <v>10000</v>
      </c>
      <c r="Z596" s="264">
        <v>263373</v>
      </c>
      <c r="AA596" s="264">
        <v>141143</v>
      </c>
      <c r="AB596" s="264">
        <v>404516</v>
      </c>
      <c r="AC596" s="264">
        <v>2490</v>
      </c>
      <c r="AD596" s="264">
        <v>407006</v>
      </c>
      <c r="AE596" s="264">
        <v>-6876</v>
      </c>
      <c r="AF596" s="264">
        <v>263906</v>
      </c>
      <c r="AG596" s="264">
        <v>257030</v>
      </c>
      <c r="AI596" t="s">
        <v>1588</v>
      </c>
      <c r="AK596" t="s">
        <v>1589</v>
      </c>
      <c r="AL596" s="241" t="str">
        <f t="shared" si="9"/>
        <v>721</v>
      </c>
    </row>
    <row r="597" spans="1:38" x14ac:dyDescent="0.2">
      <c r="A597" s="272" t="s">
        <v>2800</v>
      </c>
      <c r="B597" t="s">
        <v>1348</v>
      </c>
      <c r="C597" s="264">
        <v>19757</v>
      </c>
      <c r="D597" s="264">
        <v>0</v>
      </c>
      <c r="E597" s="264">
        <v>19757</v>
      </c>
      <c r="F597" s="264">
        <v>0</v>
      </c>
      <c r="G597" s="264">
        <v>0</v>
      </c>
      <c r="H597" s="264">
        <v>14819</v>
      </c>
      <c r="I597" s="264">
        <v>0</v>
      </c>
      <c r="J597" s="264">
        <v>0</v>
      </c>
      <c r="K597" s="264">
        <v>231618</v>
      </c>
      <c r="L597" s="264">
        <v>51780</v>
      </c>
      <c r="M597" s="264">
        <v>0</v>
      </c>
      <c r="N597" s="264">
        <v>0</v>
      </c>
      <c r="O597" s="264">
        <v>202000</v>
      </c>
      <c r="P597" s="264">
        <v>0</v>
      </c>
      <c r="Q597" s="264">
        <v>519974</v>
      </c>
      <c r="R597" s="264">
        <v>36957</v>
      </c>
      <c r="S597" s="264">
        <v>13800</v>
      </c>
      <c r="T597" s="264">
        <v>0</v>
      </c>
      <c r="U597" s="264">
        <v>6125</v>
      </c>
      <c r="V597" s="264">
        <v>0</v>
      </c>
      <c r="W597" s="264">
        <v>24379</v>
      </c>
      <c r="X597" s="264">
        <v>10548</v>
      </c>
      <c r="Y597" s="264">
        <v>348000</v>
      </c>
      <c r="Z597" s="264">
        <v>439809</v>
      </c>
      <c r="AA597" s="264">
        <v>51076</v>
      </c>
      <c r="AB597" s="264">
        <v>490885</v>
      </c>
      <c r="AC597" s="264">
        <v>0</v>
      </c>
      <c r="AD597" s="264">
        <v>490885</v>
      </c>
      <c r="AE597" s="264">
        <v>29089</v>
      </c>
      <c r="AF597" s="264">
        <v>184579</v>
      </c>
      <c r="AG597" s="264">
        <v>213668</v>
      </c>
      <c r="AI597" t="s">
        <v>932</v>
      </c>
      <c r="AK597" t="s">
        <v>933</v>
      </c>
      <c r="AL597" s="241" t="str">
        <f t="shared" si="9"/>
        <v>405</v>
      </c>
    </row>
    <row r="598" spans="1:38" x14ac:dyDescent="0.2">
      <c r="A598" s="272" t="s">
        <v>2801</v>
      </c>
      <c r="B598" t="s">
        <v>1350</v>
      </c>
      <c r="C598" s="264">
        <v>18164</v>
      </c>
      <c r="D598" s="264">
        <v>0</v>
      </c>
      <c r="E598" s="264">
        <v>18164</v>
      </c>
      <c r="F598" s="264">
        <v>0</v>
      </c>
      <c r="G598" s="264">
        <v>0</v>
      </c>
      <c r="H598" s="264">
        <v>16886</v>
      </c>
      <c r="I598" s="264">
        <v>0</v>
      </c>
      <c r="J598" s="264">
        <v>500</v>
      </c>
      <c r="K598" s="264">
        <v>16000</v>
      </c>
      <c r="L598" s="264">
        <v>0</v>
      </c>
      <c r="M598" s="264">
        <v>0</v>
      </c>
      <c r="N598" s="264">
        <v>4000</v>
      </c>
      <c r="O598" s="264">
        <v>0</v>
      </c>
      <c r="P598" s="264">
        <v>0</v>
      </c>
      <c r="Q598" s="264">
        <v>55550</v>
      </c>
      <c r="R598" s="264">
        <v>16345</v>
      </c>
      <c r="S598" s="264">
        <v>9235</v>
      </c>
      <c r="T598" s="264">
        <v>0</v>
      </c>
      <c r="U598" s="264">
        <v>5200</v>
      </c>
      <c r="V598" s="264">
        <v>0</v>
      </c>
      <c r="W598" s="264">
        <v>17887</v>
      </c>
      <c r="X598" s="264">
        <v>2350</v>
      </c>
      <c r="Y598" s="264">
        <v>0</v>
      </c>
      <c r="Z598" s="264">
        <v>51017</v>
      </c>
      <c r="AA598" s="264">
        <v>0</v>
      </c>
      <c r="AB598" s="264">
        <v>51017</v>
      </c>
      <c r="AC598" s="264">
        <v>0</v>
      </c>
      <c r="AD598" s="264">
        <v>51017</v>
      </c>
      <c r="AE598" s="264">
        <v>4533</v>
      </c>
      <c r="AF598" s="264">
        <v>70622</v>
      </c>
      <c r="AG598" s="264">
        <v>75155</v>
      </c>
      <c r="AI598" t="s">
        <v>934</v>
      </c>
      <c r="AK598" t="s">
        <v>935</v>
      </c>
      <c r="AL598" s="241" t="str">
        <f t="shared" si="9"/>
        <v>406</v>
      </c>
    </row>
    <row r="599" spans="1:38" x14ac:dyDescent="0.2">
      <c r="A599" s="272" t="s">
        <v>2802</v>
      </c>
      <c r="B599" t="s">
        <v>1352</v>
      </c>
      <c r="C599" s="264">
        <v>104821</v>
      </c>
      <c r="D599" s="264">
        <v>0</v>
      </c>
      <c r="E599" s="264">
        <v>104821</v>
      </c>
      <c r="F599" s="264">
        <v>0</v>
      </c>
      <c r="G599" s="264">
        <v>0</v>
      </c>
      <c r="H599" s="264">
        <v>56112</v>
      </c>
      <c r="I599" s="264">
        <v>625</v>
      </c>
      <c r="J599" s="264">
        <v>2100</v>
      </c>
      <c r="K599" s="264">
        <v>87150</v>
      </c>
      <c r="L599" s="264">
        <v>151300</v>
      </c>
      <c r="M599" s="264">
        <v>0</v>
      </c>
      <c r="N599" s="264">
        <v>1605</v>
      </c>
      <c r="O599" s="264">
        <v>0</v>
      </c>
      <c r="P599" s="264">
        <v>0</v>
      </c>
      <c r="Q599" s="264">
        <v>403713</v>
      </c>
      <c r="R599" s="264">
        <v>64950</v>
      </c>
      <c r="S599" s="264">
        <v>183002</v>
      </c>
      <c r="T599" s="264">
        <v>0</v>
      </c>
      <c r="U599" s="264">
        <v>46775</v>
      </c>
      <c r="V599" s="264">
        <v>0</v>
      </c>
      <c r="W599" s="264">
        <v>54607</v>
      </c>
      <c r="X599" s="264">
        <v>0</v>
      </c>
      <c r="Y599" s="264">
        <v>0</v>
      </c>
      <c r="Z599" s="264">
        <v>349334</v>
      </c>
      <c r="AA599" s="264">
        <v>175000</v>
      </c>
      <c r="AB599" s="264">
        <v>524334</v>
      </c>
      <c r="AC599" s="264">
        <v>0</v>
      </c>
      <c r="AD599" s="264">
        <v>524334</v>
      </c>
      <c r="AE599" s="264">
        <v>-120621</v>
      </c>
      <c r="AF599" s="264">
        <v>719775</v>
      </c>
      <c r="AG599" s="264">
        <v>599154</v>
      </c>
      <c r="AI599" t="s">
        <v>1043</v>
      </c>
      <c r="AK599" t="s">
        <v>1044</v>
      </c>
      <c r="AL599" s="241" t="str">
        <f t="shared" si="9"/>
        <v>456</v>
      </c>
    </row>
    <row r="600" spans="1:38" x14ac:dyDescent="0.2">
      <c r="A600" s="272" t="s">
        <v>2803</v>
      </c>
      <c r="B600" t="s">
        <v>1354</v>
      </c>
      <c r="C600" s="264">
        <v>36251</v>
      </c>
      <c r="D600" s="264">
        <v>0</v>
      </c>
      <c r="E600" s="264">
        <v>36251</v>
      </c>
      <c r="F600" s="264">
        <v>0</v>
      </c>
      <c r="G600" s="264">
        <v>0</v>
      </c>
      <c r="H600" s="264">
        <v>18587</v>
      </c>
      <c r="I600" s="264">
        <v>440</v>
      </c>
      <c r="J600" s="264">
        <v>1040</v>
      </c>
      <c r="K600" s="264">
        <v>67660</v>
      </c>
      <c r="L600" s="264">
        <v>0</v>
      </c>
      <c r="M600" s="264">
        <v>0</v>
      </c>
      <c r="N600" s="264">
        <v>0</v>
      </c>
      <c r="O600" s="264">
        <v>0</v>
      </c>
      <c r="P600" s="264">
        <v>0</v>
      </c>
      <c r="Q600" s="264">
        <v>123978</v>
      </c>
      <c r="R600" s="264">
        <v>30370</v>
      </c>
      <c r="S600" s="264">
        <v>90900</v>
      </c>
      <c r="T600" s="264">
        <v>200</v>
      </c>
      <c r="U600" s="264">
        <v>25400</v>
      </c>
      <c r="V600" s="264">
        <v>0</v>
      </c>
      <c r="W600" s="264">
        <v>28626</v>
      </c>
      <c r="X600" s="264">
        <v>0</v>
      </c>
      <c r="Y600" s="264">
        <v>0</v>
      </c>
      <c r="Z600" s="264">
        <v>175496</v>
      </c>
      <c r="AA600" s="264">
        <v>0</v>
      </c>
      <c r="AB600" s="264">
        <v>175496</v>
      </c>
      <c r="AC600" s="264">
        <v>0</v>
      </c>
      <c r="AD600" s="264">
        <v>175496</v>
      </c>
      <c r="AE600" s="264">
        <v>-51518</v>
      </c>
      <c r="AF600" s="264">
        <v>70767</v>
      </c>
      <c r="AG600" s="264">
        <v>19249</v>
      </c>
      <c r="AI600" t="s">
        <v>491</v>
      </c>
      <c r="AK600" t="s">
        <v>492</v>
      </c>
      <c r="AL600" s="241" t="str">
        <f t="shared" si="9"/>
        <v>195</v>
      </c>
    </row>
    <row r="601" spans="1:38" x14ac:dyDescent="0.2">
      <c r="A601" s="272" t="s">
        <v>2804</v>
      </c>
      <c r="B601" t="s">
        <v>1356</v>
      </c>
      <c r="C601" s="264">
        <v>32108</v>
      </c>
      <c r="D601" s="264">
        <v>0</v>
      </c>
      <c r="E601" s="264">
        <v>32108</v>
      </c>
      <c r="F601" s="264">
        <v>0</v>
      </c>
      <c r="G601" s="264">
        <v>0</v>
      </c>
      <c r="H601" s="264">
        <v>28527</v>
      </c>
      <c r="I601" s="264">
        <v>690</v>
      </c>
      <c r="J601" s="264">
        <v>783</v>
      </c>
      <c r="K601" s="264">
        <v>27064</v>
      </c>
      <c r="L601" s="264">
        <v>145989</v>
      </c>
      <c r="M601" s="264">
        <v>0</v>
      </c>
      <c r="N601" s="264">
        <v>11650</v>
      </c>
      <c r="O601" s="264">
        <v>0</v>
      </c>
      <c r="P601" s="264">
        <v>0</v>
      </c>
      <c r="Q601" s="264">
        <v>246811</v>
      </c>
      <c r="R601" s="264">
        <v>16972</v>
      </c>
      <c r="S601" s="264">
        <v>100997</v>
      </c>
      <c r="T601" s="264">
        <v>608</v>
      </c>
      <c r="U601" s="264">
        <v>8928</v>
      </c>
      <c r="V601" s="264">
        <v>0</v>
      </c>
      <c r="W601" s="264">
        <v>23582</v>
      </c>
      <c r="X601" s="264">
        <v>0</v>
      </c>
      <c r="Y601" s="264">
        <v>0</v>
      </c>
      <c r="Z601" s="264">
        <v>151087</v>
      </c>
      <c r="AA601" s="264">
        <v>129083</v>
      </c>
      <c r="AB601" s="264">
        <v>280170</v>
      </c>
      <c r="AC601" s="264">
        <v>0</v>
      </c>
      <c r="AD601" s="264">
        <v>280170</v>
      </c>
      <c r="AE601" s="264">
        <v>-33359</v>
      </c>
      <c r="AF601" s="264">
        <v>249595</v>
      </c>
      <c r="AG601" s="264">
        <v>216236</v>
      </c>
      <c r="AI601" t="s">
        <v>1068</v>
      </c>
      <c r="AK601" t="s">
        <v>1069</v>
      </c>
      <c r="AL601" s="241" t="str">
        <f t="shared" si="9"/>
        <v>468</v>
      </c>
    </row>
    <row r="602" spans="1:38" x14ac:dyDescent="0.2">
      <c r="A602" s="272" t="s">
        <v>2805</v>
      </c>
      <c r="B602" t="s">
        <v>1359</v>
      </c>
      <c r="C602" s="264">
        <v>173658</v>
      </c>
      <c r="D602" s="264">
        <v>0</v>
      </c>
      <c r="E602" s="264">
        <v>173658</v>
      </c>
      <c r="F602" s="264">
        <v>0</v>
      </c>
      <c r="G602" s="264">
        <v>0</v>
      </c>
      <c r="H602" s="264">
        <v>85724</v>
      </c>
      <c r="I602" s="264">
        <v>1550</v>
      </c>
      <c r="J602" s="264">
        <v>9090</v>
      </c>
      <c r="K602" s="264">
        <v>126357</v>
      </c>
      <c r="L602" s="264">
        <v>325600</v>
      </c>
      <c r="M602" s="264">
        <v>0</v>
      </c>
      <c r="N602" s="264">
        <v>28350</v>
      </c>
      <c r="O602" s="264">
        <v>29000</v>
      </c>
      <c r="P602" s="264">
        <v>77333</v>
      </c>
      <c r="Q602" s="264">
        <v>856662</v>
      </c>
      <c r="R602" s="264">
        <v>75463</v>
      </c>
      <c r="S602" s="264">
        <v>99169</v>
      </c>
      <c r="T602" s="264">
        <v>1200</v>
      </c>
      <c r="U602" s="264">
        <v>116278</v>
      </c>
      <c r="V602" s="264">
        <v>0</v>
      </c>
      <c r="W602" s="264">
        <v>77083</v>
      </c>
      <c r="X602" s="264">
        <v>42333</v>
      </c>
      <c r="Y602" s="264">
        <v>0</v>
      </c>
      <c r="Z602" s="264">
        <v>411526</v>
      </c>
      <c r="AA602" s="264">
        <v>434875</v>
      </c>
      <c r="AB602" s="264">
        <v>846401</v>
      </c>
      <c r="AC602" s="264">
        <v>77333</v>
      </c>
      <c r="AD602" s="264">
        <v>923734</v>
      </c>
      <c r="AE602" s="264">
        <v>-67072</v>
      </c>
      <c r="AF602" s="264">
        <v>1161492</v>
      </c>
      <c r="AG602" s="264">
        <v>1094420</v>
      </c>
      <c r="AI602" t="s">
        <v>1646</v>
      </c>
      <c r="AK602" t="s">
        <v>1647</v>
      </c>
      <c r="AL602" s="241" t="str">
        <f t="shared" si="9"/>
        <v>749</v>
      </c>
    </row>
    <row r="603" spans="1:38" x14ac:dyDescent="0.2">
      <c r="A603" s="272" t="s">
        <v>2806</v>
      </c>
      <c r="B603" t="s">
        <v>1361</v>
      </c>
      <c r="C603" s="264">
        <v>53523</v>
      </c>
      <c r="D603" s="264">
        <v>0</v>
      </c>
      <c r="E603" s="264">
        <v>53523</v>
      </c>
      <c r="F603" s="264">
        <v>0</v>
      </c>
      <c r="G603" s="264">
        <v>0</v>
      </c>
      <c r="H603" s="264">
        <v>36943</v>
      </c>
      <c r="I603" s="264">
        <v>450</v>
      </c>
      <c r="J603" s="264">
        <v>4000</v>
      </c>
      <c r="K603" s="264">
        <v>50000</v>
      </c>
      <c r="L603" s="264">
        <v>86000</v>
      </c>
      <c r="M603" s="264">
        <v>0</v>
      </c>
      <c r="N603" s="264">
        <v>0</v>
      </c>
      <c r="O603" s="264">
        <v>0</v>
      </c>
      <c r="P603" s="264">
        <v>35000</v>
      </c>
      <c r="Q603" s="264">
        <v>265916</v>
      </c>
      <c r="R603" s="264">
        <v>48200</v>
      </c>
      <c r="S603" s="264">
        <v>66500</v>
      </c>
      <c r="T603" s="264">
        <v>2550</v>
      </c>
      <c r="U603" s="264">
        <v>59520</v>
      </c>
      <c r="V603" s="264">
        <v>0</v>
      </c>
      <c r="W603" s="264">
        <v>40500</v>
      </c>
      <c r="X603" s="264">
        <v>0</v>
      </c>
      <c r="Y603" s="264">
        <v>0</v>
      </c>
      <c r="Z603" s="264">
        <v>217270</v>
      </c>
      <c r="AA603" s="264">
        <v>92440</v>
      </c>
      <c r="AB603" s="264">
        <v>309710</v>
      </c>
      <c r="AC603" s="264">
        <v>35000</v>
      </c>
      <c r="AD603" s="264">
        <v>344710</v>
      </c>
      <c r="AE603" s="264">
        <v>-78794</v>
      </c>
      <c r="AF603" s="264">
        <v>290010</v>
      </c>
      <c r="AG603" s="264">
        <v>211216</v>
      </c>
      <c r="AI603" t="s">
        <v>1124</v>
      </c>
      <c r="AK603" t="s">
        <v>1125</v>
      </c>
      <c r="AL603" s="241" t="str">
        <f t="shared" si="9"/>
        <v>495</v>
      </c>
    </row>
    <row r="604" spans="1:38" x14ac:dyDescent="0.2">
      <c r="A604" s="272" t="s">
        <v>2807</v>
      </c>
      <c r="B604" t="s">
        <v>1363</v>
      </c>
      <c r="C604" s="264">
        <v>11436367</v>
      </c>
      <c r="D604" s="264">
        <v>0</v>
      </c>
      <c r="E604" s="264">
        <v>11436367</v>
      </c>
      <c r="F604" s="264">
        <v>0</v>
      </c>
      <c r="G604" s="264">
        <v>185519</v>
      </c>
      <c r="H604" s="264">
        <v>5468848</v>
      </c>
      <c r="I604" s="264">
        <v>258775</v>
      </c>
      <c r="J604" s="264">
        <v>230810</v>
      </c>
      <c r="K604" s="264">
        <v>8905405</v>
      </c>
      <c r="L604" s="264">
        <v>14112662</v>
      </c>
      <c r="M604" s="264">
        <v>32206</v>
      </c>
      <c r="N604" s="264">
        <v>268847</v>
      </c>
      <c r="O604" s="264">
        <v>15380000</v>
      </c>
      <c r="P604" s="264">
        <v>10319298</v>
      </c>
      <c r="Q604" s="264">
        <v>66598737</v>
      </c>
      <c r="R604" s="264">
        <v>9942930</v>
      </c>
      <c r="S604" s="264">
        <v>4297466</v>
      </c>
      <c r="T604" s="264">
        <v>1299067</v>
      </c>
      <c r="U604" s="264">
        <v>2668747</v>
      </c>
      <c r="V604" s="264">
        <v>2021052</v>
      </c>
      <c r="W604" s="264">
        <v>1614226</v>
      </c>
      <c r="X604" s="264">
        <v>4150572</v>
      </c>
      <c r="Y604" s="264">
        <v>12971216</v>
      </c>
      <c r="Z604" s="264">
        <v>38965276</v>
      </c>
      <c r="AA604" s="264">
        <v>15353416</v>
      </c>
      <c r="AB604" s="264">
        <v>54318692</v>
      </c>
      <c r="AC604" s="264">
        <v>10319298</v>
      </c>
      <c r="AD604" s="264">
        <v>64637990</v>
      </c>
      <c r="AE604" s="264">
        <v>1960747</v>
      </c>
      <c r="AF604" s="264">
        <v>30822828</v>
      </c>
      <c r="AG604" s="264">
        <v>32783575</v>
      </c>
      <c r="AI604" t="s">
        <v>1818</v>
      </c>
      <c r="AK604" t="s">
        <v>1819</v>
      </c>
      <c r="AL604" s="241" t="str">
        <f t="shared" si="9"/>
        <v>832</v>
      </c>
    </row>
    <row r="605" spans="1:38" x14ac:dyDescent="0.2">
      <c r="A605" s="272" t="s">
        <v>2808</v>
      </c>
      <c r="B605" t="s">
        <v>1365</v>
      </c>
      <c r="C605" s="264">
        <v>182876</v>
      </c>
      <c r="D605" s="264">
        <v>0</v>
      </c>
      <c r="E605" s="264">
        <v>182876</v>
      </c>
      <c r="F605" s="264">
        <v>0</v>
      </c>
      <c r="G605" s="264">
        <v>0</v>
      </c>
      <c r="H605" s="264">
        <v>114883</v>
      </c>
      <c r="I605" s="264">
        <v>1000</v>
      </c>
      <c r="J605" s="264">
        <v>8920</v>
      </c>
      <c r="K605" s="264">
        <v>138136</v>
      </c>
      <c r="L605" s="264">
        <v>409570</v>
      </c>
      <c r="M605" s="264">
        <v>0</v>
      </c>
      <c r="N605" s="264">
        <v>31975</v>
      </c>
      <c r="O605" s="264">
        <v>35000</v>
      </c>
      <c r="P605" s="264">
        <v>23975</v>
      </c>
      <c r="Q605" s="264">
        <v>946335</v>
      </c>
      <c r="R605" s="264">
        <v>129645</v>
      </c>
      <c r="S605" s="264">
        <v>122050</v>
      </c>
      <c r="T605" s="264">
        <v>2700</v>
      </c>
      <c r="U605" s="264">
        <v>185406</v>
      </c>
      <c r="V605" s="264">
        <v>1000</v>
      </c>
      <c r="W605" s="264">
        <v>63750</v>
      </c>
      <c r="X605" s="264">
        <v>0</v>
      </c>
      <c r="Y605" s="264">
        <v>0</v>
      </c>
      <c r="Z605" s="264">
        <v>504551</v>
      </c>
      <c r="AA605" s="264">
        <v>385330</v>
      </c>
      <c r="AB605" s="264">
        <v>889881</v>
      </c>
      <c r="AC605" s="264">
        <v>23975</v>
      </c>
      <c r="AD605" s="264">
        <v>913856</v>
      </c>
      <c r="AE605" s="264">
        <v>32479</v>
      </c>
      <c r="AF605" s="264">
        <v>649228</v>
      </c>
      <c r="AG605" s="264">
        <v>681707</v>
      </c>
      <c r="AI605" t="s">
        <v>1204</v>
      </c>
      <c r="AK605" t="s">
        <v>1205</v>
      </c>
      <c r="AL605" s="241" t="str">
        <f t="shared" si="9"/>
        <v>534</v>
      </c>
    </row>
    <row r="606" spans="1:38" x14ac:dyDescent="0.2">
      <c r="A606" s="272" t="s">
        <v>2809</v>
      </c>
      <c r="B606" t="s">
        <v>1367</v>
      </c>
      <c r="C606" s="264">
        <v>35634</v>
      </c>
      <c r="D606" s="264">
        <v>0</v>
      </c>
      <c r="E606" s="264">
        <v>35634</v>
      </c>
      <c r="F606" s="264">
        <v>0</v>
      </c>
      <c r="G606" s="264">
        <v>0</v>
      </c>
      <c r="H606" s="264">
        <v>30608</v>
      </c>
      <c r="I606" s="264">
        <v>0</v>
      </c>
      <c r="J606" s="264">
        <v>0</v>
      </c>
      <c r="K606" s="264">
        <v>1754875</v>
      </c>
      <c r="L606" s="264">
        <v>125000</v>
      </c>
      <c r="M606" s="264">
        <v>0</v>
      </c>
      <c r="N606" s="264">
        <v>0</v>
      </c>
      <c r="O606" s="264">
        <v>0</v>
      </c>
      <c r="P606" s="264">
        <v>0</v>
      </c>
      <c r="Q606" s="264">
        <v>1946117</v>
      </c>
      <c r="R606" s="264">
        <v>53525</v>
      </c>
      <c r="S606" s="264">
        <v>130163</v>
      </c>
      <c r="T606" s="264">
        <v>200</v>
      </c>
      <c r="U606" s="264">
        <v>13450</v>
      </c>
      <c r="V606" s="264">
        <v>81996</v>
      </c>
      <c r="W606" s="264">
        <v>31900</v>
      </c>
      <c r="X606" s="264">
        <v>0</v>
      </c>
      <c r="Y606" s="264">
        <v>0</v>
      </c>
      <c r="Z606" s="264">
        <v>311234</v>
      </c>
      <c r="AA606" s="264">
        <v>1780000</v>
      </c>
      <c r="AB606" s="264">
        <v>2091234</v>
      </c>
      <c r="AC606" s="264">
        <v>0</v>
      </c>
      <c r="AD606" s="264">
        <v>2091234</v>
      </c>
      <c r="AE606" s="264">
        <v>-145117</v>
      </c>
      <c r="AF606" s="264">
        <v>206450</v>
      </c>
      <c r="AG606" s="264">
        <v>61333</v>
      </c>
      <c r="AI606" t="s">
        <v>1411</v>
      </c>
      <c r="AK606" t="s">
        <v>1412</v>
      </c>
      <c r="AL606" s="241" t="str">
        <f t="shared" si="9"/>
        <v>634</v>
      </c>
    </row>
    <row r="607" spans="1:38" x14ac:dyDescent="0.2">
      <c r="A607" s="272" t="s">
        <v>2810</v>
      </c>
      <c r="B607" t="s">
        <v>1369</v>
      </c>
      <c r="C607" s="264">
        <v>12583</v>
      </c>
      <c r="D607" s="264">
        <v>0</v>
      </c>
      <c r="E607" s="264">
        <v>12583</v>
      </c>
      <c r="F607" s="264">
        <v>0</v>
      </c>
      <c r="G607" s="264">
        <v>0</v>
      </c>
      <c r="H607" s="264">
        <v>10149</v>
      </c>
      <c r="I607" s="264">
        <v>390</v>
      </c>
      <c r="J607" s="264">
        <v>2500</v>
      </c>
      <c r="K607" s="264">
        <v>5600</v>
      </c>
      <c r="L607" s="264">
        <v>7800</v>
      </c>
      <c r="M607" s="264">
        <v>0</v>
      </c>
      <c r="N607" s="264">
        <v>0</v>
      </c>
      <c r="O607" s="264">
        <v>0</v>
      </c>
      <c r="P607" s="264">
        <v>0</v>
      </c>
      <c r="Q607" s="264">
        <v>39022</v>
      </c>
      <c r="R607" s="264">
        <v>8005</v>
      </c>
      <c r="S607" s="264">
        <v>10108</v>
      </c>
      <c r="T607" s="264">
        <v>0</v>
      </c>
      <c r="U607" s="264">
        <v>950</v>
      </c>
      <c r="V607" s="264">
        <v>0</v>
      </c>
      <c r="W607" s="264">
        <v>12200</v>
      </c>
      <c r="X607" s="264">
        <v>0</v>
      </c>
      <c r="Y607" s="264">
        <v>0</v>
      </c>
      <c r="Z607" s="264">
        <v>31263</v>
      </c>
      <c r="AA607" s="264">
        <v>7600</v>
      </c>
      <c r="AB607" s="264">
        <v>38863</v>
      </c>
      <c r="AC607" s="264">
        <v>0</v>
      </c>
      <c r="AD607" s="264">
        <v>38863</v>
      </c>
      <c r="AE607" s="264">
        <v>159</v>
      </c>
      <c r="AF607" s="264">
        <v>54209</v>
      </c>
      <c r="AG607" s="264">
        <v>54368</v>
      </c>
      <c r="AI607" t="s">
        <v>1977</v>
      </c>
      <c r="AK607" t="s">
        <v>1978</v>
      </c>
      <c r="AL607" s="241" t="str">
        <f t="shared" si="9"/>
        <v>908</v>
      </c>
    </row>
    <row r="608" spans="1:38" x14ac:dyDescent="0.2">
      <c r="A608" s="272" t="s">
        <v>2811</v>
      </c>
      <c r="B608" t="s">
        <v>1371</v>
      </c>
      <c r="C608" s="264">
        <v>411369</v>
      </c>
      <c r="D608" s="264">
        <v>0</v>
      </c>
      <c r="E608" s="264">
        <v>411369</v>
      </c>
      <c r="F608" s="264">
        <v>0</v>
      </c>
      <c r="G608" s="264">
        <v>83545</v>
      </c>
      <c r="H608" s="264">
        <v>161739</v>
      </c>
      <c r="I608" s="264">
        <v>2355</v>
      </c>
      <c r="J608" s="264">
        <v>70605</v>
      </c>
      <c r="K608" s="264">
        <v>203928</v>
      </c>
      <c r="L608" s="264">
        <v>2708090</v>
      </c>
      <c r="M608" s="264">
        <v>3000</v>
      </c>
      <c r="N608" s="264">
        <v>200800</v>
      </c>
      <c r="O608" s="264">
        <v>1478000</v>
      </c>
      <c r="P608" s="264">
        <v>671668</v>
      </c>
      <c r="Q608" s="264">
        <v>5995099</v>
      </c>
      <c r="R608" s="264">
        <v>200995</v>
      </c>
      <c r="S608" s="264">
        <v>265295</v>
      </c>
      <c r="T608" s="264">
        <v>0</v>
      </c>
      <c r="U608" s="264">
        <v>233390</v>
      </c>
      <c r="V608" s="264">
        <v>80900</v>
      </c>
      <c r="W608" s="264">
        <v>170085</v>
      </c>
      <c r="X608" s="264">
        <v>251209</v>
      </c>
      <c r="Y608" s="264">
        <v>1450000</v>
      </c>
      <c r="Z608" s="264">
        <v>2651874</v>
      </c>
      <c r="AA608" s="264">
        <v>2646955</v>
      </c>
      <c r="AB608" s="264">
        <v>5298829</v>
      </c>
      <c r="AC608" s="264">
        <v>671668</v>
      </c>
      <c r="AD608" s="264">
        <v>5970497</v>
      </c>
      <c r="AE608" s="264">
        <v>24602</v>
      </c>
      <c r="AF608" s="264">
        <v>5221611</v>
      </c>
      <c r="AG608" s="264">
        <v>5246213</v>
      </c>
      <c r="AI608" t="s">
        <v>118</v>
      </c>
      <c r="AK608" t="s">
        <v>119</v>
      </c>
      <c r="AL608" s="241" t="str">
        <f t="shared" si="9"/>
        <v>019</v>
      </c>
    </row>
    <row r="609" spans="1:38" x14ac:dyDescent="0.2">
      <c r="A609" s="272" t="s">
        <v>2812</v>
      </c>
      <c r="B609" t="s">
        <v>1374</v>
      </c>
      <c r="C609" s="264">
        <v>110953</v>
      </c>
      <c r="D609" s="264">
        <v>0</v>
      </c>
      <c r="E609" s="264">
        <v>110953</v>
      </c>
      <c r="F609" s="264">
        <v>0</v>
      </c>
      <c r="G609" s="264">
        <v>0</v>
      </c>
      <c r="H609" s="264">
        <v>33261</v>
      </c>
      <c r="I609" s="264">
        <v>790</v>
      </c>
      <c r="J609" s="264">
        <v>3042</v>
      </c>
      <c r="K609" s="264">
        <v>138160</v>
      </c>
      <c r="L609" s="264">
        <v>196755</v>
      </c>
      <c r="M609" s="264">
        <v>0</v>
      </c>
      <c r="N609" s="264">
        <v>7940</v>
      </c>
      <c r="O609" s="264">
        <v>250000</v>
      </c>
      <c r="P609" s="264">
        <v>27570</v>
      </c>
      <c r="Q609" s="264">
        <v>768471</v>
      </c>
      <c r="R609" s="264">
        <v>83343</v>
      </c>
      <c r="S609" s="264">
        <v>70535</v>
      </c>
      <c r="T609" s="264">
        <v>1700</v>
      </c>
      <c r="U609" s="264">
        <v>63899</v>
      </c>
      <c r="V609" s="264">
        <v>41512</v>
      </c>
      <c r="W609" s="264">
        <v>71311</v>
      </c>
      <c r="X609" s="264">
        <v>0</v>
      </c>
      <c r="Y609" s="264">
        <v>0</v>
      </c>
      <c r="Z609" s="264">
        <v>332300</v>
      </c>
      <c r="AA609" s="264">
        <v>462315</v>
      </c>
      <c r="AB609" s="264">
        <v>794615</v>
      </c>
      <c r="AC609" s="264">
        <v>27570</v>
      </c>
      <c r="AD609" s="264">
        <v>822185</v>
      </c>
      <c r="AE609" s="264">
        <v>-53714</v>
      </c>
      <c r="AF609" s="264">
        <v>460838</v>
      </c>
      <c r="AG609" s="264">
        <v>407124</v>
      </c>
      <c r="AI609" t="s">
        <v>1126</v>
      </c>
      <c r="AK609" t="s">
        <v>1127</v>
      </c>
      <c r="AL609" s="241" t="str">
        <f t="shared" si="9"/>
        <v>496</v>
      </c>
    </row>
    <row r="610" spans="1:38" x14ac:dyDescent="0.2">
      <c r="A610" s="272" t="s">
        <v>2813</v>
      </c>
      <c r="B610" t="s">
        <v>1376</v>
      </c>
      <c r="C610" s="264">
        <v>2314976</v>
      </c>
      <c r="D610" s="264">
        <v>0</v>
      </c>
      <c r="E610" s="264">
        <v>2314976</v>
      </c>
      <c r="F610" s="264">
        <v>0</v>
      </c>
      <c r="G610" s="264">
        <v>266550</v>
      </c>
      <c r="H610" s="264">
        <v>728949</v>
      </c>
      <c r="I610" s="264">
        <v>25850</v>
      </c>
      <c r="J610" s="264">
        <v>27100</v>
      </c>
      <c r="K610" s="264">
        <v>826481</v>
      </c>
      <c r="L610" s="264">
        <v>132500</v>
      </c>
      <c r="M610" s="264">
        <v>0</v>
      </c>
      <c r="N610" s="264">
        <v>108500</v>
      </c>
      <c r="O610" s="264">
        <v>0</v>
      </c>
      <c r="P610" s="264">
        <v>827534</v>
      </c>
      <c r="Q610" s="264">
        <v>5258440</v>
      </c>
      <c r="R610" s="264">
        <v>1391810</v>
      </c>
      <c r="S610" s="264">
        <v>758645</v>
      </c>
      <c r="T610" s="264">
        <v>0</v>
      </c>
      <c r="U610" s="264">
        <v>863293</v>
      </c>
      <c r="V610" s="264">
        <v>66655</v>
      </c>
      <c r="W610" s="264">
        <v>432250</v>
      </c>
      <c r="X610" s="264">
        <v>575248</v>
      </c>
      <c r="Y610" s="264">
        <v>266550</v>
      </c>
      <c r="Z610" s="264">
        <v>4354451</v>
      </c>
      <c r="AA610" s="264">
        <v>0</v>
      </c>
      <c r="AB610" s="264">
        <v>4354451</v>
      </c>
      <c r="AC610" s="264">
        <v>827534</v>
      </c>
      <c r="AD610" s="264">
        <v>5181985</v>
      </c>
      <c r="AE610" s="264">
        <v>76455</v>
      </c>
      <c r="AF610" s="264">
        <v>2026026</v>
      </c>
      <c r="AG610" s="264">
        <v>2102481</v>
      </c>
      <c r="AI610" t="s">
        <v>1258</v>
      </c>
      <c r="AK610" t="s">
        <v>1259</v>
      </c>
      <c r="AL610" s="241" t="str">
        <f t="shared" si="9"/>
        <v>560</v>
      </c>
    </row>
    <row r="611" spans="1:38" x14ac:dyDescent="0.2">
      <c r="A611" s="272" t="s">
        <v>2814</v>
      </c>
      <c r="B611" t="s">
        <v>1378</v>
      </c>
      <c r="C611" s="264">
        <v>44522</v>
      </c>
      <c r="D611" s="264">
        <v>0</v>
      </c>
      <c r="E611" s="264">
        <v>44522</v>
      </c>
      <c r="F611" s="264">
        <v>0</v>
      </c>
      <c r="G611" s="264">
        <v>0</v>
      </c>
      <c r="H611" s="264">
        <v>11807</v>
      </c>
      <c r="I611" s="264">
        <v>4200</v>
      </c>
      <c r="J611" s="264">
        <v>450</v>
      </c>
      <c r="K611" s="264">
        <v>35309</v>
      </c>
      <c r="L611" s="264">
        <v>108950</v>
      </c>
      <c r="M611" s="264">
        <v>0</v>
      </c>
      <c r="N611" s="264">
        <v>4400</v>
      </c>
      <c r="O611" s="264">
        <v>0</v>
      </c>
      <c r="P611" s="264">
        <v>834</v>
      </c>
      <c r="Q611" s="264">
        <v>210472</v>
      </c>
      <c r="R611" s="264">
        <v>19650</v>
      </c>
      <c r="S611" s="264">
        <v>22300</v>
      </c>
      <c r="T611" s="264">
        <v>1000</v>
      </c>
      <c r="U611" s="264">
        <v>2100</v>
      </c>
      <c r="V611" s="264">
        <v>5500</v>
      </c>
      <c r="W611" s="264">
        <v>34885</v>
      </c>
      <c r="X611" s="264">
        <v>5100</v>
      </c>
      <c r="Y611" s="264">
        <v>0</v>
      </c>
      <c r="Z611" s="264">
        <v>90535</v>
      </c>
      <c r="AA611" s="264">
        <v>95329</v>
      </c>
      <c r="AB611" s="264">
        <v>185864</v>
      </c>
      <c r="AC611" s="264">
        <v>834</v>
      </c>
      <c r="AD611" s="264">
        <v>186698</v>
      </c>
      <c r="AE611" s="264">
        <v>23774</v>
      </c>
      <c r="AF611" s="264">
        <v>244864</v>
      </c>
      <c r="AG611" s="264">
        <v>268638</v>
      </c>
      <c r="AI611" t="s">
        <v>830</v>
      </c>
      <c r="AK611" t="s">
        <v>831</v>
      </c>
      <c r="AL611" s="241" t="str">
        <f t="shared" si="9"/>
        <v>358</v>
      </c>
    </row>
    <row r="612" spans="1:38" x14ac:dyDescent="0.2">
      <c r="A612" s="272" t="s">
        <v>2815</v>
      </c>
      <c r="B612" t="s">
        <v>1380</v>
      </c>
      <c r="C612" s="264">
        <v>37185</v>
      </c>
      <c r="D612" s="264">
        <v>0</v>
      </c>
      <c r="E612" s="264">
        <v>37185</v>
      </c>
      <c r="F612" s="264">
        <v>0</v>
      </c>
      <c r="G612" s="264">
        <v>0</v>
      </c>
      <c r="H612" s="264">
        <v>11706</v>
      </c>
      <c r="I612" s="264">
        <v>200</v>
      </c>
      <c r="J612" s="264">
        <v>1800</v>
      </c>
      <c r="K612" s="264">
        <v>27200</v>
      </c>
      <c r="L612" s="264">
        <v>62000</v>
      </c>
      <c r="M612" s="264">
        <v>0</v>
      </c>
      <c r="N612" s="264">
        <v>0</v>
      </c>
      <c r="O612" s="264">
        <v>0</v>
      </c>
      <c r="P612" s="264">
        <v>15000</v>
      </c>
      <c r="Q612" s="264">
        <v>155091</v>
      </c>
      <c r="R612" s="264">
        <v>9034</v>
      </c>
      <c r="S612" s="264">
        <v>37300</v>
      </c>
      <c r="T612" s="264">
        <v>0</v>
      </c>
      <c r="U612" s="264">
        <v>12150</v>
      </c>
      <c r="V612" s="264">
        <v>5000</v>
      </c>
      <c r="W612" s="264">
        <v>34200</v>
      </c>
      <c r="X612" s="264">
        <v>16300</v>
      </c>
      <c r="Y612" s="264">
        <v>0</v>
      </c>
      <c r="Z612" s="264">
        <v>113984</v>
      </c>
      <c r="AA612" s="264">
        <v>103900</v>
      </c>
      <c r="AB612" s="264">
        <v>217884</v>
      </c>
      <c r="AC612" s="264">
        <v>15000</v>
      </c>
      <c r="AD612" s="264">
        <v>232884</v>
      </c>
      <c r="AE612" s="264">
        <v>-77793</v>
      </c>
      <c r="AF612" s="264">
        <v>160644</v>
      </c>
      <c r="AG612" s="264">
        <v>82851</v>
      </c>
      <c r="AI612" t="s">
        <v>120</v>
      </c>
      <c r="AK612" t="s">
        <v>121</v>
      </c>
      <c r="AL612" s="241" t="str">
        <f t="shared" si="9"/>
        <v>020</v>
      </c>
    </row>
    <row r="613" spans="1:38" x14ac:dyDescent="0.2">
      <c r="A613" s="272" t="s">
        <v>2816</v>
      </c>
      <c r="B613" t="s">
        <v>1382</v>
      </c>
      <c r="C613" s="264">
        <v>471994</v>
      </c>
      <c r="D613" s="264">
        <v>0</v>
      </c>
      <c r="E613" s="264">
        <v>471994</v>
      </c>
      <c r="F613" s="264">
        <v>0</v>
      </c>
      <c r="G613" s="264">
        <v>0</v>
      </c>
      <c r="H613" s="264">
        <v>99598</v>
      </c>
      <c r="I613" s="264">
        <v>3775</v>
      </c>
      <c r="J613" s="264">
        <v>116103</v>
      </c>
      <c r="K613" s="264">
        <v>389449.60000000003</v>
      </c>
      <c r="L613" s="264">
        <v>445825</v>
      </c>
      <c r="M613" s="264">
        <v>0</v>
      </c>
      <c r="N613" s="264">
        <v>600</v>
      </c>
      <c r="O613" s="264">
        <v>275000</v>
      </c>
      <c r="P613" s="264">
        <v>72563</v>
      </c>
      <c r="Q613" s="264">
        <v>1874907.6</v>
      </c>
      <c r="R613" s="264">
        <v>72628</v>
      </c>
      <c r="S613" s="264">
        <v>592013</v>
      </c>
      <c r="T613" s="264">
        <v>0</v>
      </c>
      <c r="U613" s="264">
        <v>233182</v>
      </c>
      <c r="V613" s="264">
        <v>293594</v>
      </c>
      <c r="W613" s="264">
        <v>149383</v>
      </c>
      <c r="X613" s="264">
        <v>148530</v>
      </c>
      <c r="Y613" s="264">
        <v>0</v>
      </c>
      <c r="Z613" s="264">
        <v>1489330</v>
      </c>
      <c r="AA613" s="264">
        <v>305428</v>
      </c>
      <c r="AB613" s="264">
        <v>1794758</v>
      </c>
      <c r="AC613" s="264">
        <v>72563</v>
      </c>
      <c r="AD613" s="264">
        <v>1867321</v>
      </c>
      <c r="AE613" s="264">
        <v>7586.600000000064</v>
      </c>
      <c r="AF613" s="264">
        <v>374629</v>
      </c>
      <c r="AG613" s="264">
        <v>382215.60000000009</v>
      </c>
      <c r="AI613" t="s">
        <v>157</v>
      </c>
      <c r="AK613" t="s">
        <v>158</v>
      </c>
      <c r="AL613" s="241" t="str">
        <f t="shared" si="9"/>
        <v>038</v>
      </c>
    </row>
    <row r="614" spans="1:38" x14ac:dyDescent="0.2">
      <c r="A614" s="272" t="s">
        <v>2817</v>
      </c>
      <c r="B614" t="s">
        <v>1384</v>
      </c>
      <c r="C614" s="264">
        <v>138672</v>
      </c>
      <c r="D614" s="264">
        <v>0</v>
      </c>
      <c r="E614" s="264">
        <v>138672</v>
      </c>
      <c r="F614" s="264">
        <v>0</v>
      </c>
      <c r="G614" s="264">
        <v>0</v>
      </c>
      <c r="H614" s="264">
        <v>43188</v>
      </c>
      <c r="I614" s="264">
        <v>465</v>
      </c>
      <c r="J614" s="264">
        <v>1582</v>
      </c>
      <c r="K614" s="264">
        <v>89371</v>
      </c>
      <c r="L614" s="264">
        <v>121042</v>
      </c>
      <c r="M614" s="264">
        <v>0</v>
      </c>
      <c r="N614" s="264">
        <v>0</v>
      </c>
      <c r="O614" s="264">
        <v>0</v>
      </c>
      <c r="P614" s="264">
        <v>17828</v>
      </c>
      <c r="Q614" s="264">
        <v>412148</v>
      </c>
      <c r="R614" s="264">
        <v>74330</v>
      </c>
      <c r="S614" s="264">
        <v>68586</v>
      </c>
      <c r="T614" s="264">
        <v>0</v>
      </c>
      <c r="U614" s="264">
        <v>22239</v>
      </c>
      <c r="V614" s="264">
        <v>11131</v>
      </c>
      <c r="W614" s="264">
        <v>110159</v>
      </c>
      <c r="X614" s="264">
        <v>0</v>
      </c>
      <c r="Y614" s="264">
        <v>0</v>
      </c>
      <c r="Z614" s="264">
        <v>286445</v>
      </c>
      <c r="AA614" s="264">
        <v>84000</v>
      </c>
      <c r="AB614" s="264">
        <v>370445</v>
      </c>
      <c r="AC614" s="264">
        <v>17828</v>
      </c>
      <c r="AD614" s="264">
        <v>388273</v>
      </c>
      <c r="AE614" s="264">
        <v>23875</v>
      </c>
      <c r="AF614" s="264">
        <v>226672</v>
      </c>
      <c r="AG614" s="264">
        <v>250547</v>
      </c>
      <c r="AI614" t="s">
        <v>1664</v>
      </c>
      <c r="AK614" t="s">
        <v>1665</v>
      </c>
      <c r="AL614" s="241" t="str">
        <f t="shared" si="9"/>
        <v>758</v>
      </c>
    </row>
    <row r="615" spans="1:38" x14ac:dyDescent="0.2">
      <c r="A615" s="272" t="s">
        <v>2818</v>
      </c>
      <c r="B615" t="s">
        <v>1386</v>
      </c>
      <c r="C615" s="264">
        <v>69501</v>
      </c>
      <c r="D615" s="264">
        <v>0</v>
      </c>
      <c r="E615" s="264">
        <v>69501</v>
      </c>
      <c r="F615" s="264">
        <v>0</v>
      </c>
      <c r="G615" s="264">
        <v>0</v>
      </c>
      <c r="H615" s="264">
        <v>22742</v>
      </c>
      <c r="I615" s="264">
        <v>750</v>
      </c>
      <c r="J615" s="264">
        <v>1718</v>
      </c>
      <c r="K615" s="264">
        <v>88002</v>
      </c>
      <c r="L615" s="264">
        <v>156142</v>
      </c>
      <c r="M615" s="264">
        <v>500</v>
      </c>
      <c r="N615" s="264">
        <v>65955</v>
      </c>
      <c r="O615" s="264">
        <v>0</v>
      </c>
      <c r="P615" s="264">
        <v>0</v>
      </c>
      <c r="Q615" s="264">
        <v>405310</v>
      </c>
      <c r="R615" s="264">
        <v>145568</v>
      </c>
      <c r="S615" s="264">
        <v>79850</v>
      </c>
      <c r="T615" s="264">
        <v>0</v>
      </c>
      <c r="U615" s="264">
        <v>40913</v>
      </c>
      <c r="V615" s="264">
        <v>25</v>
      </c>
      <c r="W615" s="264">
        <v>78250</v>
      </c>
      <c r="X615" s="264">
        <v>0</v>
      </c>
      <c r="Y615" s="264">
        <v>0</v>
      </c>
      <c r="Z615" s="264">
        <v>344606</v>
      </c>
      <c r="AA615" s="264">
        <v>131028</v>
      </c>
      <c r="AB615" s="264">
        <v>475634</v>
      </c>
      <c r="AC615" s="264">
        <v>0</v>
      </c>
      <c r="AD615" s="264">
        <v>475634</v>
      </c>
      <c r="AE615" s="264">
        <v>-70324</v>
      </c>
      <c r="AF615" s="264">
        <v>532395</v>
      </c>
      <c r="AG615" s="264">
        <v>462071</v>
      </c>
      <c r="AI615" t="s">
        <v>948</v>
      </c>
      <c r="AK615" t="s">
        <v>949</v>
      </c>
      <c r="AL615" s="241" t="str">
        <f t="shared" si="9"/>
        <v>412</v>
      </c>
    </row>
    <row r="616" spans="1:38" x14ac:dyDescent="0.2">
      <c r="A616" s="272" t="s">
        <v>2819</v>
      </c>
      <c r="B616" t="s">
        <v>1389</v>
      </c>
      <c r="C616" s="264">
        <v>17318</v>
      </c>
      <c r="D616" s="264">
        <v>0</v>
      </c>
      <c r="E616" s="264">
        <v>17318</v>
      </c>
      <c r="F616" s="264">
        <v>0</v>
      </c>
      <c r="G616" s="264">
        <v>0</v>
      </c>
      <c r="H616" s="264">
        <v>9228</v>
      </c>
      <c r="I616" s="264">
        <v>780</v>
      </c>
      <c r="J616" s="264">
        <v>9500</v>
      </c>
      <c r="K616" s="264">
        <v>0</v>
      </c>
      <c r="L616" s="264">
        <v>2500</v>
      </c>
      <c r="M616" s="264">
        <v>0</v>
      </c>
      <c r="N616" s="264">
        <v>0</v>
      </c>
      <c r="O616" s="264">
        <v>0</v>
      </c>
      <c r="P616" s="264">
        <v>0</v>
      </c>
      <c r="Q616" s="264">
        <v>39326</v>
      </c>
      <c r="R616" s="264">
        <v>3397</v>
      </c>
      <c r="S616" s="264">
        <v>16900</v>
      </c>
      <c r="T616" s="264">
        <v>0</v>
      </c>
      <c r="U616" s="264">
        <v>3545</v>
      </c>
      <c r="V616" s="264">
        <v>1500</v>
      </c>
      <c r="W616" s="264">
        <v>15686</v>
      </c>
      <c r="X616" s="264">
        <v>0</v>
      </c>
      <c r="Y616" s="264">
        <v>0</v>
      </c>
      <c r="Z616" s="264">
        <v>41028</v>
      </c>
      <c r="AA616" s="264">
        <v>492</v>
      </c>
      <c r="AB616" s="264">
        <v>41520</v>
      </c>
      <c r="AC616" s="264">
        <v>0</v>
      </c>
      <c r="AD616" s="264">
        <v>41520</v>
      </c>
      <c r="AE616" s="264">
        <v>-2194</v>
      </c>
      <c r="AF616" s="264">
        <v>121419</v>
      </c>
      <c r="AG616" s="264">
        <v>119225</v>
      </c>
      <c r="AI616" t="s">
        <v>1877</v>
      </c>
      <c r="AK616" t="s">
        <v>1878</v>
      </c>
      <c r="AL616" s="241" t="str">
        <f t="shared" si="9"/>
        <v>860</v>
      </c>
    </row>
    <row r="617" spans="1:38" x14ac:dyDescent="0.2">
      <c r="A617" s="272" t="s">
        <v>2820</v>
      </c>
      <c r="B617" t="s">
        <v>1391</v>
      </c>
      <c r="C617" s="264">
        <v>7749</v>
      </c>
      <c r="D617" s="264">
        <v>0</v>
      </c>
      <c r="E617" s="264">
        <v>7749</v>
      </c>
      <c r="F617" s="264">
        <v>0</v>
      </c>
      <c r="G617" s="264">
        <v>49196</v>
      </c>
      <c r="H617" s="264">
        <v>11119</v>
      </c>
      <c r="I617" s="264">
        <v>425</v>
      </c>
      <c r="J617" s="264">
        <v>575</v>
      </c>
      <c r="K617" s="264">
        <v>14000</v>
      </c>
      <c r="L617" s="264">
        <v>5250</v>
      </c>
      <c r="M617" s="264">
        <v>0</v>
      </c>
      <c r="N617" s="264">
        <v>0</v>
      </c>
      <c r="O617" s="264">
        <v>0</v>
      </c>
      <c r="P617" s="264">
        <v>49196</v>
      </c>
      <c r="Q617" s="264">
        <v>137510</v>
      </c>
      <c r="R617" s="264">
        <v>4750</v>
      </c>
      <c r="S617" s="264">
        <v>22250</v>
      </c>
      <c r="T617" s="264">
        <v>0</v>
      </c>
      <c r="U617" s="264">
        <v>6200</v>
      </c>
      <c r="V617" s="264">
        <v>0</v>
      </c>
      <c r="W617" s="264">
        <v>13000</v>
      </c>
      <c r="X617" s="264">
        <v>49196</v>
      </c>
      <c r="Y617" s="264">
        <v>0</v>
      </c>
      <c r="Z617" s="264">
        <v>95396</v>
      </c>
      <c r="AA617" s="264">
        <v>0</v>
      </c>
      <c r="AB617" s="264">
        <v>95396</v>
      </c>
      <c r="AC617" s="264">
        <v>49196</v>
      </c>
      <c r="AD617" s="264">
        <v>144592</v>
      </c>
      <c r="AE617" s="264">
        <v>-7082</v>
      </c>
      <c r="AF617" s="264">
        <v>113683</v>
      </c>
      <c r="AG617" s="264">
        <v>106601</v>
      </c>
      <c r="AI617" t="s">
        <v>950</v>
      </c>
      <c r="AK617" t="s">
        <v>951</v>
      </c>
      <c r="AL617" s="241" t="str">
        <f t="shared" si="9"/>
        <v>413</v>
      </c>
    </row>
    <row r="618" spans="1:38" x14ac:dyDescent="0.2">
      <c r="A618" s="272" t="s">
        <v>2821</v>
      </c>
      <c r="B618" t="s">
        <v>1388</v>
      </c>
      <c r="C618" s="264">
        <v>27107</v>
      </c>
      <c r="D618" s="264">
        <v>0</v>
      </c>
      <c r="E618" s="264">
        <v>27107</v>
      </c>
      <c r="F618" s="264">
        <v>0</v>
      </c>
      <c r="G618" s="264">
        <v>0</v>
      </c>
      <c r="H618" s="264">
        <v>12515</v>
      </c>
      <c r="I618" s="264">
        <v>925</v>
      </c>
      <c r="J618" s="264">
        <v>450</v>
      </c>
      <c r="K618" s="264">
        <v>22592</v>
      </c>
      <c r="L618" s="264">
        <v>6050</v>
      </c>
      <c r="M618" s="264">
        <v>0</v>
      </c>
      <c r="N618" s="264">
        <v>450</v>
      </c>
      <c r="O618" s="264">
        <v>0</v>
      </c>
      <c r="P618" s="264">
        <v>0</v>
      </c>
      <c r="Q618" s="264">
        <v>70089</v>
      </c>
      <c r="R618" s="264">
        <v>3262</v>
      </c>
      <c r="S618" s="264">
        <v>52000</v>
      </c>
      <c r="T618" s="264">
        <v>0</v>
      </c>
      <c r="U618" s="264">
        <v>7900</v>
      </c>
      <c r="V618" s="264">
        <v>0</v>
      </c>
      <c r="W618" s="264">
        <v>20035</v>
      </c>
      <c r="X618" s="264">
        <v>0</v>
      </c>
      <c r="Y618" s="264">
        <v>0</v>
      </c>
      <c r="Z618" s="264">
        <v>83197</v>
      </c>
      <c r="AA618" s="264">
        <v>0</v>
      </c>
      <c r="AB618" s="264">
        <v>83197</v>
      </c>
      <c r="AC618" s="264">
        <v>0</v>
      </c>
      <c r="AD618" s="264">
        <v>83197</v>
      </c>
      <c r="AE618" s="264">
        <v>-13108</v>
      </c>
      <c r="AF618" s="264">
        <v>37193</v>
      </c>
      <c r="AG618" s="264">
        <v>24085</v>
      </c>
      <c r="AI618" t="s">
        <v>1233</v>
      </c>
      <c r="AK618" t="s">
        <v>1234</v>
      </c>
      <c r="AL618" s="241" t="str">
        <f t="shared" si="9"/>
        <v>548</v>
      </c>
    </row>
    <row r="619" spans="1:38" x14ac:dyDescent="0.2">
      <c r="A619" s="272" t="s">
        <v>2822</v>
      </c>
      <c r="B619" t="s">
        <v>1394</v>
      </c>
      <c r="C619" s="264">
        <v>8484</v>
      </c>
      <c r="D619" s="264">
        <v>0</v>
      </c>
      <c r="E619" s="264">
        <v>8484</v>
      </c>
      <c r="F619" s="264">
        <v>0</v>
      </c>
      <c r="G619" s="264">
        <v>0</v>
      </c>
      <c r="H619" s="264">
        <v>197</v>
      </c>
      <c r="I619" s="264">
        <v>0</v>
      </c>
      <c r="J619" s="264">
        <v>0</v>
      </c>
      <c r="K619" s="264">
        <v>8681</v>
      </c>
      <c r="L619" s="264">
        <v>0</v>
      </c>
      <c r="M619" s="264">
        <v>0</v>
      </c>
      <c r="N619" s="264">
        <v>0</v>
      </c>
      <c r="O619" s="264">
        <v>0</v>
      </c>
      <c r="P619" s="264">
        <v>0</v>
      </c>
      <c r="Q619" s="264">
        <v>17362</v>
      </c>
      <c r="R619" s="264">
        <v>1166</v>
      </c>
      <c r="S619" s="264">
        <v>8292</v>
      </c>
      <c r="T619" s="264">
        <v>0</v>
      </c>
      <c r="U619" s="264">
        <v>250</v>
      </c>
      <c r="V619" s="264">
        <v>0</v>
      </c>
      <c r="W619" s="264">
        <v>8075</v>
      </c>
      <c r="X619" s="264">
        <v>0</v>
      </c>
      <c r="Y619" s="264">
        <v>0</v>
      </c>
      <c r="Z619" s="264">
        <v>17783</v>
      </c>
      <c r="AA619" s="264">
        <v>0</v>
      </c>
      <c r="AB619" s="264">
        <v>17783</v>
      </c>
      <c r="AC619" s="264">
        <v>0</v>
      </c>
      <c r="AD619" s="264">
        <v>17783</v>
      </c>
      <c r="AE619" s="264">
        <v>-421</v>
      </c>
      <c r="AF619" s="264">
        <v>4473</v>
      </c>
      <c r="AG619" s="264">
        <v>4052</v>
      </c>
      <c r="AI619" t="s">
        <v>2031</v>
      </c>
      <c r="AK619" t="s">
        <v>2032</v>
      </c>
      <c r="AL619" s="241" t="str">
        <f t="shared" si="9"/>
        <v>933</v>
      </c>
    </row>
    <row r="620" spans="1:38" x14ac:dyDescent="0.2">
      <c r="A620" s="272" t="s">
        <v>2823</v>
      </c>
      <c r="B620" t="s">
        <v>1396</v>
      </c>
      <c r="C620" s="264">
        <v>1188940</v>
      </c>
      <c r="D620" s="264">
        <v>0</v>
      </c>
      <c r="E620" s="264">
        <v>1188940</v>
      </c>
      <c r="F620" s="264">
        <v>0</v>
      </c>
      <c r="G620" s="264">
        <v>887000</v>
      </c>
      <c r="H620" s="264">
        <v>424841</v>
      </c>
      <c r="I620" s="264">
        <v>8750</v>
      </c>
      <c r="J620" s="264">
        <v>71990</v>
      </c>
      <c r="K620" s="264">
        <v>693080</v>
      </c>
      <c r="L620" s="264">
        <v>3361100</v>
      </c>
      <c r="M620" s="264">
        <v>47000</v>
      </c>
      <c r="N620" s="264">
        <v>444710</v>
      </c>
      <c r="O620" s="264">
        <v>8900</v>
      </c>
      <c r="P620" s="264">
        <v>3358789</v>
      </c>
      <c r="Q620" s="264">
        <v>10495100</v>
      </c>
      <c r="R620" s="264">
        <v>802680</v>
      </c>
      <c r="S620" s="264">
        <v>767200</v>
      </c>
      <c r="T620" s="264">
        <v>0</v>
      </c>
      <c r="U620" s="264">
        <v>880280</v>
      </c>
      <c r="V620" s="264">
        <v>481751</v>
      </c>
      <c r="W620" s="264">
        <v>282345</v>
      </c>
      <c r="X620" s="264">
        <v>5174828</v>
      </c>
      <c r="Y620" s="264">
        <v>142000</v>
      </c>
      <c r="Z620" s="264">
        <v>8531084</v>
      </c>
      <c r="AA620" s="264">
        <v>4670055</v>
      </c>
      <c r="AB620" s="264">
        <v>13201139</v>
      </c>
      <c r="AC620" s="264">
        <v>3358789</v>
      </c>
      <c r="AD620" s="264">
        <v>16559928</v>
      </c>
      <c r="AE620" s="264">
        <v>-6064828</v>
      </c>
      <c r="AF620" s="264">
        <v>11699768</v>
      </c>
      <c r="AG620" s="264">
        <v>5634940</v>
      </c>
      <c r="AI620" t="s">
        <v>440</v>
      </c>
      <c r="AK620" t="s">
        <v>441</v>
      </c>
      <c r="AL620" s="241" t="str">
        <f t="shared" si="9"/>
        <v>169</v>
      </c>
    </row>
    <row r="621" spans="1:38" x14ac:dyDescent="0.2">
      <c r="A621" s="272" t="s">
        <v>2824</v>
      </c>
      <c r="B621" t="s">
        <v>1399</v>
      </c>
      <c r="C621" s="264">
        <v>325232</v>
      </c>
      <c r="D621" s="264">
        <v>0</v>
      </c>
      <c r="E621" s="264">
        <v>325232</v>
      </c>
      <c r="F621" s="264">
        <v>0</v>
      </c>
      <c r="G621" s="264">
        <v>13500</v>
      </c>
      <c r="H621" s="264">
        <v>83286</v>
      </c>
      <c r="I621" s="264">
        <v>2650</v>
      </c>
      <c r="J621" s="264">
        <v>4040</v>
      </c>
      <c r="K621" s="264">
        <v>138771</v>
      </c>
      <c r="L621" s="264">
        <v>293110</v>
      </c>
      <c r="M621" s="264">
        <v>2500</v>
      </c>
      <c r="N621" s="264">
        <v>300</v>
      </c>
      <c r="O621" s="264">
        <v>0</v>
      </c>
      <c r="P621" s="264">
        <v>56000</v>
      </c>
      <c r="Q621" s="264">
        <v>919389</v>
      </c>
      <c r="R621" s="264">
        <v>97325</v>
      </c>
      <c r="S621" s="264">
        <v>183230</v>
      </c>
      <c r="T621" s="264">
        <v>300</v>
      </c>
      <c r="U621" s="264">
        <v>128920</v>
      </c>
      <c r="V621" s="264">
        <v>43840</v>
      </c>
      <c r="W621" s="264">
        <v>113884</v>
      </c>
      <c r="X621" s="264">
        <v>103168</v>
      </c>
      <c r="Y621" s="264">
        <v>0</v>
      </c>
      <c r="Z621" s="264">
        <v>670667</v>
      </c>
      <c r="AA621" s="264">
        <v>192656</v>
      </c>
      <c r="AB621" s="264">
        <v>863323</v>
      </c>
      <c r="AC621" s="264">
        <v>56000</v>
      </c>
      <c r="AD621" s="264">
        <v>919323</v>
      </c>
      <c r="AE621" s="264">
        <v>66</v>
      </c>
      <c r="AF621" s="264">
        <v>538687</v>
      </c>
      <c r="AG621" s="264">
        <v>538753</v>
      </c>
      <c r="AI621" t="s">
        <v>1444</v>
      </c>
      <c r="AK621" t="s">
        <v>1451</v>
      </c>
      <c r="AL621" s="241" t="str">
        <f t="shared" si="9"/>
        <v>653</v>
      </c>
    </row>
    <row r="622" spans="1:38" x14ac:dyDescent="0.2">
      <c r="A622" s="272" t="s">
        <v>2825</v>
      </c>
      <c r="B622" t="s">
        <v>1401</v>
      </c>
      <c r="C622" s="264">
        <v>558545</v>
      </c>
      <c r="D622" s="264">
        <v>0</v>
      </c>
      <c r="E622" s="264">
        <v>558545</v>
      </c>
      <c r="F622" s="264">
        <v>0</v>
      </c>
      <c r="G622" s="264">
        <v>628192</v>
      </c>
      <c r="H622" s="264">
        <v>109371</v>
      </c>
      <c r="I622" s="264">
        <v>12300</v>
      </c>
      <c r="J622" s="264">
        <v>28872</v>
      </c>
      <c r="K622" s="264">
        <v>213273</v>
      </c>
      <c r="L622" s="264">
        <v>743500</v>
      </c>
      <c r="M622" s="264">
        <v>0</v>
      </c>
      <c r="N622" s="264">
        <v>139150</v>
      </c>
      <c r="O622" s="264">
        <v>0</v>
      </c>
      <c r="P622" s="264">
        <v>680787</v>
      </c>
      <c r="Q622" s="264">
        <v>3113990</v>
      </c>
      <c r="R622" s="264">
        <v>211737</v>
      </c>
      <c r="S622" s="264">
        <v>234443</v>
      </c>
      <c r="T622" s="264">
        <v>0</v>
      </c>
      <c r="U622" s="264">
        <v>323632</v>
      </c>
      <c r="V622" s="264">
        <v>70208</v>
      </c>
      <c r="W622" s="264">
        <v>90364</v>
      </c>
      <c r="X622" s="264">
        <v>790450</v>
      </c>
      <c r="Y622" s="264">
        <v>250000</v>
      </c>
      <c r="Z622" s="264">
        <v>1970834</v>
      </c>
      <c r="AA622" s="264">
        <v>776822</v>
      </c>
      <c r="AB622" s="264">
        <v>2747656</v>
      </c>
      <c r="AC622" s="264">
        <v>680787</v>
      </c>
      <c r="AD622" s="264">
        <v>3428443</v>
      </c>
      <c r="AE622" s="264">
        <v>-314453</v>
      </c>
      <c r="AF622" s="264">
        <v>2434798</v>
      </c>
      <c r="AG622" s="264">
        <v>2120345</v>
      </c>
      <c r="AI622" t="s">
        <v>122</v>
      </c>
      <c r="AK622" t="s">
        <v>123</v>
      </c>
      <c r="AL622" s="241" t="str">
        <f t="shared" si="9"/>
        <v>021</v>
      </c>
    </row>
    <row r="623" spans="1:38" x14ac:dyDescent="0.2">
      <c r="A623" s="272" t="s">
        <v>2826</v>
      </c>
      <c r="B623" t="s">
        <v>1403</v>
      </c>
      <c r="C623" s="264">
        <v>106565</v>
      </c>
      <c r="D623" s="264">
        <v>0</v>
      </c>
      <c r="E623" s="264">
        <v>106565</v>
      </c>
      <c r="F623" s="264">
        <v>0</v>
      </c>
      <c r="G623" s="264">
        <v>160909</v>
      </c>
      <c r="H623" s="264">
        <v>67932</v>
      </c>
      <c r="I623" s="264">
        <v>1350</v>
      </c>
      <c r="J623" s="264">
        <v>1200</v>
      </c>
      <c r="K623" s="264">
        <v>58000</v>
      </c>
      <c r="L623" s="264">
        <v>253600</v>
      </c>
      <c r="M623" s="264">
        <v>0</v>
      </c>
      <c r="N623" s="264">
        <v>18000</v>
      </c>
      <c r="O623" s="264">
        <v>400000</v>
      </c>
      <c r="P623" s="264">
        <v>394509</v>
      </c>
      <c r="Q623" s="264">
        <v>1462065</v>
      </c>
      <c r="R623" s="264">
        <v>40450</v>
      </c>
      <c r="S623" s="264">
        <v>59750</v>
      </c>
      <c r="T623" s="264">
        <v>0</v>
      </c>
      <c r="U623" s="264">
        <v>92400</v>
      </c>
      <c r="V623" s="264">
        <v>35576</v>
      </c>
      <c r="W623" s="264">
        <v>70850</v>
      </c>
      <c r="X623" s="264">
        <v>277124</v>
      </c>
      <c r="Y623" s="264">
        <v>400000</v>
      </c>
      <c r="Z623" s="264">
        <v>976150</v>
      </c>
      <c r="AA623" s="264">
        <v>82000</v>
      </c>
      <c r="AB623" s="264">
        <v>1058150</v>
      </c>
      <c r="AC623" s="264">
        <v>394509</v>
      </c>
      <c r="AD623" s="264">
        <v>1452659</v>
      </c>
      <c r="AE623" s="264">
        <v>9406</v>
      </c>
      <c r="AF623" s="264">
        <v>433929</v>
      </c>
      <c r="AG623" s="264">
        <v>443335</v>
      </c>
      <c r="AI623" t="s">
        <v>433</v>
      </c>
      <c r="AK623" t="s">
        <v>434</v>
      </c>
      <c r="AL623" s="241" t="str">
        <f t="shared" si="9"/>
        <v>166</v>
      </c>
    </row>
    <row r="624" spans="1:38" x14ac:dyDescent="0.2">
      <c r="A624" s="272" t="s">
        <v>2827</v>
      </c>
      <c r="B624" t="s">
        <v>1405</v>
      </c>
      <c r="C624" s="264">
        <v>71336</v>
      </c>
      <c r="D624" s="264">
        <v>0</v>
      </c>
      <c r="E624" s="264">
        <v>71336</v>
      </c>
      <c r="F624" s="264">
        <v>0</v>
      </c>
      <c r="G624" s="264">
        <v>111178</v>
      </c>
      <c r="H624" s="264">
        <v>17825</v>
      </c>
      <c r="I624" s="264">
        <v>452</v>
      </c>
      <c r="J624" s="264">
        <v>2416</v>
      </c>
      <c r="K624" s="264">
        <v>40514</v>
      </c>
      <c r="L624" s="264">
        <v>141114</v>
      </c>
      <c r="M624" s="264">
        <v>0</v>
      </c>
      <c r="N624" s="264">
        <v>16509</v>
      </c>
      <c r="O624" s="264">
        <v>0</v>
      </c>
      <c r="P624" s="264">
        <v>103189</v>
      </c>
      <c r="Q624" s="264">
        <v>504533</v>
      </c>
      <c r="R624" s="264">
        <v>33400</v>
      </c>
      <c r="S624" s="264">
        <v>46647</v>
      </c>
      <c r="T624" s="264">
        <v>1600</v>
      </c>
      <c r="U624" s="264">
        <v>30739</v>
      </c>
      <c r="V624" s="264">
        <v>20699</v>
      </c>
      <c r="W624" s="264">
        <v>41380</v>
      </c>
      <c r="X624" s="264">
        <v>0</v>
      </c>
      <c r="Y624" s="264">
        <v>0</v>
      </c>
      <c r="Z624" s="264">
        <v>174465</v>
      </c>
      <c r="AA624" s="264">
        <v>106595</v>
      </c>
      <c r="AB624" s="264">
        <v>281060</v>
      </c>
      <c r="AC624" s="264">
        <v>103189</v>
      </c>
      <c r="AD624" s="264">
        <v>384249</v>
      </c>
      <c r="AE624" s="264">
        <v>120284</v>
      </c>
      <c r="AF624" s="264">
        <v>345927</v>
      </c>
      <c r="AG624" s="264">
        <v>466211</v>
      </c>
      <c r="AI624" t="s">
        <v>1680</v>
      </c>
      <c r="AK624" t="s">
        <v>1681</v>
      </c>
      <c r="AL624" s="241" t="str">
        <f t="shared" si="9"/>
        <v>765</v>
      </c>
    </row>
    <row r="625" spans="1:38" x14ac:dyDescent="0.2">
      <c r="A625" s="272" t="s">
        <v>2828</v>
      </c>
      <c r="B625" t="s">
        <v>1407</v>
      </c>
      <c r="C625" s="264">
        <v>19278</v>
      </c>
      <c r="D625" s="264">
        <v>0</v>
      </c>
      <c r="E625" s="264">
        <v>19278</v>
      </c>
      <c r="F625" s="264">
        <v>0</v>
      </c>
      <c r="G625" s="264">
        <v>0</v>
      </c>
      <c r="H625" s="264">
        <v>1796</v>
      </c>
      <c r="I625" s="264">
        <v>390</v>
      </c>
      <c r="J625" s="264">
        <v>2406</v>
      </c>
      <c r="K625" s="264">
        <v>0</v>
      </c>
      <c r="L625" s="264">
        <v>36786</v>
      </c>
      <c r="M625" s="264">
        <v>0</v>
      </c>
      <c r="N625" s="264">
        <v>5133</v>
      </c>
      <c r="O625" s="264">
        <v>0</v>
      </c>
      <c r="P625" s="264">
        <v>0</v>
      </c>
      <c r="Q625" s="264">
        <v>65789</v>
      </c>
      <c r="R625" s="264">
        <v>8489</v>
      </c>
      <c r="S625" s="264">
        <v>19061</v>
      </c>
      <c r="T625" s="264">
        <v>9066</v>
      </c>
      <c r="U625" s="264">
        <v>1654</v>
      </c>
      <c r="V625" s="264">
        <v>3993</v>
      </c>
      <c r="W625" s="264">
        <v>44186</v>
      </c>
      <c r="X625" s="264">
        <v>0</v>
      </c>
      <c r="Y625" s="264">
        <v>0</v>
      </c>
      <c r="Z625" s="264">
        <v>86449</v>
      </c>
      <c r="AA625" s="264">
        <v>0</v>
      </c>
      <c r="AB625" s="264">
        <v>86449</v>
      </c>
      <c r="AC625" s="264">
        <v>0</v>
      </c>
      <c r="AD625" s="264">
        <v>86449</v>
      </c>
      <c r="AE625" s="264">
        <v>-20660</v>
      </c>
      <c r="AF625" s="264">
        <v>111137</v>
      </c>
      <c r="AG625" s="264">
        <v>90477</v>
      </c>
      <c r="AI625" t="s">
        <v>1623</v>
      </c>
      <c r="AK625" t="s">
        <v>1624</v>
      </c>
      <c r="AL625" s="241" t="str">
        <f t="shared" si="9"/>
        <v>738</v>
      </c>
    </row>
    <row r="626" spans="1:38" x14ac:dyDescent="0.2">
      <c r="A626" s="272" t="s">
        <v>2829</v>
      </c>
      <c r="B626" t="s">
        <v>1409</v>
      </c>
      <c r="C626" s="264">
        <v>328235</v>
      </c>
      <c r="D626" s="264">
        <v>0</v>
      </c>
      <c r="E626" s="264">
        <v>328235</v>
      </c>
      <c r="F626" s="264">
        <v>0</v>
      </c>
      <c r="G626" s="264">
        <v>70000</v>
      </c>
      <c r="H626" s="264">
        <v>108037</v>
      </c>
      <c r="I626" s="264">
        <v>0</v>
      </c>
      <c r="J626" s="264">
        <v>46735</v>
      </c>
      <c r="K626" s="264">
        <v>234151.7</v>
      </c>
      <c r="L626" s="264">
        <v>2787033</v>
      </c>
      <c r="M626" s="264">
        <v>0</v>
      </c>
      <c r="N626" s="264">
        <v>139200</v>
      </c>
      <c r="O626" s="264">
        <v>0</v>
      </c>
      <c r="P626" s="264">
        <v>116600</v>
      </c>
      <c r="Q626" s="264">
        <v>3829991.7</v>
      </c>
      <c r="R626" s="264">
        <v>268238</v>
      </c>
      <c r="S626" s="264">
        <v>369792</v>
      </c>
      <c r="T626" s="264">
        <v>0</v>
      </c>
      <c r="U626" s="264">
        <v>216212</v>
      </c>
      <c r="V626" s="264">
        <v>10000</v>
      </c>
      <c r="W626" s="264">
        <v>136820</v>
      </c>
      <c r="X626" s="264">
        <v>21903</v>
      </c>
      <c r="Y626" s="264">
        <v>0</v>
      </c>
      <c r="Z626" s="264">
        <v>1022965</v>
      </c>
      <c r="AA626" s="264">
        <v>2675249</v>
      </c>
      <c r="AB626" s="264">
        <v>3698214</v>
      </c>
      <c r="AC626" s="264">
        <v>116600</v>
      </c>
      <c r="AD626" s="264">
        <v>3814814</v>
      </c>
      <c r="AE626" s="264">
        <v>15177.699999999983</v>
      </c>
      <c r="AF626" s="264">
        <v>2197179</v>
      </c>
      <c r="AG626" s="264">
        <v>2212356.7000000002</v>
      </c>
      <c r="AI626" t="s">
        <v>1793</v>
      </c>
      <c r="AK626" t="s">
        <v>1794</v>
      </c>
      <c r="AL626" s="241" t="str">
        <f t="shared" si="9"/>
        <v>820</v>
      </c>
    </row>
    <row r="627" spans="1:38" x14ac:dyDescent="0.2">
      <c r="A627" s="272" t="s">
        <v>2830</v>
      </c>
      <c r="B627" t="s">
        <v>1411</v>
      </c>
      <c r="C627" s="264">
        <v>53218</v>
      </c>
      <c r="D627" s="264">
        <v>0</v>
      </c>
      <c r="E627" s="264">
        <v>53218</v>
      </c>
      <c r="F627" s="264">
        <v>0</v>
      </c>
      <c r="G627" s="264">
        <v>0</v>
      </c>
      <c r="H627" s="264">
        <v>17044</v>
      </c>
      <c r="I627" s="264">
        <v>645</v>
      </c>
      <c r="J627" s="264">
        <v>1100</v>
      </c>
      <c r="K627" s="264">
        <v>36800</v>
      </c>
      <c r="L627" s="264">
        <v>63000</v>
      </c>
      <c r="M627" s="264">
        <v>0</v>
      </c>
      <c r="N627" s="264">
        <v>3500</v>
      </c>
      <c r="O627" s="264">
        <v>0</v>
      </c>
      <c r="P627" s="264">
        <v>0</v>
      </c>
      <c r="Q627" s="264">
        <v>175307</v>
      </c>
      <c r="R627" s="264">
        <v>9000</v>
      </c>
      <c r="S627" s="264">
        <v>74300</v>
      </c>
      <c r="T627" s="264">
        <v>2100</v>
      </c>
      <c r="U627" s="264">
        <v>15025</v>
      </c>
      <c r="V627" s="264">
        <v>1726</v>
      </c>
      <c r="W627" s="264">
        <v>43800</v>
      </c>
      <c r="X627" s="264">
        <v>0</v>
      </c>
      <c r="Y627" s="264">
        <v>0</v>
      </c>
      <c r="Z627" s="264">
        <v>145951</v>
      </c>
      <c r="AA627" s="264">
        <v>41000</v>
      </c>
      <c r="AB627" s="264">
        <v>186951</v>
      </c>
      <c r="AC627" s="264">
        <v>0</v>
      </c>
      <c r="AD627" s="264">
        <v>186951</v>
      </c>
      <c r="AE627" s="264">
        <v>-11644</v>
      </c>
      <c r="AF627" s="264">
        <v>228020</v>
      </c>
      <c r="AG627" s="264">
        <v>216376</v>
      </c>
      <c r="AI627" t="s">
        <v>102</v>
      </c>
      <c r="AK627" t="s">
        <v>103</v>
      </c>
      <c r="AL627" s="241" t="str">
        <f t="shared" si="9"/>
        <v>012</v>
      </c>
    </row>
    <row r="628" spans="1:38" x14ac:dyDescent="0.2">
      <c r="A628" s="272" t="s">
        <v>2831</v>
      </c>
      <c r="B628" t="s">
        <v>1413</v>
      </c>
      <c r="C628" s="264">
        <v>1011562</v>
      </c>
      <c r="D628" s="264">
        <v>0</v>
      </c>
      <c r="E628" s="264">
        <v>1011562</v>
      </c>
      <c r="F628" s="264">
        <v>0</v>
      </c>
      <c r="G628" s="264">
        <v>919876</v>
      </c>
      <c r="H628" s="264">
        <v>289477</v>
      </c>
      <c r="I628" s="264">
        <v>44100</v>
      </c>
      <c r="J628" s="264">
        <v>35116</v>
      </c>
      <c r="K628" s="264">
        <v>446940</v>
      </c>
      <c r="L628" s="264">
        <v>5076022</v>
      </c>
      <c r="M628" s="264">
        <v>25000</v>
      </c>
      <c r="N628" s="264">
        <v>116875</v>
      </c>
      <c r="O628" s="264">
        <v>250000</v>
      </c>
      <c r="P628" s="264">
        <v>1356325</v>
      </c>
      <c r="Q628" s="264">
        <v>9571293</v>
      </c>
      <c r="R628" s="264">
        <v>747081</v>
      </c>
      <c r="S628" s="264">
        <v>472064</v>
      </c>
      <c r="T628" s="264">
        <v>0</v>
      </c>
      <c r="U628" s="264">
        <v>694041</v>
      </c>
      <c r="V628" s="264">
        <v>999230</v>
      </c>
      <c r="W628" s="264">
        <v>156154</v>
      </c>
      <c r="X628" s="264">
        <v>182500</v>
      </c>
      <c r="Y628" s="264">
        <v>250000</v>
      </c>
      <c r="Z628" s="264">
        <v>3501070</v>
      </c>
      <c r="AA628" s="264">
        <v>5964309</v>
      </c>
      <c r="AB628" s="264">
        <v>9465379</v>
      </c>
      <c r="AC628" s="264">
        <v>1356325</v>
      </c>
      <c r="AD628" s="264">
        <v>10821704</v>
      </c>
      <c r="AE628" s="264">
        <v>-1250411</v>
      </c>
      <c r="AF628" s="264">
        <v>4217268</v>
      </c>
      <c r="AG628" s="264">
        <v>2966857</v>
      </c>
      <c r="AI628" t="s">
        <v>435</v>
      </c>
      <c r="AK628" t="s">
        <v>436</v>
      </c>
      <c r="AL628" s="241" t="str">
        <f t="shared" si="9"/>
        <v>167</v>
      </c>
    </row>
    <row r="629" spans="1:38" x14ac:dyDescent="0.2">
      <c r="A629" s="272" t="s">
        <v>2832</v>
      </c>
      <c r="B629" t="s">
        <v>1415</v>
      </c>
      <c r="C629" s="264">
        <v>9929</v>
      </c>
      <c r="D629" s="264">
        <v>0</v>
      </c>
      <c r="E629" s="264">
        <v>9929</v>
      </c>
      <c r="F629" s="264">
        <v>0</v>
      </c>
      <c r="G629" s="264">
        <v>0</v>
      </c>
      <c r="H629" s="264">
        <v>4822</v>
      </c>
      <c r="I629" s="264">
        <v>0</v>
      </c>
      <c r="J629" s="264">
        <v>500</v>
      </c>
      <c r="K629" s="264">
        <v>5113</v>
      </c>
      <c r="L629" s="264">
        <v>8000</v>
      </c>
      <c r="M629" s="264">
        <v>0</v>
      </c>
      <c r="N629" s="264">
        <v>2000</v>
      </c>
      <c r="O629" s="264">
        <v>0</v>
      </c>
      <c r="P629" s="264">
        <v>0</v>
      </c>
      <c r="Q629" s="264">
        <v>30364</v>
      </c>
      <c r="R629" s="264">
        <v>2500</v>
      </c>
      <c r="S629" s="264">
        <v>10400</v>
      </c>
      <c r="T629" s="264">
        <v>0</v>
      </c>
      <c r="U629" s="264">
        <v>2600</v>
      </c>
      <c r="V629" s="264">
        <v>0</v>
      </c>
      <c r="W629" s="264">
        <v>25615</v>
      </c>
      <c r="X629" s="264">
        <v>0</v>
      </c>
      <c r="Y629" s="264">
        <v>0</v>
      </c>
      <c r="Z629" s="264">
        <v>41115</v>
      </c>
      <c r="AA629" s="264">
        <v>0</v>
      </c>
      <c r="AB629" s="264">
        <v>41115</v>
      </c>
      <c r="AC629" s="264">
        <v>0</v>
      </c>
      <c r="AD629" s="264">
        <v>41115</v>
      </c>
      <c r="AE629" s="264">
        <v>-10751</v>
      </c>
      <c r="AF629" s="264">
        <v>26260</v>
      </c>
      <c r="AG629" s="264">
        <v>15509</v>
      </c>
      <c r="AI629" t="s">
        <v>290</v>
      </c>
      <c r="AK629" t="s">
        <v>291</v>
      </c>
      <c r="AL629" s="241" t="str">
        <f t="shared" si="9"/>
        <v>100</v>
      </c>
    </row>
    <row r="630" spans="1:38" x14ac:dyDescent="0.2">
      <c r="A630" s="272" t="s">
        <v>2833</v>
      </c>
      <c r="B630" t="s">
        <v>1417</v>
      </c>
      <c r="C630" s="264">
        <v>42624</v>
      </c>
      <c r="D630" s="264">
        <v>0</v>
      </c>
      <c r="E630" s="264">
        <v>42624</v>
      </c>
      <c r="F630" s="264">
        <v>0</v>
      </c>
      <c r="G630" s="264">
        <v>0</v>
      </c>
      <c r="H630" s="264">
        <v>15270</v>
      </c>
      <c r="I630" s="264">
        <v>1575</v>
      </c>
      <c r="J630" s="264">
        <v>1300</v>
      </c>
      <c r="K630" s="264">
        <v>21000</v>
      </c>
      <c r="L630" s="264">
        <v>69000</v>
      </c>
      <c r="M630" s="264">
        <v>0</v>
      </c>
      <c r="N630" s="264">
        <v>0</v>
      </c>
      <c r="O630" s="264">
        <v>0</v>
      </c>
      <c r="P630" s="264">
        <v>9358</v>
      </c>
      <c r="Q630" s="264">
        <v>160127</v>
      </c>
      <c r="R630" s="264">
        <v>4000</v>
      </c>
      <c r="S630" s="264">
        <v>51750</v>
      </c>
      <c r="T630" s="264">
        <v>2000</v>
      </c>
      <c r="U630" s="264">
        <v>14685</v>
      </c>
      <c r="V630" s="264">
        <v>400</v>
      </c>
      <c r="W630" s="264">
        <v>34200</v>
      </c>
      <c r="X630" s="264">
        <v>0</v>
      </c>
      <c r="Y630" s="264">
        <v>0</v>
      </c>
      <c r="Z630" s="264">
        <v>107035</v>
      </c>
      <c r="AA630" s="264">
        <v>40000</v>
      </c>
      <c r="AB630" s="264">
        <v>147035</v>
      </c>
      <c r="AC630" s="264">
        <v>9358</v>
      </c>
      <c r="AD630" s="264">
        <v>156393</v>
      </c>
      <c r="AE630" s="264">
        <v>3734</v>
      </c>
      <c r="AF630" s="264">
        <v>140439</v>
      </c>
      <c r="AG630" s="264">
        <v>144173</v>
      </c>
      <c r="AI630" t="s">
        <v>1713</v>
      </c>
      <c r="AK630" t="s">
        <v>1714</v>
      </c>
      <c r="AL630" s="241" t="str">
        <f t="shared" si="9"/>
        <v>781</v>
      </c>
    </row>
    <row r="631" spans="1:38" x14ac:dyDescent="0.2">
      <c r="A631" s="272" t="s">
        <v>2834</v>
      </c>
      <c r="B631" t="s">
        <v>1419</v>
      </c>
      <c r="C631" s="264">
        <v>5313</v>
      </c>
      <c r="D631" s="264">
        <v>0</v>
      </c>
      <c r="E631" s="264">
        <v>5313</v>
      </c>
      <c r="F631" s="264">
        <v>0</v>
      </c>
      <c r="G631" s="264">
        <v>0</v>
      </c>
      <c r="H631" s="264">
        <v>4797</v>
      </c>
      <c r="I631" s="264">
        <v>0</v>
      </c>
      <c r="J631" s="264">
        <v>600</v>
      </c>
      <c r="K631" s="264">
        <v>7700</v>
      </c>
      <c r="L631" s="264">
        <v>3196</v>
      </c>
      <c r="M631" s="264">
        <v>0</v>
      </c>
      <c r="N631" s="264">
        <v>2950</v>
      </c>
      <c r="O631" s="264">
        <v>0</v>
      </c>
      <c r="P631" s="264">
        <v>0</v>
      </c>
      <c r="Q631" s="264">
        <v>24556</v>
      </c>
      <c r="R631" s="264">
        <v>400</v>
      </c>
      <c r="S631" s="264">
        <v>20196</v>
      </c>
      <c r="T631" s="264">
        <v>0</v>
      </c>
      <c r="U631" s="264">
        <v>1550</v>
      </c>
      <c r="V631" s="264">
        <v>2000</v>
      </c>
      <c r="W631" s="264">
        <v>5675</v>
      </c>
      <c r="X631" s="264">
        <v>0</v>
      </c>
      <c r="Y631" s="264">
        <v>0</v>
      </c>
      <c r="Z631" s="264">
        <v>29821</v>
      </c>
      <c r="AA631" s="264">
        <v>0</v>
      </c>
      <c r="AB631" s="264">
        <v>29821</v>
      </c>
      <c r="AC631" s="264">
        <v>0</v>
      </c>
      <c r="AD631" s="264">
        <v>29821</v>
      </c>
      <c r="AE631" s="264">
        <v>-5265</v>
      </c>
      <c r="AF631" s="264">
        <v>22378</v>
      </c>
      <c r="AG631" s="264">
        <v>17113</v>
      </c>
      <c r="AI631" t="s">
        <v>952</v>
      </c>
      <c r="AK631" t="s">
        <v>953</v>
      </c>
      <c r="AL631" s="241" t="str">
        <f t="shared" si="9"/>
        <v>414</v>
      </c>
    </row>
    <row r="632" spans="1:38" x14ac:dyDescent="0.2">
      <c r="A632" s="272" t="s">
        <v>2835</v>
      </c>
      <c r="B632" t="s">
        <v>1421</v>
      </c>
      <c r="C632" s="264">
        <v>162577</v>
      </c>
      <c r="D632" s="264">
        <v>0</v>
      </c>
      <c r="E632" s="264">
        <v>162577</v>
      </c>
      <c r="F632" s="264">
        <v>0</v>
      </c>
      <c r="G632" s="264">
        <v>0</v>
      </c>
      <c r="H632" s="264">
        <v>44172</v>
      </c>
      <c r="I632" s="264">
        <v>19000</v>
      </c>
      <c r="J632" s="264">
        <v>7000</v>
      </c>
      <c r="K632" s="264">
        <v>124455</v>
      </c>
      <c r="L632" s="264">
        <v>236200</v>
      </c>
      <c r="M632" s="264">
        <v>0</v>
      </c>
      <c r="N632" s="264">
        <v>6034</v>
      </c>
      <c r="O632" s="264">
        <v>1000</v>
      </c>
      <c r="P632" s="264">
        <v>0</v>
      </c>
      <c r="Q632" s="264">
        <v>600438</v>
      </c>
      <c r="R632" s="264">
        <v>38300</v>
      </c>
      <c r="S632" s="264">
        <v>202482</v>
      </c>
      <c r="T632" s="264">
        <v>1900</v>
      </c>
      <c r="U632" s="264">
        <v>27980</v>
      </c>
      <c r="V632" s="264">
        <v>0</v>
      </c>
      <c r="W632" s="264">
        <v>90570</v>
      </c>
      <c r="X632" s="264">
        <v>45478</v>
      </c>
      <c r="Y632" s="264">
        <v>0</v>
      </c>
      <c r="Z632" s="264">
        <v>406710</v>
      </c>
      <c r="AA632" s="264">
        <v>193691</v>
      </c>
      <c r="AB632" s="264">
        <v>600401</v>
      </c>
      <c r="AC632" s="264">
        <v>0</v>
      </c>
      <c r="AD632" s="264">
        <v>600401</v>
      </c>
      <c r="AE632" s="264">
        <v>37</v>
      </c>
      <c r="AF632" s="264">
        <v>378854</v>
      </c>
      <c r="AG632" s="264">
        <v>378891</v>
      </c>
      <c r="AI632" t="s">
        <v>1843</v>
      </c>
      <c r="AK632" t="s">
        <v>1844</v>
      </c>
      <c r="AL632" s="241" t="str">
        <f t="shared" si="9"/>
        <v>844</v>
      </c>
    </row>
    <row r="633" spans="1:38" x14ac:dyDescent="0.2">
      <c r="A633" s="272" t="s">
        <v>2836</v>
      </c>
      <c r="B633" t="s">
        <v>1423</v>
      </c>
      <c r="C633" s="264">
        <v>196932</v>
      </c>
      <c r="D633" s="264">
        <v>0</v>
      </c>
      <c r="E633" s="264">
        <v>196932</v>
      </c>
      <c r="F633" s="264">
        <v>0</v>
      </c>
      <c r="G633" s="264">
        <v>0</v>
      </c>
      <c r="H633" s="264">
        <v>63277</v>
      </c>
      <c r="I633" s="264">
        <v>1000</v>
      </c>
      <c r="J633" s="264">
        <v>1000</v>
      </c>
      <c r="K633" s="264">
        <v>111960</v>
      </c>
      <c r="L633" s="264">
        <v>338000</v>
      </c>
      <c r="M633" s="264">
        <v>21000</v>
      </c>
      <c r="N633" s="264">
        <v>0</v>
      </c>
      <c r="O633" s="264">
        <v>400000</v>
      </c>
      <c r="P633" s="264">
        <v>30000</v>
      </c>
      <c r="Q633" s="264">
        <v>1163169</v>
      </c>
      <c r="R633" s="264">
        <v>74700</v>
      </c>
      <c r="S633" s="264">
        <v>208000</v>
      </c>
      <c r="T633" s="264">
        <v>0</v>
      </c>
      <c r="U633" s="264">
        <v>100878</v>
      </c>
      <c r="V633" s="264">
        <v>0</v>
      </c>
      <c r="W633" s="264">
        <v>91000</v>
      </c>
      <c r="X633" s="264">
        <v>0</v>
      </c>
      <c r="Y633" s="264">
        <v>400000</v>
      </c>
      <c r="Z633" s="264">
        <v>874578</v>
      </c>
      <c r="AA633" s="264">
        <v>254000</v>
      </c>
      <c r="AB633" s="264">
        <v>1128578</v>
      </c>
      <c r="AC633" s="264">
        <v>30000</v>
      </c>
      <c r="AD633" s="264">
        <v>1158578</v>
      </c>
      <c r="AE633" s="264">
        <v>4591</v>
      </c>
      <c r="AF633" s="264">
        <v>714959</v>
      </c>
      <c r="AG633" s="264">
        <v>719550</v>
      </c>
      <c r="AI633" t="s">
        <v>909</v>
      </c>
      <c r="AK633" t="s">
        <v>910</v>
      </c>
      <c r="AL633" s="241" t="str">
        <f t="shared" si="9"/>
        <v>394</v>
      </c>
    </row>
    <row r="634" spans="1:38" x14ac:dyDescent="0.2">
      <c r="A634" s="272" t="s">
        <v>2837</v>
      </c>
      <c r="B634" t="s">
        <v>1425</v>
      </c>
      <c r="C634" s="264">
        <v>1755952</v>
      </c>
      <c r="D634" s="264">
        <v>0</v>
      </c>
      <c r="E634" s="264">
        <v>1755952</v>
      </c>
      <c r="F634" s="264">
        <v>0</v>
      </c>
      <c r="G634" s="264">
        <v>0</v>
      </c>
      <c r="H634" s="264">
        <v>408029</v>
      </c>
      <c r="I634" s="264">
        <v>14600</v>
      </c>
      <c r="J634" s="264">
        <v>1300</v>
      </c>
      <c r="K634" s="264">
        <v>524050</v>
      </c>
      <c r="L634" s="264">
        <v>2610466</v>
      </c>
      <c r="M634" s="264">
        <v>0</v>
      </c>
      <c r="N634" s="264">
        <v>35100</v>
      </c>
      <c r="O634" s="264">
        <v>0</v>
      </c>
      <c r="P634" s="264">
        <v>81010</v>
      </c>
      <c r="Q634" s="264">
        <v>5430507</v>
      </c>
      <c r="R634" s="264">
        <v>912009</v>
      </c>
      <c r="S634" s="264">
        <v>546907</v>
      </c>
      <c r="T634" s="264">
        <v>0</v>
      </c>
      <c r="U634" s="264">
        <v>406030</v>
      </c>
      <c r="V634" s="264">
        <v>327500</v>
      </c>
      <c r="W634" s="264">
        <v>226647</v>
      </c>
      <c r="X634" s="264">
        <v>530528</v>
      </c>
      <c r="Y634" s="264">
        <v>2000</v>
      </c>
      <c r="Z634" s="264">
        <v>2951621</v>
      </c>
      <c r="AA634" s="264">
        <v>2442761</v>
      </c>
      <c r="AB634" s="264">
        <v>5394382</v>
      </c>
      <c r="AC634" s="264">
        <v>81010</v>
      </c>
      <c r="AD634" s="264">
        <v>5475392</v>
      </c>
      <c r="AE634" s="264">
        <v>-44884.999999999942</v>
      </c>
      <c r="AF634" s="264">
        <v>3685664</v>
      </c>
      <c r="AG634" s="264">
        <v>3640779</v>
      </c>
      <c r="AI634" t="s">
        <v>1320</v>
      </c>
      <c r="AK634" t="s">
        <v>1321</v>
      </c>
      <c r="AL634" s="241" t="str">
        <f t="shared" si="9"/>
        <v>589</v>
      </c>
    </row>
    <row r="635" spans="1:38" x14ac:dyDescent="0.2">
      <c r="A635" s="272" t="s">
        <v>2838</v>
      </c>
      <c r="B635" t="s">
        <v>1427</v>
      </c>
      <c r="C635" s="264">
        <v>88281</v>
      </c>
      <c r="D635" s="264">
        <v>0</v>
      </c>
      <c r="E635" s="264">
        <v>88281</v>
      </c>
      <c r="F635" s="264">
        <v>0</v>
      </c>
      <c r="G635" s="264">
        <v>0</v>
      </c>
      <c r="H635" s="264">
        <v>51358</v>
      </c>
      <c r="I635" s="264">
        <v>640</v>
      </c>
      <c r="J635" s="264">
        <v>150</v>
      </c>
      <c r="K635" s="264">
        <v>77672</v>
      </c>
      <c r="L635" s="264">
        <v>204612</v>
      </c>
      <c r="M635" s="264">
        <v>0</v>
      </c>
      <c r="N635" s="264">
        <v>5800</v>
      </c>
      <c r="O635" s="264">
        <v>0</v>
      </c>
      <c r="P635" s="264">
        <v>0</v>
      </c>
      <c r="Q635" s="264">
        <v>428513</v>
      </c>
      <c r="R635" s="264">
        <v>36615</v>
      </c>
      <c r="S635" s="264">
        <v>88345</v>
      </c>
      <c r="T635" s="264">
        <v>0</v>
      </c>
      <c r="U635" s="264">
        <v>24400</v>
      </c>
      <c r="V635" s="264">
        <v>9750</v>
      </c>
      <c r="W635" s="264">
        <v>47449</v>
      </c>
      <c r="X635" s="264">
        <v>47254</v>
      </c>
      <c r="Y635" s="264">
        <v>0</v>
      </c>
      <c r="Z635" s="264">
        <v>253813</v>
      </c>
      <c r="AA635" s="264">
        <v>208818</v>
      </c>
      <c r="AB635" s="264">
        <v>462631</v>
      </c>
      <c r="AC635" s="264">
        <v>0</v>
      </c>
      <c r="AD635" s="264">
        <v>462631</v>
      </c>
      <c r="AE635" s="264">
        <v>-34118</v>
      </c>
      <c r="AF635" s="264">
        <v>268949</v>
      </c>
      <c r="AG635" s="264">
        <v>234831</v>
      </c>
      <c r="AI635" t="s">
        <v>701</v>
      </c>
      <c r="AK635" t="s">
        <v>702</v>
      </c>
      <c r="AL635" s="241" t="str">
        <f t="shared" si="9"/>
        <v>296</v>
      </c>
    </row>
    <row r="636" spans="1:38" x14ac:dyDescent="0.2">
      <c r="A636" s="272" t="s">
        <v>2839</v>
      </c>
      <c r="B636" t="s">
        <v>1429</v>
      </c>
      <c r="C636" s="264">
        <v>28142</v>
      </c>
      <c r="D636" s="264">
        <v>0</v>
      </c>
      <c r="E636" s="264">
        <v>28142</v>
      </c>
      <c r="F636" s="264">
        <v>0</v>
      </c>
      <c r="G636" s="264">
        <v>0</v>
      </c>
      <c r="H636" s="264">
        <v>11235</v>
      </c>
      <c r="I636" s="264">
        <v>1400</v>
      </c>
      <c r="J636" s="264">
        <v>5600</v>
      </c>
      <c r="K636" s="264">
        <v>12375</v>
      </c>
      <c r="L636" s="264">
        <v>17700</v>
      </c>
      <c r="M636" s="264">
        <v>0</v>
      </c>
      <c r="N636" s="264">
        <v>0</v>
      </c>
      <c r="O636" s="264">
        <v>0</v>
      </c>
      <c r="P636" s="264">
        <v>0</v>
      </c>
      <c r="Q636" s="264">
        <v>76452</v>
      </c>
      <c r="R636" s="264">
        <v>30660</v>
      </c>
      <c r="S636" s="264">
        <v>10760</v>
      </c>
      <c r="T636" s="264">
        <v>0</v>
      </c>
      <c r="U636" s="264">
        <v>3000</v>
      </c>
      <c r="V636" s="264">
        <v>0</v>
      </c>
      <c r="W636" s="264">
        <v>36965</v>
      </c>
      <c r="X636" s="264">
        <v>0</v>
      </c>
      <c r="Y636" s="264">
        <v>0</v>
      </c>
      <c r="Z636" s="264">
        <v>81385</v>
      </c>
      <c r="AA636" s="264">
        <v>0</v>
      </c>
      <c r="AB636" s="264">
        <v>81385</v>
      </c>
      <c r="AC636" s="264">
        <v>0</v>
      </c>
      <c r="AD636" s="264">
        <v>81385</v>
      </c>
      <c r="AE636" s="264">
        <v>-4933</v>
      </c>
      <c r="AF636" s="264">
        <v>32833</v>
      </c>
      <c r="AG636" s="264">
        <v>27900</v>
      </c>
      <c r="AI636" t="s">
        <v>1914</v>
      </c>
      <c r="AK636" t="s">
        <v>1915</v>
      </c>
      <c r="AL636" s="241" t="str">
        <f t="shared" si="9"/>
        <v>877</v>
      </c>
    </row>
    <row r="637" spans="1:38" x14ac:dyDescent="0.2">
      <c r="A637" s="272" t="s">
        <v>2840</v>
      </c>
      <c r="B637" t="s">
        <v>1432</v>
      </c>
      <c r="C637" s="264">
        <v>6288</v>
      </c>
      <c r="D637" s="264">
        <v>0</v>
      </c>
      <c r="E637" s="264">
        <v>6288</v>
      </c>
      <c r="F637" s="264">
        <v>0</v>
      </c>
      <c r="G637" s="264">
        <v>0</v>
      </c>
      <c r="H637" s="264">
        <v>4221</v>
      </c>
      <c r="I637" s="264">
        <v>0</v>
      </c>
      <c r="J637" s="264">
        <v>0</v>
      </c>
      <c r="K637" s="264">
        <v>5064</v>
      </c>
      <c r="L637" s="264">
        <v>0</v>
      </c>
      <c r="M637" s="264">
        <v>0</v>
      </c>
      <c r="N637" s="264">
        <v>0</v>
      </c>
      <c r="O637" s="264">
        <v>0</v>
      </c>
      <c r="P637" s="264">
        <v>149</v>
      </c>
      <c r="Q637" s="264">
        <v>15722</v>
      </c>
      <c r="R637" s="264">
        <v>400</v>
      </c>
      <c r="S637" s="264">
        <v>7300</v>
      </c>
      <c r="T637" s="264">
        <v>0</v>
      </c>
      <c r="U637" s="264">
        <v>900</v>
      </c>
      <c r="V637" s="264">
        <v>0</v>
      </c>
      <c r="W637" s="264">
        <v>12800</v>
      </c>
      <c r="X637" s="264">
        <v>0</v>
      </c>
      <c r="Y637" s="264">
        <v>0</v>
      </c>
      <c r="Z637" s="264">
        <v>21400</v>
      </c>
      <c r="AA637" s="264">
        <v>0</v>
      </c>
      <c r="AB637" s="264">
        <v>21400</v>
      </c>
      <c r="AC637" s="264">
        <v>149</v>
      </c>
      <c r="AD637" s="264">
        <v>21549</v>
      </c>
      <c r="AE637" s="264">
        <v>-5827</v>
      </c>
      <c r="AF637" s="264">
        <v>6699</v>
      </c>
      <c r="AG637" s="264">
        <v>872</v>
      </c>
      <c r="AI637" t="s">
        <v>265</v>
      </c>
      <c r="AK637" t="s">
        <v>266</v>
      </c>
      <c r="AL637" s="241" t="str">
        <f t="shared" si="9"/>
        <v>088</v>
      </c>
    </row>
    <row r="638" spans="1:38" x14ac:dyDescent="0.2">
      <c r="A638" s="272" t="s">
        <v>2841</v>
      </c>
      <c r="B638" t="s">
        <v>1434</v>
      </c>
      <c r="C638" s="264">
        <v>86008</v>
      </c>
      <c r="D638" s="264">
        <v>0</v>
      </c>
      <c r="E638" s="264">
        <v>86008</v>
      </c>
      <c r="F638" s="264">
        <v>0</v>
      </c>
      <c r="G638" s="264">
        <v>0</v>
      </c>
      <c r="H638" s="264">
        <v>38273</v>
      </c>
      <c r="I638" s="264">
        <v>400</v>
      </c>
      <c r="J638" s="264">
        <v>9900</v>
      </c>
      <c r="K638" s="264">
        <v>47400</v>
      </c>
      <c r="L638" s="264">
        <v>131200</v>
      </c>
      <c r="M638" s="264">
        <v>0</v>
      </c>
      <c r="N638" s="264">
        <v>0</v>
      </c>
      <c r="O638" s="264">
        <v>0</v>
      </c>
      <c r="P638" s="264">
        <v>1360</v>
      </c>
      <c r="Q638" s="264">
        <v>314541</v>
      </c>
      <c r="R638" s="264">
        <v>11500</v>
      </c>
      <c r="S638" s="264">
        <v>48000</v>
      </c>
      <c r="T638" s="264">
        <v>0</v>
      </c>
      <c r="U638" s="264">
        <v>31400</v>
      </c>
      <c r="V638" s="264">
        <v>0</v>
      </c>
      <c r="W638" s="264">
        <v>74100</v>
      </c>
      <c r="X638" s="264">
        <v>23500</v>
      </c>
      <c r="Y638" s="264">
        <v>0</v>
      </c>
      <c r="Z638" s="264">
        <v>188500</v>
      </c>
      <c r="AA638" s="264">
        <v>124600</v>
      </c>
      <c r="AB638" s="264">
        <v>313100</v>
      </c>
      <c r="AC638" s="264">
        <v>1360</v>
      </c>
      <c r="AD638" s="264">
        <v>314460</v>
      </c>
      <c r="AE638" s="264">
        <v>81</v>
      </c>
      <c r="AF638" s="264">
        <v>321972</v>
      </c>
      <c r="AG638" s="264">
        <v>322053</v>
      </c>
      <c r="AI638" t="s">
        <v>159</v>
      </c>
      <c r="AK638" t="s">
        <v>160</v>
      </c>
      <c r="AL638" s="241" t="str">
        <f t="shared" si="9"/>
        <v>039</v>
      </c>
    </row>
    <row r="639" spans="1:38" x14ac:dyDescent="0.2">
      <c r="A639" s="272" t="s">
        <v>2842</v>
      </c>
      <c r="B639" t="s">
        <v>1436</v>
      </c>
      <c r="C639" s="264">
        <v>16753</v>
      </c>
      <c r="D639" s="264">
        <v>0</v>
      </c>
      <c r="E639" s="264">
        <v>16753</v>
      </c>
      <c r="F639" s="264">
        <v>0</v>
      </c>
      <c r="G639" s="264">
        <v>0</v>
      </c>
      <c r="H639" s="264">
        <v>10662</v>
      </c>
      <c r="I639" s="264">
        <v>390</v>
      </c>
      <c r="J639" s="264">
        <v>20</v>
      </c>
      <c r="K639" s="264">
        <v>13161</v>
      </c>
      <c r="L639" s="264">
        <v>0</v>
      </c>
      <c r="M639" s="264">
        <v>0</v>
      </c>
      <c r="N639" s="264">
        <v>1000</v>
      </c>
      <c r="O639" s="264">
        <v>0</v>
      </c>
      <c r="P639" s="264">
        <v>0</v>
      </c>
      <c r="Q639" s="264">
        <v>41986</v>
      </c>
      <c r="R639" s="264">
        <v>4000</v>
      </c>
      <c r="S639" s="264">
        <v>15550</v>
      </c>
      <c r="T639" s="264">
        <v>0</v>
      </c>
      <c r="U639" s="264">
        <v>1500</v>
      </c>
      <c r="V639" s="264">
        <v>0</v>
      </c>
      <c r="W639" s="264">
        <v>20750</v>
      </c>
      <c r="X639" s="264">
        <v>0</v>
      </c>
      <c r="Y639" s="264">
        <v>0</v>
      </c>
      <c r="Z639" s="264">
        <v>41800</v>
      </c>
      <c r="AA639" s="264">
        <v>0</v>
      </c>
      <c r="AB639" s="264">
        <v>41800</v>
      </c>
      <c r="AC639" s="264">
        <v>0</v>
      </c>
      <c r="AD639" s="264">
        <v>41800</v>
      </c>
      <c r="AE639" s="264">
        <v>186</v>
      </c>
      <c r="AF639" s="264">
        <v>83642</v>
      </c>
      <c r="AG639" s="264">
        <v>83828</v>
      </c>
      <c r="AI639" t="s">
        <v>1070</v>
      </c>
      <c r="AK639" t="s">
        <v>1071</v>
      </c>
      <c r="AL639" s="241" t="str">
        <f t="shared" si="9"/>
        <v>469</v>
      </c>
    </row>
    <row r="640" spans="1:38" x14ac:dyDescent="0.2">
      <c r="A640" s="272" t="s">
        <v>2843</v>
      </c>
      <c r="B640" t="s">
        <v>1438</v>
      </c>
      <c r="C640" s="264">
        <v>2514320</v>
      </c>
      <c r="D640" s="264">
        <v>0</v>
      </c>
      <c r="E640" s="264">
        <v>2514320</v>
      </c>
      <c r="F640" s="264">
        <v>0</v>
      </c>
      <c r="G640" s="264">
        <v>319194</v>
      </c>
      <c r="H640" s="264">
        <v>825513</v>
      </c>
      <c r="I640" s="264">
        <v>83075</v>
      </c>
      <c r="J640" s="264">
        <v>19072</v>
      </c>
      <c r="K640" s="264">
        <v>1063316</v>
      </c>
      <c r="L640" s="264">
        <v>2647074</v>
      </c>
      <c r="M640" s="264">
        <v>0</v>
      </c>
      <c r="N640" s="264">
        <v>339483</v>
      </c>
      <c r="O640" s="264">
        <v>1000</v>
      </c>
      <c r="P640" s="264">
        <v>710694</v>
      </c>
      <c r="Q640" s="264">
        <v>8522741</v>
      </c>
      <c r="R640" s="264">
        <v>2493022</v>
      </c>
      <c r="S640" s="264">
        <v>1168847</v>
      </c>
      <c r="T640" s="264">
        <v>24500</v>
      </c>
      <c r="U640" s="264">
        <v>1013052</v>
      </c>
      <c r="V640" s="264">
        <v>220682</v>
      </c>
      <c r="W640" s="264">
        <v>169164</v>
      </c>
      <c r="X640" s="264">
        <v>698556</v>
      </c>
      <c r="Y640" s="264">
        <v>597849</v>
      </c>
      <c r="Z640" s="264">
        <v>6385672</v>
      </c>
      <c r="AA640" s="264">
        <v>1909297</v>
      </c>
      <c r="AB640" s="264">
        <v>8294969</v>
      </c>
      <c r="AC640" s="264">
        <v>710694</v>
      </c>
      <c r="AD640" s="264">
        <v>9005663</v>
      </c>
      <c r="AE640" s="264">
        <v>-482922</v>
      </c>
      <c r="AF640" s="264">
        <v>4420950</v>
      </c>
      <c r="AG640" s="264">
        <v>3938028</v>
      </c>
      <c r="AI640" t="s">
        <v>1452</v>
      </c>
      <c r="AK640" t="s">
        <v>1453</v>
      </c>
      <c r="AL640" s="241" t="str">
        <f t="shared" si="9"/>
        <v>654</v>
      </c>
    </row>
    <row r="641" spans="1:38" x14ac:dyDescent="0.2">
      <c r="A641" s="272" t="s">
        <v>2844</v>
      </c>
      <c r="B641" t="s">
        <v>1440</v>
      </c>
      <c r="C641" s="264">
        <v>179141</v>
      </c>
      <c r="D641" s="264">
        <v>0</v>
      </c>
      <c r="E641" s="264">
        <v>179141</v>
      </c>
      <c r="F641" s="264">
        <v>0</v>
      </c>
      <c r="G641" s="264">
        <v>0</v>
      </c>
      <c r="H641" s="264">
        <v>66031</v>
      </c>
      <c r="I641" s="264">
        <v>475</v>
      </c>
      <c r="J641" s="264">
        <v>1233</v>
      </c>
      <c r="K641" s="264">
        <v>105888</v>
      </c>
      <c r="L641" s="264">
        <v>956100</v>
      </c>
      <c r="M641" s="264">
        <v>0</v>
      </c>
      <c r="N641" s="264">
        <v>28450</v>
      </c>
      <c r="O641" s="264">
        <v>0</v>
      </c>
      <c r="P641" s="264">
        <v>19000</v>
      </c>
      <c r="Q641" s="264">
        <v>1356318</v>
      </c>
      <c r="R641" s="264">
        <v>41721</v>
      </c>
      <c r="S641" s="264">
        <v>201797</v>
      </c>
      <c r="T641" s="264">
        <v>0</v>
      </c>
      <c r="U641" s="264">
        <v>92315</v>
      </c>
      <c r="V641" s="264">
        <v>1000</v>
      </c>
      <c r="W641" s="264">
        <v>49193</v>
      </c>
      <c r="X641" s="264">
        <v>0</v>
      </c>
      <c r="Y641" s="264">
        <v>0</v>
      </c>
      <c r="Z641" s="264">
        <v>386026</v>
      </c>
      <c r="AA641" s="264">
        <v>1013437</v>
      </c>
      <c r="AB641" s="264">
        <v>1399463</v>
      </c>
      <c r="AC641" s="264">
        <v>19000</v>
      </c>
      <c r="AD641" s="264">
        <v>1418463</v>
      </c>
      <c r="AE641" s="264">
        <v>-62145</v>
      </c>
      <c r="AF641" s="264">
        <v>1407541</v>
      </c>
      <c r="AG641" s="264">
        <v>1345396</v>
      </c>
      <c r="AI641" t="s">
        <v>93</v>
      </c>
      <c r="AK641" t="s">
        <v>94</v>
      </c>
      <c r="AL641" s="241" t="str">
        <f t="shared" si="9"/>
        <v>008</v>
      </c>
    </row>
    <row r="642" spans="1:38" x14ac:dyDescent="0.2">
      <c r="A642" s="272" t="s">
        <v>2845</v>
      </c>
      <c r="B642" t="s">
        <v>1442</v>
      </c>
      <c r="C642" s="264">
        <v>366471</v>
      </c>
      <c r="D642" s="264">
        <v>0</v>
      </c>
      <c r="E642" s="264">
        <v>366471</v>
      </c>
      <c r="F642" s="264">
        <v>0</v>
      </c>
      <c r="G642" s="264">
        <v>29500</v>
      </c>
      <c r="H642" s="264">
        <v>125039</v>
      </c>
      <c r="I642" s="264">
        <v>3500</v>
      </c>
      <c r="J642" s="264">
        <v>3500</v>
      </c>
      <c r="K642" s="264">
        <v>221320</v>
      </c>
      <c r="L642" s="264">
        <v>632900</v>
      </c>
      <c r="M642" s="264">
        <v>0</v>
      </c>
      <c r="N642" s="264">
        <v>54000</v>
      </c>
      <c r="O642" s="264">
        <v>0</v>
      </c>
      <c r="P642" s="264">
        <v>25000</v>
      </c>
      <c r="Q642" s="264">
        <v>1461230</v>
      </c>
      <c r="R642" s="264">
        <v>148800</v>
      </c>
      <c r="S642" s="264">
        <v>236600</v>
      </c>
      <c r="T642" s="264">
        <v>0</v>
      </c>
      <c r="U642" s="264">
        <v>111765</v>
      </c>
      <c r="V642" s="264">
        <v>1300</v>
      </c>
      <c r="W642" s="264">
        <v>110813</v>
      </c>
      <c r="X642" s="264">
        <v>77945</v>
      </c>
      <c r="Y642" s="264">
        <v>0</v>
      </c>
      <c r="Z642" s="264">
        <v>687223</v>
      </c>
      <c r="AA642" s="264">
        <v>533880</v>
      </c>
      <c r="AB642" s="264">
        <v>1221103</v>
      </c>
      <c r="AC642" s="264">
        <v>25000</v>
      </c>
      <c r="AD642" s="264">
        <v>1246103</v>
      </c>
      <c r="AE642" s="264">
        <v>215127</v>
      </c>
      <c r="AF642" s="264">
        <v>1961306</v>
      </c>
      <c r="AG642" s="264">
        <v>2176433</v>
      </c>
      <c r="AI642" t="s">
        <v>764</v>
      </c>
      <c r="AK642" t="s">
        <v>765</v>
      </c>
      <c r="AL642" s="241" t="str">
        <f t="shared" ref="AL642:AL705" si="10">RIGHT(AK642,3)</f>
        <v>327</v>
      </c>
    </row>
    <row r="643" spans="1:38" x14ac:dyDescent="0.2">
      <c r="A643" s="272" t="s">
        <v>2846</v>
      </c>
      <c r="B643" t="s">
        <v>1445</v>
      </c>
      <c r="C643" s="264">
        <v>47439</v>
      </c>
      <c r="D643" s="264">
        <v>0</v>
      </c>
      <c r="E643" s="264">
        <v>47439</v>
      </c>
      <c r="F643" s="264">
        <v>0</v>
      </c>
      <c r="G643" s="264">
        <v>0</v>
      </c>
      <c r="H643" s="264">
        <v>34561</v>
      </c>
      <c r="I643" s="264">
        <v>1010</v>
      </c>
      <c r="J643" s="264">
        <v>1030</v>
      </c>
      <c r="K643" s="264">
        <v>38800</v>
      </c>
      <c r="L643" s="264">
        <v>86600</v>
      </c>
      <c r="M643" s="264">
        <v>0</v>
      </c>
      <c r="N643" s="264">
        <v>4700</v>
      </c>
      <c r="O643" s="264">
        <v>0</v>
      </c>
      <c r="P643" s="264">
        <v>41836</v>
      </c>
      <c r="Q643" s="264">
        <v>255976</v>
      </c>
      <c r="R643" s="264">
        <v>36323</v>
      </c>
      <c r="S643" s="264">
        <v>60000</v>
      </c>
      <c r="T643" s="264">
        <v>0</v>
      </c>
      <c r="U643" s="264">
        <v>1500</v>
      </c>
      <c r="V643" s="264">
        <v>4200</v>
      </c>
      <c r="W643" s="264">
        <v>28477</v>
      </c>
      <c r="X643" s="264">
        <v>8836</v>
      </c>
      <c r="Y643" s="264">
        <v>0</v>
      </c>
      <c r="Z643" s="264">
        <v>139336</v>
      </c>
      <c r="AA643" s="264">
        <v>104320</v>
      </c>
      <c r="AB643" s="264">
        <v>243656</v>
      </c>
      <c r="AC643" s="264">
        <v>41836</v>
      </c>
      <c r="AD643" s="264">
        <v>285492</v>
      </c>
      <c r="AE643" s="264">
        <v>-29516</v>
      </c>
      <c r="AF643" s="264">
        <v>308663</v>
      </c>
      <c r="AG643" s="264">
        <v>279147</v>
      </c>
      <c r="AI643" t="s">
        <v>493</v>
      </c>
      <c r="AK643" t="s">
        <v>494</v>
      </c>
      <c r="AL643" s="241" t="str">
        <f t="shared" si="10"/>
        <v>196</v>
      </c>
    </row>
    <row r="644" spans="1:38" x14ac:dyDescent="0.2">
      <c r="A644" s="272" t="s">
        <v>2847</v>
      </c>
      <c r="B644" t="s">
        <v>1447</v>
      </c>
      <c r="C644" s="264">
        <v>41527</v>
      </c>
      <c r="D644" s="264">
        <v>0</v>
      </c>
      <c r="E644" s="264">
        <v>41527</v>
      </c>
      <c r="F644" s="264">
        <v>0</v>
      </c>
      <c r="G644" s="264">
        <v>0</v>
      </c>
      <c r="H644" s="264">
        <v>43892</v>
      </c>
      <c r="I644" s="264">
        <v>1300</v>
      </c>
      <c r="J644" s="264">
        <v>1800</v>
      </c>
      <c r="K644" s="264">
        <v>50953</v>
      </c>
      <c r="L644" s="264">
        <v>124100</v>
      </c>
      <c r="M644" s="264">
        <v>0</v>
      </c>
      <c r="N644" s="264">
        <v>7000</v>
      </c>
      <c r="O644" s="264">
        <v>0</v>
      </c>
      <c r="P644" s="264">
        <v>0</v>
      </c>
      <c r="Q644" s="264">
        <v>270572</v>
      </c>
      <c r="R644" s="264">
        <v>20200</v>
      </c>
      <c r="S644" s="264">
        <v>78200</v>
      </c>
      <c r="T644" s="264">
        <v>0</v>
      </c>
      <c r="U644" s="264">
        <v>8700</v>
      </c>
      <c r="V644" s="264">
        <v>0</v>
      </c>
      <c r="W644" s="264">
        <v>35200</v>
      </c>
      <c r="X644" s="264">
        <v>6535</v>
      </c>
      <c r="Y644" s="264">
        <v>0</v>
      </c>
      <c r="Z644" s="264">
        <v>148835</v>
      </c>
      <c r="AA644" s="264">
        <v>112695</v>
      </c>
      <c r="AB644" s="264">
        <v>261530</v>
      </c>
      <c r="AC644" s="264">
        <v>0</v>
      </c>
      <c r="AD644" s="264">
        <v>261530</v>
      </c>
      <c r="AE644" s="264">
        <v>9042</v>
      </c>
      <c r="AF644" s="264">
        <v>270444</v>
      </c>
      <c r="AG644" s="264">
        <v>279486</v>
      </c>
      <c r="AI644" t="s">
        <v>1021</v>
      </c>
      <c r="AJ644">
        <v>1</v>
      </c>
      <c r="AK644" t="s">
        <v>1022</v>
      </c>
      <c r="AL644" s="241" t="str">
        <f t="shared" si="10"/>
        <v>444</v>
      </c>
    </row>
    <row r="645" spans="1:38" x14ac:dyDescent="0.2">
      <c r="A645" s="272" t="s">
        <v>2848</v>
      </c>
      <c r="B645" t="s">
        <v>1449</v>
      </c>
      <c r="C645" s="264">
        <v>141174</v>
      </c>
      <c r="D645" s="264">
        <v>0</v>
      </c>
      <c r="E645" s="264">
        <v>141174</v>
      </c>
      <c r="F645" s="264">
        <v>0</v>
      </c>
      <c r="G645" s="264">
        <v>0</v>
      </c>
      <c r="H645" s="264">
        <v>101473</v>
      </c>
      <c r="I645" s="264">
        <v>390</v>
      </c>
      <c r="J645" s="264">
        <v>28220</v>
      </c>
      <c r="K645" s="264">
        <v>140000</v>
      </c>
      <c r="L645" s="264">
        <v>88440</v>
      </c>
      <c r="M645" s="264">
        <v>0</v>
      </c>
      <c r="N645" s="264">
        <v>3100</v>
      </c>
      <c r="O645" s="264">
        <v>0</v>
      </c>
      <c r="P645" s="264">
        <v>0</v>
      </c>
      <c r="Q645" s="264">
        <v>502797</v>
      </c>
      <c r="R645" s="264">
        <v>76686</v>
      </c>
      <c r="S645" s="264">
        <v>201332</v>
      </c>
      <c r="T645" s="264">
        <v>0</v>
      </c>
      <c r="U645" s="264">
        <v>71416</v>
      </c>
      <c r="V645" s="264">
        <v>825</v>
      </c>
      <c r="W645" s="264">
        <v>136116</v>
      </c>
      <c r="X645" s="264">
        <v>0</v>
      </c>
      <c r="Y645" s="264">
        <v>0</v>
      </c>
      <c r="Z645" s="264">
        <v>486375</v>
      </c>
      <c r="AA645" s="264">
        <v>0</v>
      </c>
      <c r="AB645" s="264">
        <v>486375</v>
      </c>
      <c r="AC645" s="264">
        <v>0</v>
      </c>
      <c r="AD645" s="264">
        <v>486375</v>
      </c>
      <c r="AE645" s="264">
        <v>16422</v>
      </c>
      <c r="AF645" s="264">
        <v>971195</v>
      </c>
      <c r="AG645" s="264">
        <v>987617</v>
      </c>
      <c r="AI645" t="s">
        <v>1103</v>
      </c>
      <c r="AK645" t="s">
        <v>1104</v>
      </c>
      <c r="AL645" s="241" t="str">
        <f t="shared" si="10"/>
        <v>485</v>
      </c>
    </row>
    <row r="646" spans="1:38" x14ac:dyDescent="0.2">
      <c r="A646" s="272" t="s">
        <v>2849</v>
      </c>
      <c r="B646" t="s">
        <v>1444</v>
      </c>
      <c r="C646" s="264">
        <v>13459207</v>
      </c>
      <c r="D646" s="264">
        <v>0</v>
      </c>
      <c r="E646" s="264">
        <v>13459207</v>
      </c>
      <c r="F646" s="264">
        <v>0</v>
      </c>
      <c r="G646" s="264">
        <v>2135000</v>
      </c>
      <c r="H646" s="264">
        <v>3453615</v>
      </c>
      <c r="I646" s="264">
        <v>417400</v>
      </c>
      <c r="J646" s="264">
        <v>1112160</v>
      </c>
      <c r="K646" s="264">
        <v>8302712.3600000003</v>
      </c>
      <c r="L646" s="264">
        <v>14671300</v>
      </c>
      <c r="M646" s="264">
        <v>0</v>
      </c>
      <c r="N646" s="264">
        <v>11209950</v>
      </c>
      <c r="O646" s="264">
        <v>3100000</v>
      </c>
      <c r="P646" s="264">
        <v>17933603</v>
      </c>
      <c r="Q646" s="264">
        <v>75794947.359999999</v>
      </c>
      <c r="R646" s="264">
        <v>9382800</v>
      </c>
      <c r="S646" s="264">
        <v>2717700</v>
      </c>
      <c r="T646" s="264">
        <v>55000</v>
      </c>
      <c r="U646" s="264">
        <v>3462200</v>
      </c>
      <c r="V646" s="264">
        <v>4464330</v>
      </c>
      <c r="W646" s="264">
        <v>2752300</v>
      </c>
      <c r="X646" s="264">
        <v>2972161</v>
      </c>
      <c r="Y646" s="264">
        <v>13472500</v>
      </c>
      <c r="Z646" s="264">
        <v>39278991</v>
      </c>
      <c r="AA646" s="264">
        <v>22782475</v>
      </c>
      <c r="AB646" s="264">
        <v>62061466</v>
      </c>
      <c r="AC646" s="264">
        <v>17933603</v>
      </c>
      <c r="AD646" s="264">
        <v>79995069</v>
      </c>
      <c r="AE646" s="264">
        <v>-4200121.6399999978</v>
      </c>
      <c r="AF646" s="264">
        <v>27813811</v>
      </c>
      <c r="AG646" s="264">
        <v>23613689.360000003</v>
      </c>
      <c r="AI646" t="s">
        <v>437</v>
      </c>
      <c r="AK646" t="s">
        <v>438</v>
      </c>
      <c r="AL646" s="241" t="str">
        <f t="shared" si="10"/>
        <v>168</v>
      </c>
    </row>
    <row r="647" spans="1:38" x14ac:dyDescent="0.2">
      <c r="A647" s="272" t="s">
        <v>2850</v>
      </c>
      <c r="B647" t="s">
        <v>1452</v>
      </c>
      <c r="C647" s="264">
        <v>67297</v>
      </c>
      <c r="D647" s="264">
        <v>0</v>
      </c>
      <c r="E647" s="264">
        <v>67297</v>
      </c>
      <c r="F647" s="264">
        <v>0</v>
      </c>
      <c r="G647" s="264">
        <v>0</v>
      </c>
      <c r="H647" s="264">
        <v>37980</v>
      </c>
      <c r="I647" s="264">
        <v>300</v>
      </c>
      <c r="J647" s="264">
        <v>0</v>
      </c>
      <c r="K647" s="264">
        <v>35000</v>
      </c>
      <c r="L647" s="264">
        <v>63600</v>
      </c>
      <c r="M647" s="264">
        <v>0</v>
      </c>
      <c r="N647" s="264">
        <v>0</v>
      </c>
      <c r="O647" s="264">
        <v>0</v>
      </c>
      <c r="P647" s="264">
        <v>0</v>
      </c>
      <c r="Q647" s="264">
        <v>204177</v>
      </c>
      <c r="R647" s="264">
        <v>51825</v>
      </c>
      <c r="S647" s="264">
        <v>55860</v>
      </c>
      <c r="T647" s="264">
        <v>0</v>
      </c>
      <c r="U647" s="264">
        <v>6200</v>
      </c>
      <c r="V647" s="264">
        <v>0</v>
      </c>
      <c r="W647" s="264">
        <v>43500</v>
      </c>
      <c r="X647" s="264">
        <v>0</v>
      </c>
      <c r="Y647" s="264">
        <v>0</v>
      </c>
      <c r="Z647" s="264">
        <v>157385</v>
      </c>
      <c r="AA647" s="264">
        <v>20000</v>
      </c>
      <c r="AB647" s="264">
        <v>177385</v>
      </c>
      <c r="AC647" s="264">
        <v>0</v>
      </c>
      <c r="AD647" s="264">
        <v>177385</v>
      </c>
      <c r="AE647" s="264">
        <v>26792</v>
      </c>
      <c r="AF647" s="264">
        <v>894134</v>
      </c>
      <c r="AG647" s="264">
        <v>920926</v>
      </c>
      <c r="AI647" t="s">
        <v>1503</v>
      </c>
      <c r="AK647" t="s">
        <v>1504</v>
      </c>
      <c r="AL647" s="241" t="str">
        <f t="shared" si="10"/>
        <v>679</v>
      </c>
    </row>
    <row r="648" spans="1:38" x14ac:dyDescent="0.2">
      <c r="A648" s="272" t="s">
        <v>2851</v>
      </c>
      <c r="B648" t="s">
        <v>1454</v>
      </c>
      <c r="C648" s="264">
        <v>31608</v>
      </c>
      <c r="D648" s="264">
        <v>0</v>
      </c>
      <c r="E648" s="264">
        <v>31608</v>
      </c>
      <c r="F648" s="264">
        <v>0</v>
      </c>
      <c r="G648" s="264">
        <v>0</v>
      </c>
      <c r="H648" s="264">
        <v>20475</v>
      </c>
      <c r="I648" s="264">
        <v>0</v>
      </c>
      <c r="J648" s="264">
        <v>5860</v>
      </c>
      <c r="K648" s="264">
        <v>23341</v>
      </c>
      <c r="L648" s="264">
        <v>71690</v>
      </c>
      <c r="M648" s="264">
        <v>0</v>
      </c>
      <c r="N648" s="264">
        <v>500</v>
      </c>
      <c r="O648" s="264">
        <v>0</v>
      </c>
      <c r="P648" s="264">
        <v>0</v>
      </c>
      <c r="Q648" s="264">
        <v>153474</v>
      </c>
      <c r="R648" s="264">
        <v>2680</v>
      </c>
      <c r="S648" s="264">
        <v>41420</v>
      </c>
      <c r="T648" s="264">
        <v>0</v>
      </c>
      <c r="U648" s="264">
        <v>4180</v>
      </c>
      <c r="V648" s="264">
        <v>0</v>
      </c>
      <c r="W648" s="264">
        <v>41760</v>
      </c>
      <c r="X648" s="264">
        <v>0</v>
      </c>
      <c r="Y648" s="264">
        <v>0</v>
      </c>
      <c r="Z648" s="264">
        <v>90040</v>
      </c>
      <c r="AA648" s="264">
        <v>58462</v>
      </c>
      <c r="AB648" s="264">
        <v>148502</v>
      </c>
      <c r="AC648" s="264">
        <v>0</v>
      </c>
      <c r="AD648" s="264">
        <v>148502</v>
      </c>
      <c r="AE648" s="264">
        <v>4972</v>
      </c>
      <c r="AF648" s="264">
        <v>134162</v>
      </c>
      <c r="AG648" s="264">
        <v>139134</v>
      </c>
      <c r="AI648" t="s">
        <v>2060</v>
      </c>
      <c r="AK648" t="s">
        <v>2061</v>
      </c>
      <c r="AL648" s="241" t="str">
        <f t="shared" si="10"/>
        <v>947</v>
      </c>
    </row>
    <row r="649" spans="1:38" x14ac:dyDescent="0.2">
      <c r="A649" s="272" t="s">
        <v>2852</v>
      </c>
      <c r="B649" t="s">
        <v>1456</v>
      </c>
      <c r="C649" s="264">
        <v>1294040</v>
      </c>
      <c r="D649" s="264">
        <v>0</v>
      </c>
      <c r="E649" s="264">
        <v>1294040</v>
      </c>
      <c r="F649" s="264">
        <v>0</v>
      </c>
      <c r="G649" s="264">
        <v>124250</v>
      </c>
      <c r="H649" s="264">
        <v>397225</v>
      </c>
      <c r="I649" s="264">
        <v>35575</v>
      </c>
      <c r="J649" s="264">
        <v>28050</v>
      </c>
      <c r="K649" s="264">
        <v>541038</v>
      </c>
      <c r="L649" s="264">
        <v>9520554</v>
      </c>
      <c r="M649" s="264">
        <v>0</v>
      </c>
      <c r="N649" s="264">
        <v>124200</v>
      </c>
      <c r="O649" s="264">
        <v>0</v>
      </c>
      <c r="P649" s="264">
        <v>1219082</v>
      </c>
      <c r="Q649" s="264">
        <v>13284014</v>
      </c>
      <c r="R649" s="264">
        <v>980500</v>
      </c>
      <c r="S649" s="264">
        <v>376500</v>
      </c>
      <c r="T649" s="264">
        <v>0</v>
      </c>
      <c r="U649" s="264">
        <v>744453</v>
      </c>
      <c r="V649" s="264">
        <v>0</v>
      </c>
      <c r="W649" s="264">
        <v>131653</v>
      </c>
      <c r="X649" s="264">
        <v>353743</v>
      </c>
      <c r="Y649" s="264">
        <v>0</v>
      </c>
      <c r="Z649" s="264">
        <v>2586849</v>
      </c>
      <c r="AA649" s="264">
        <v>8038357</v>
      </c>
      <c r="AB649" s="264">
        <v>10625206</v>
      </c>
      <c r="AC649" s="264">
        <v>1219082</v>
      </c>
      <c r="AD649" s="264">
        <v>11844288</v>
      </c>
      <c r="AE649" s="264">
        <v>1439726</v>
      </c>
      <c r="AF649" s="264">
        <v>6529311</v>
      </c>
      <c r="AG649" s="264">
        <v>7969037</v>
      </c>
      <c r="AI649" t="s">
        <v>1916</v>
      </c>
      <c r="AK649" t="s">
        <v>1917</v>
      </c>
      <c r="AL649" s="241" t="str">
        <f t="shared" si="10"/>
        <v>878</v>
      </c>
    </row>
    <row r="650" spans="1:38" x14ac:dyDescent="0.2">
      <c r="A650" s="272" t="s">
        <v>2853</v>
      </c>
      <c r="B650" t="s">
        <v>1459</v>
      </c>
      <c r="C650" s="264">
        <v>1407832</v>
      </c>
      <c r="D650" s="264">
        <v>0</v>
      </c>
      <c r="E650" s="264">
        <v>1407832</v>
      </c>
      <c r="F650" s="264">
        <v>0</v>
      </c>
      <c r="G650" s="264">
        <v>553800</v>
      </c>
      <c r="H650" s="264">
        <v>208384</v>
      </c>
      <c r="I650" s="264">
        <v>3700</v>
      </c>
      <c r="J650" s="264">
        <v>39000</v>
      </c>
      <c r="K650" s="264">
        <v>584041</v>
      </c>
      <c r="L650" s="264">
        <v>1695450</v>
      </c>
      <c r="M650" s="264">
        <v>0</v>
      </c>
      <c r="N650" s="264">
        <v>85100</v>
      </c>
      <c r="O650" s="264">
        <v>0</v>
      </c>
      <c r="P650" s="264">
        <v>182000</v>
      </c>
      <c r="Q650" s="264">
        <v>4759307</v>
      </c>
      <c r="R650" s="264">
        <v>603600</v>
      </c>
      <c r="S650" s="264">
        <v>471475</v>
      </c>
      <c r="T650" s="264">
        <v>2200</v>
      </c>
      <c r="U650" s="264">
        <v>448970</v>
      </c>
      <c r="V650" s="264">
        <v>12100</v>
      </c>
      <c r="W650" s="264">
        <v>431458</v>
      </c>
      <c r="X650" s="264">
        <v>930355</v>
      </c>
      <c r="Y650" s="264">
        <v>0</v>
      </c>
      <c r="Z650" s="264">
        <v>2900158</v>
      </c>
      <c r="AA650" s="264">
        <v>1434349</v>
      </c>
      <c r="AB650" s="264">
        <v>4334507</v>
      </c>
      <c r="AC650" s="264">
        <v>182000</v>
      </c>
      <c r="AD650" s="264">
        <v>4516507</v>
      </c>
      <c r="AE650" s="264">
        <v>242800</v>
      </c>
      <c r="AF650" s="264">
        <v>4431289</v>
      </c>
      <c r="AG650" s="264">
        <v>4674089</v>
      </c>
      <c r="AI650" t="s">
        <v>161</v>
      </c>
      <c r="AK650" t="s">
        <v>162</v>
      </c>
      <c r="AL650" s="241" t="str">
        <f t="shared" si="10"/>
        <v>040</v>
      </c>
    </row>
    <row r="651" spans="1:38" x14ac:dyDescent="0.2">
      <c r="A651" s="272" t="s">
        <v>2854</v>
      </c>
      <c r="B651" t="s">
        <v>1462</v>
      </c>
      <c r="C651" s="264">
        <v>20475</v>
      </c>
      <c r="D651" s="264">
        <v>0</v>
      </c>
      <c r="E651" s="264">
        <v>20475</v>
      </c>
      <c r="F651" s="264">
        <v>0</v>
      </c>
      <c r="G651" s="264">
        <v>0</v>
      </c>
      <c r="H651" s="264">
        <v>14513</v>
      </c>
      <c r="I651" s="264">
        <v>0</v>
      </c>
      <c r="J651" s="264">
        <v>0</v>
      </c>
      <c r="K651" s="264">
        <v>26711</v>
      </c>
      <c r="L651" s="264">
        <v>7000</v>
      </c>
      <c r="M651" s="264">
        <v>0</v>
      </c>
      <c r="N651" s="264">
        <v>500</v>
      </c>
      <c r="O651" s="264">
        <v>500</v>
      </c>
      <c r="P651" s="264">
        <v>0</v>
      </c>
      <c r="Q651" s="264">
        <v>69699</v>
      </c>
      <c r="R651" s="264">
        <v>8500</v>
      </c>
      <c r="S651" s="264">
        <v>28000</v>
      </c>
      <c r="T651" s="264">
        <v>0</v>
      </c>
      <c r="U651" s="264">
        <v>16576</v>
      </c>
      <c r="V651" s="264">
        <v>5000</v>
      </c>
      <c r="W651" s="264">
        <v>15575</v>
      </c>
      <c r="X651" s="264">
        <v>0</v>
      </c>
      <c r="Y651" s="264">
        <v>0</v>
      </c>
      <c r="Z651" s="264">
        <v>73651</v>
      </c>
      <c r="AA651" s="264">
        <v>0</v>
      </c>
      <c r="AB651" s="264">
        <v>73651</v>
      </c>
      <c r="AC651" s="264">
        <v>0</v>
      </c>
      <c r="AD651" s="264">
        <v>73651</v>
      </c>
      <c r="AE651" s="264">
        <v>-3952</v>
      </c>
      <c r="AF651" s="264">
        <v>131150</v>
      </c>
      <c r="AG651" s="264">
        <v>127198</v>
      </c>
      <c r="AI651" t="s">
        <v>124</v>
      </c>
      <c r="AK651" t="s">
        <v>125</v>
      </c>
      <c r="AL651" s="241" t="str">
        <f t="shared" si="10"/>
        <v>022</v>
      </c>
    </row>
    <row r="652" spans="1:38" x14ac:dyDescent="0.2">
      <c r="A652" s="272" t="s">
        <v>2855</v>
      </c>
      <c r="B652" t="s">
        <v>1464</v>
      </c>
      <c r="C652" s="264">
        <v>45745</v>
      </c>
      <c r="D652" s="264">
        <v>0</v>
      </c>
      <c r="E652" s="264">
        <v>45745</v>
      </c>
      <c r="F652" s="264">
        <v>0</v>
      </c>
      <c r="G652" s="264">
        <v>0</v>
      </c>
      <c r="H652" s="264">
        <v>20050</v>
      </c>
      <c r="I652" s="264">
        <v>500</v>
      </c>
      <c r="J652" s="264">
        <v>900</v>
      </c>
      <c r="K652" s="264">
        <v>30161</v>
      </c>
      <c r="L652" s="264">
        <v>97000</v>
      </c>
      <c r="M652" s="264">
        <v>0</v>
      </c>
      <c r="N652" s="264">
        <v>10000</v>
      </c>
      <c r="O652" s="264">
        <v>0</v>
      </c>
      <c r="P652" s="264">
        <v>7000</v>
      </c>
      <c r="Q652" s="264">
        <v>211356</v>
      </c>
      <c r="R652" s="264">
        <v>10000</v>
      </c>
      <c r="S652" s="264">
        <v>39000</v>
      </c>
      <c r="T652" s="264">
        <v>1500</v>
      </c>
      <c r="U652" s="264">
        <v>14100</v>
      </c>
      <c r="V652" s="264">
        <v>900</v>
      </c>
      <c r="W652" s="264">
        <v>50200</v>
      </c>
      <c r="X652" s="264">
        <v>0</v>
      </c>
      <c r="Y652" s="264">
        <v>0</v>
      </c>
      <c r="Z652" s="264">
        <v>115700</v>
      </c>
      <c r="AA652" s="264">
        <v>122500</v>
      </c>
      <c r="AB652" s="264">
        <v>238200</v>
      </c>
      <c r="AC652" s="264">
        <v>7000</v>
      </c>
      <c r="AD652" s="264">
        <v>245200</v>
      </c>
      <c r="AE652" s="264">
        <v>-33844</v>
      </c>
      <c r="AF652" s="264">
        <v>120021</v>
      </c>
      <c r="AG652" s="264">
        <v>86177</v>
      </c>
      <c r="AI652" t="s">
        <v>1625</v>
      </c>
      <c r="AK652" t="s">
        <v>1626</v>
      </c>
      <c r="AL652" s="241" t="str">
        <f t="shared" si="10"/>
        <v>739</v>
      </c>
    </row>
    <row r="653" spans="1:38" x14ac:dyDescent="0.2">
      <c r="A653" s="272" t="s">
        <v>2856</v>
      </c>
      <c r="B653" t="s">
        <v>1466</v>
      </c>
      <c r="C653" s="264">
        <v>360924</v>
      </c>
      <c r="D653" s="264">
        <v>0</v>
      </c>
      <c r="E653" s="264">
        <v>360924</v>
      </c>
      <c r="F653" s="264">
        <v>0</v>
      </c>
      <c r="G653" s="264">
        <v>403698</v>
      </c>
      <c r="H653" s="264">
        <v>170000</v>
      </c>
      <c r="I653" s="264">
        <v>2175</v>
      </c>
      <c r="J653" s="264">
        <v>51000</v>
      </c>
      <c r="K653" s="264">
        <v>362711</v>
      </c>
      <c r="L653" s="264">
        <v>3706116</v>
      </c>
      <c r="M653" s="264">
        <v>0</v>
      </c>
      <c r="N653" s="264">
        <v>143714</v>
      </c>
      <c r="O653" s="264">
        <v>0</v>
      </c>
      <c r="P653" s="264">
        <v>729716</v>
      </c>
      <c r="Q653" s="264">
        <v>5930054</v>
      </c>
      <c r="R653" s="264">
        <v>321819</v>
      </c>
      <c r="S653" s="264">
        <v>288506</v>
      </c>
      <c r="T653" s="264">
        <v>0</v>
      </c>
      <c r="U653" s="264">
        <v>274008</v>
      </c>
      <c r="V653" s="264">
        <v>250899</v>
      </c>
      <c r="W653" s="264">
        <v>149280</v>
      </c>
      <c r="X653" s="264">
        <v>38285</v>
      </c>
      <c r="Y653" s="264">
        <v>0</v>
      </c>
      <c r="Z653" s="264">
        <v>1322797</v>
      </c>
      <c r="AA653" s="264">
        <v>3674596</v>
      </c>
      <c r="AB653" s="264">
        <v>4997393</v>
      </c>
      <c r="AC653" s="264">
        <v>729716</v>
      </c>
      <c r="AD653" s="264">
        <v>5727109</v>
      </c>
      <c r="AE653" s="264">
        <v>202945</v>
      </c>
      <c r="AF653" s="264">
        <v>4574257</v>
      </c>
      <c r="AG653" s="264">
        <v>4777202</v>
      </c>
      <c r="AI653" t="s">
        <v>1072</v>
      </c>
      <c r="AK653" t="s">
        <v>1073</v>
      </c>
      <c r="AL653" s="241" t="str">
        <f t="shared" si="10"/>
        <v>470</v>
      </c>
    </row>
    <row r="654" spans="1:38" x14ac:dyDescent="0.2">
      <c r="A654" s="272" t="s">
        <v>2857</v>
      </c>
      <c r="B654" t="s">
        <v>1468</v>
      </c>
      <c r="C654" s="264">
        <v>306359</v>
      </c>
      <c r="D654" s="264">
        <v>0</v>
      </c>
      <c r="E654" s="264">
        <v>306359</v>
      </c>
      <c r="F654" s="264">
        <v>0</v>
      </c>
      <c r="G654" s="264">
        <v>70868</v>
      </c>
      <c r="H654" s="264">
        <v>122197</v>
      </c>
      <c r="I654" s="264">
        <v>3300</v>
      </c>
      <c r="J654" s="264">
        <v>45105</v>
      </c>
      <c r="K654" s="264">
        <v>173083</v>
      </c>
      <c r="L654" s="264">
        <v>1828185</v>
      </c>
      <c r="M654" s="264">
        <v>25500</v>
      </c>
      <c r="N654" s="264">
        <v>38300</v>
      </c>
      <c r="O654" s="264">
        <v>0</v>
      </c>
      <c r="P654" s="264">
        <v>340538</v>
      </c>
      <c r="Q654" s="264">
        <v>2953435</v>
      </c>
      <c r="R654" s="264">
        <v>260023</v>
      </c>
      <c r="S654" s="264">
        <v>321205</v>
      </c>
      <c r="T654" s="264">
        <v>4373</v>
      </c>
      <c r="U654" s="264">
        <v>89391</v>
      </c>
      <c r="V654" s="264">
        <v>2000</v>
      </c>
      <c r="W654" s="264">
        <v>158898</v>
      </c>
      <c r="X654" s="264">
        <v>111533</v>
      </c>
      <c r="Y654" s="264">
        <v>118000</v>
      </c>
      <c r="Z654" s="264">
        <v>1065423</v>
      </c>
      <c r="AA654" s="264">
        <v>1591826</v>
      </c>
      <c r="AB654" s="264">
        <v>2657249</v>
      </c>
      <c r="AC654" s="264">
        <v>340538</v>
      </c>
      <c r="AD654" s="264">
        <v>2997787</v>
      </c>
      <c r="AE654" s="264">
        <v>-44352</v>
      </c>
      <c r="AF654" s="264">
        <v>3628333</v>
      </c>
      <c r="AG654" s="264">
        <v>3583981</v>
      </c>
      <c r="AI654" t="s">
        <v>1260</v>
      </c>
      <c r="AK654" t="s">
        <v>1261</v>
      </c>
      <c r="AL654" s="241" t="str">
        <f t="shared" si="10"/>
        <v>561</v>
      </c>
    </row>
    <row r="655" spans="1:38" x14ac:dyDescent="0.2">
      <c r="A655" s="272" t="s">
        <v>2858</v>
      </c>
      <c r="B655" t="s">
        <v>1470</v>
      </c>
      <c r="C655" s="264">
        <v>288426</v>
      </c>
      <c r="D655" s="264">
        <v>0</v>
      </c>
      <c r="E655" s="264">
        <v>288426</v>
      </c>
      <c r="F655" s="264">
        <v>0</v>
      </c>
      <c r="G655" s="264">
        <v>75000</v>
      </c>
      <c r="H655" s="264">
        <v>89020</v>
      </c>
      <c r="I655" s="264">
        <v>2500</v>
      </c>
      <c r="J655" s="264">
        <v>25250</v>
      </c>
      <c r="K655" s="264">
        <v>109623</v>
      </c>
      <c r="L655" s="264">
        <v>1218000</v>
      </c>
      <c r="M655" s="264">
        <v>15000</v>
      </c>
      <c r="N655" s="264">
        <v>0</v>
      </c>
      <c r="O655" s="264">
        <v>0</v>
      </c>
      <c r="P655" s="264">
        <v>0</v>
      </c>
      <c r="Q655" s="264">
        <v>1822819</v>
      </c>
      <c r="R655" s="264">
        <v>233200</v>
      </c>
      <c r="S655" s="264">
        <v>47575</v>
      </c>
      <c r="T655" s="264">
        <v>48650</v>
      </c>
      <c r="U655" s="264">
        <v>61295</v>
      </c>
      <c r="V655" s="264">
        <v>850</v>
      </c>
      <c r="W655" s="264">
        <v>37925</v>
      </c>
      <c r="X655" s="264">
        <v>92583</v>
      </c>
      <c r="Y655" s="264">
        <v>0</v>
      </c>
      <c r="Z655" s="264">
        <v>522078</v>
      </c>
      <c r="AA655" s="264">
        <v>1705300</v>
      </c>
      <c r="AB655" s="264">
        <v>2227378</v>
      </c>
      <c r="AC655" s="264">
        <v>0</v>
      </c>
      <c r="AD655" s="264">
        <v>2227378</v>
      </c>
      <c r="AE655" s="264">
        <v>-404559</v>
      </c>
      <c r="AF655" s="264">
        <v>3117024</v>
      </c>
      <c r="AG655" s="264">
        <v>2712465</v>
      </c>
      <c r="AI655" t="s">
        <v>1485</v>
      </c>
      <c r="AK655" t="s">
        <v>1486</v>
      </c>
      <c r="AL655" s="241" t="str">
        <f t="shared" si="10"/>
        <v>670</v>
      </c>
    </row>
    <row r="656" spans="1:38" x14ac:dyDescent="0.2">
      <c r="A656" s="272" t="s">
        <v>2859</v>
      </c>
      <c r="B656" t="s">
        <v>1472</v>
      </c>
      <c r="C656" s="264">
        <v>388141</v>
      </c>
      <c r="D656" s="264">
        <v>0</v>
      </c>
      <c r="E656" s="264">
        <v>388141</v>
      </c>
      <c r="F656" s="264">
        <v>0</v>
      </c>
      <c r="G656" s="264">
        <v>575500</v>
      </c>
      <c r="H656" s="264">
        <v>161501</v>
      </c>
      <c r="I656" s="264">
        <v>4475</v>
      </c>
      <c r="J656" s="264">
        <v>14725</v>
      </c>
      <c r="K656" s="264">
        <v>493934</v>
      </c>
      <c r="L656" s="264">
        <v>2845965</v>
      </c>
      <c r="M656" s="264">
        <v>0</v>
      </c>
      <c r="N656" s="264">
        <v>35250</v>
      </c>
      <c r="O656" s="264">
        <v>9630000</v>
      </c>
      <c r="P656" s="264">
        <v>706875</v>
      </c>
      <c r="Q656" s="264">
        <v>14856366</v>
      </c>
      <c r="R656" s="264">
        <v>359700</v>
      </c>
      <c r="S656" s="264">
        <v>308650</v>
      </c>
      <c r="T656" s="264">
        <v>0</v>
      </c>
      <c r="U656" s="264">
        <v>650450</v>
      </c>
      <c r="V656" s="264">
        <v>1330000</v>
      </c>
      <c r="W656" s="264">
        <v>162000</v>
      </c>
      <c r="X656" s="264">
        <v>612130</v>
      </c>
      <c r="Y656" s="264">
        <v>2000000</v>
      </c>
      <c r="Z656" s="264">
        <v>5422930</v>
      </c>
      <c r="AA656" s="264">
        <v>8676310</v>
      </c>
      <c r="AB656" s="264">
        <v>14099240</v>
      </c>
      <c r="AC656" s="264">
        <v>706875</v>
      </c>
      <c r="AD656" s="264">
        <v>14806115</v>
      </c>
      <c r="AE656" s="264">
        <v>50251</v>
      </c>
      <c r="AF656" s="264">
        <v>2020674</v>
      </c>
      <c r="AG656" s="264">
        <v>2070925</v>
      </c>
      <c r="AI656" t="s">
        <v>1682</v>
      </c>
      <c r="AK656" t="s">
        <v>1683</v>
      </c>
      <c r="AL656" s="241" t="str">
        <f t="shared" si="10"/>
        <v>766</v>
      </c>
    </row>
    <row r="657" spans="1:38" x14ac:dyDescent="0.2">
      <c r="A657" s="272" t="s">
        <v>2860</v>
      </c>
      <c r="B657" t="s">
        <v>1475</v>
      </c>
      <c r="C657" s="264">
        <v>1632316</v>
      </c>
      <c r="D657" s="264">
        <v>0</v>
      </c>
      <c r="E657" s="264">
        <v>1632316</v>
      </c>
      <c r="F657" s="264">
        <v>0</v>
      </c>
      <c r="G657" s="264">
        <v>2645438</v>
      </c>
      <c r="H657" s="264">
        <v>859789</v>
      </c>
      <c r="I657" s="264">
        <v>14550</v>
      </c>
      <c r="J657" s="264">
        <v>158132</v>
      </c>
      <c r="K657" s="264">
        <v>1499809.1</v>
      </c>
      <c r="L657" s="264">
        <v>2294031</v>
      </c>
      <c r="M657" s="264">
        <v>14480</v>
      </c>
      <c r="N657" s="264">
        <v>1441148</v>
      </c>
      <c r="O657" s="264">
        <v>10000</v>
      </c>
      <c r="P657" s="264">
        <v>2966760</v>
      </c>
      <c r="Q657" s="264">
        <v>13536453.100000001</v>
      </c>
      <c r="R657" s="264">
        <v>1313595</v>
      </c>
      <c r="S657" s="264">
        <v>1329729</v>
      </c>
      <c r="T657" s="264">
        <v>0</v>
      </c>
      <c r="U657" s="264">
        <v>1015789</v>
      </c>
      <c r="V657" s="264">
        <v>398855</v>
      </c>
      <c r="W657" s="264">
        <v>412438</v>
      </c>
      <c r="X657" s="264">
        <v>1456358</v>
      </c>
      <c r="Y657" s="264">
        <v>2191834</v>
      </c>
      <c r="Z657" s="264">
        <v>8118598</v>
      </c>
      <c r="AA657" s="264">
        <v>2758504</v>
      </c>
      <c r="AB657" s="264">
        <v>10877102</v>
      </c>
      <c r="AC657" s="264">
        <v>2966760</v>
      </c>
      <c r="AD657" s="264">
        <v>13843862</v>
      </c>
      <c r="AE657" s="264">
        <v>-307408.89999999967</v>
      </c>
      <c r="AF657" s="264">
        <v>3777980</v>
      </c>
      <c r="AG657" s="264">
        <v>3470571.1000000006</v>
      </c>
      <c r="AI657" t="s">
        <v>741</v>
      </c>
      <c r="AK657" t="s">
        <v>742</v>
      </c>
      <c r="AL657" s="241" t="str">
        <f t="shared" si="10"/>
        <v>316</v>
      </c>
    </row>
    <row r="658" spans="1:38" x14ac:dyDescent="0.2">
      <c r="A658" s="272" t="s">
        <v>2861</v>
      </c>
      <c r="B658" t="s">
        <v>1477</v>
      </c>
      <c r="C658" s="264">
        <v>185174</v>
      </c>
      <c r="D658" s="264">
        <v>0</v>
      </c>
      <c r="E658" s="264">
        <v>185174</v>
      </c>
      <c r="F658" s="264">
        <v>0</v>
      </c>
      <c r="G658" s="264">
        <v>100000</v>
      </c>
      <c r="H658" s="264">
        <v>87805</v>
      </c>
      <c r="I658" s="264">
        <v>700</v>
      </c>
      <c r="J658" s="264">
        <v>138351</v>
      </c>
      <c r="K658" s="264">
        <v>87645</v>
      </c>
      <c r="L658" s="264">
        <v>299000</v>
      </c>
      <c r="M658" s="264">
        <v>0</v>
      </c>
      <c r="N658" s="264">
        <v>0</v>
      </c>
      <c r="O658" s="264">
        <v>0</v>
      </c>
      <c r="P658" s="264">
        <v>0</v>
      </c>
      <c r="Q658" s="264">
        <v>898675</v>
      </c>
      <c r="R658" s="264">
        <v>219350</v>
      </c>
      <c r="S658" s="264">
        <v>128000</v>
      </c>
      <c r="T658" s="264">
        <v>0</v>
      </c>
      <c r="U658" s="264">
        <v>34600</v>
      </c>
      <c r="V658" s="264">
        <v>3450</v>
      </c>
      <c r="W658" s="264">
        <v>132275</v>
      </c>
      <c r="X658" s="264">
        <v>48000</v>
      </c>
      <c r="Y658" s="264">
        <v>100000</v>
      </c>
      <c r="Z658" s="264">
        <v>665675</v>
      </c>
      <c r="AA658" s="264">
        <v>233000</v>
      </c>
      <c r="AB658" s="264">
        <v>898675</v>
      </c>
      <c r="AC658" s="264">
        <v>0</v>
      </c>
      <c r="AD658" s="264">
        <v>898675</v>
      </c>
      <c r="AE658" s="264">
        <v>0</v>
      </c>
      <c r="AF658" s="264">
        <v>1140230</v>
      </c>
      <c r="AG658" s="264">
        <v>1140230</v>
      </c>
      <c r="AI658" t="s">
        <v>207</v>
      </c>
      <c r="AK658" t="s">
        <v>208</v>
      </c>
      <c r="AL658" s="241" t="str">
        <f t="shared" si="10"/>
        <v>062</v>
      </c>
    </row>
    <row r="659" spans="1:38" x14ac:dyDescent="0.2">
      <c r="A659" s="272" t="s">
        <v>2862</v>
      </c>
      <c r="B659" t="s">
        <v>1479</v>
      </c>
      <c r="C659" s="264">
        <v>173875</v>
      </c>
      <c r="D659" s="264">
        <v>0</v>
      </c>
      <c r="E659" s="264">
        <v>173875</v>
      </c>
      <c r="F659" s="264">
        <v>0</v>
      </c>
      <c r="G659" s="264">
        <v>0</v>
      </c>
      <c r="H659" s="264">
        <v>55757</v>
      </c>
      <c r="I659" s="264">
        <v>600</v>
      </c>
      <c r="J659" s="264">
        <v>2500</v>
      </c>
      <c r="K659" s="264">
        <v>69731</v>
      </c>
      <c r="L659" s="264">
        <v>163000</v>
      </c>
      <c r="M659" s="264">
        <v>0</v>
      </c>
      <c r="N659" s="264">
        <v>8000</v>
      </c>
      <c r="O659" s="264">
        <v>0</v>
      </c>
      <c r="P659" s="264">
        <v>0</v>
      </c>
      <c r="Q659" s="264">
        <v>473463</v>
      </c>
      <c r="R659" s="264">
        <v>59709</v>
      </c>
      <c r="S659" s="264">
        <v>181618</v>
      </c>
      <c r="T659" s="264">
        <v>350</v>
      </c>
      <c r="U659" s="264">
        <v>21500</v>
      </c>
      <c r="V659" s="264">
        <v>4000</v>
      </c>
      <c r="W659" s="264">
        <v>84400</v>
      </c>
      <c r="X659" s="264">
        <v>38680</v>
      </c>
      <c r="Y659" s="264">
        <v>0</v>
      </c>
      <c r="Z659" s="264">
        <v>390257</v>
      </c>
      <c r="AA659" s="264">
        <v>207700</v>
      </c>
      <c r="AB659" s="264">
        <v>597957</v>
      </c>
      <c r="AC659" s="264">
        <v>0</v>
      </c>
      <c r="AD659" s="264">
        <v>597957</v>
      </c>
      <c r="AE659" s="264">
        <v>-124494</v>
      </c>
      <c r="AF659" s="264">
        <v>178312</v>
      </c>
      <c r="AG659" s="264">
        <v>53818</v>
      </c>
      <c r="AI659" t="s">
        <v>657</v>
      </c>
      <c r="AK659" t="s">
        <v>658</v>
      </c>
      <c r="AL659" s="241" t="str">
        <f t="shared" si="10"/>
        <v>275</v>
      </c>
    </row>
    <row r="660" spans="1:38" x14ac:dyDescent="0.2">
      <c r="A660" s="272" t="s">
        <v>2863</v>
      </c>
      <c r="B660" t="s">
        <v>1481</v>
      </c>
      <c r="C660" s="264">
        <v>57923</v>
      </c>
      <c r="D660" s="264">
        <v>0</v>
      </c>
      <c r="E660" s="264">
        <v>57923</v>
      </c>
      <c r="F660" s="264">
        <v>0</v>
      </c>
      <c r="G660" s="264">
        <v>0</v>
      </c>
      <c r="H660" s="264">
        <v>13337</v>
      </c>
      <c r="I660" s="264">
        <v>200</v>
      </c>
      <c r="J660" s="264">
        <v>900</v>
      </c>
      <c r="K660" s="264">
        <v>213685</v>
      </c>
      <c r="L660" s="264">
        <v>62774</v>
      </c>
      <c r="M660" s="264">
        <v>0</v>
      </c>
      <c r="N660" s="264">
        <v>100</v>
      </c>
      <c r="O660" s="264">
        <v>340000</v>
      </c>
      <c r="P660" s="264">
        <v>0</v>
      </c>
      <c r="Q660" s="264">
        <v>688919</v>
      </c>
      <c r="R660" s="264">
        <v>22767</v>
      </c>
      <c r="S660" s="264">
        <v>52500</v>
      </c>
      <c r="T660" s="264">
        <v>1600</v>
      </c>
      <c r="U660" s="264">
        <v>9575</v>
      </c>
      <c r="V660" s="264">
        <v>1118</v>
      </c>
      <c r="W660" s="264">
        <v>49560</v>
      </c>
      <c r="X660" s="264">
        <v>0</v>
      </c>
      <c r="Y660" s="264">
        <v>0</v>
      </c>
      <c r="Z660" s="264">
        <v>137120</v>
      </c>
      <c r="AA660" s="264">
        <v>530146</v>
      </c>
      <c r="AB660" s="264">
        <v>667266</v>
      </c>
      <c r="AC660" s="264">
        <v>0</v>
      </c>
      <c r="AD660" s="264">
        <v>667266</v>
      </c>
      <c r="AE660" s="264">
        <v>21653</v>
      </c>
      <c r="AF660" s="264">
        <v>128113</v>
      </c>
      <c r="AG660" s="264">
        <v>149766</v>
      </c>
      <c r="AI660" t="s">
        <v>954</v>
      </c>
      <c r="AK660" t="s">
        <v>955</v>
      </c>
      <c r="AL660" s="241" t="str">
        <f t="shared" si="10"/>
        <v>415</v>
      </c>
    </row>
    <row r="661" spans="1:38" x14ac:dyDescent="0.2">
      <c r="A661" s="272" t="s">
        <v>2864</v>
      </c>
      <c r="B661" t="s">
        <v>1483</v>
      </c>
      <c r="C661" s="264">
        <v>46552</v>
      </c>
      <c r="D661" s="264">
        <v>0</v>
      </c>
      <c r="E661" s="264">
        <v>46552</v>
      </c>
      <c r="F661" s="264">
        <v>0</v>
      </c>
      <c r="G661" s="264">
        <v>0</v>
      </c>
      <c r="H661" s="264">
        <v>24832</v>
      </c>
      <c r="I661" s="264">
        <v>170</v>
      </c>
      <c r="J661" s="264">
        <v>500</v>
      </c>
      <c r="K661" s="264">
        <v>21000</v>
      </c>
      <c r="L661" s="264">
        <v>43850</v>
      </c>
      <c r="M661" s="264">
        <v>0</v>
      </c>
      <c r="N661" s="264">
        <v>750</v>
      </c>
      <c r="O661" s="264">
        <v>0</v>
      </c>
      <c r="P661" s="264">
        <v>0</v>
      </c>
      <c r="Q661" s="264">
        <v>137654</v>
      </c>
      <c r="R661" s="264">
        <v>40754</v>
      </c>
      <c r="S661" s="264">
        <v>66800</v>
      </c>
      <c r="T661" s="264">
        <v>165</v>
      </c>
      <c r="U661" s="264">
        <v>22314</v>
      </c>
      <c r="V661" s="264">
        <v>1406</v>
      </c>
      <c r="W661" s="264">
        <v>46447</v>
      </c>
      <c r="X661" s="264">
        <v>0</v>
      </c>
      <c r="Y661" s="264">
        <v>0</v>
      </c>
      <c r="Z661" s="264">
        <v>177886</v>
      </c>
      <c r="AA661" s="264">
        <v>47973</v>
      </c>
      <c r="AB661" s="264">
        <v>225859</v>
      </c>
      <c r="AC661" s="264">
        <v>0</v>
      </c>
      <c r="AD661" s="264">
        <v>225859</v>
      </c>
      <c r="AE661" s="264">
        <v>-88205</v>
      </c>
      <c r="AF661" s="264">
        <v>226707</v>
      </c>
      <c r="AG661" s="264">
        <v>138502</v>
      </c>
      <c r="AI661" t="s">
        <v>1128</v>
      </c>
      <c r="AK661" t="s">
        <v>1129</v>
      </c>
      <c r="AL661" s="241" t="str">
        <f t="shared" si="10"/>
        <v>497</v>
      </c>
    </row>
    <row r="662" spans="1:38" x14ac:dyDescent="0.2">
      <c r="A662" s="272" t="s">
        <v>2865</v>
      </c>
      <c r="B662" t="s">
        <v>1485</v>
      </c>
      <c r="C662" s="264">
        <v>145445</v>
      </c>
      <c r="D662" s="264">
        <v>0</v>
      </c>
      <c r="E662" s="264">
        <v>145445</v>
      </c>
      <c r="F662" s="264">
        <v>0</v>
      </c>
      <c r="G662" s="264">
        <v>0</v>
      </c>
      <c r="H662" s="264">
        <v>60330</v>
      </c>
      <c r="I662" s="264">
        <v>730</v>
      </c>
      <c r="J662" s="264">
        <v>2900</v>
      </c>
      <c r="K662" s="264">
        <v>108298</v>
      </c>
      <c r="L662" s="264">
        <v>240542</v>
      </c>
      <c r="M662" s="264">
        <v>1000</v>
      </c>
      <c r="N662" s="264">
        <v>800</v>
      </c>
      <c r="O662" s="264">
        <v>0</v>
      </c>
      <c r="P662" s="264">
        <v>33000</v>
      </c>
      <c r="Q662" s="264">
        <v>593045</v>
      </c>
      <c r="R662" s="264">
        <v>56661</v>
      </c>
      <c r="S662" s="264">
        <v>175604</v>
      </c>
      <c r="T662" s="264">
        <v>1800</v>
      </c>
      <c r="U662" s="264">
        <v>77886</v>
      </c>
      <c r="V662" s="264">
        <v>3000</v>
      </c>
      <c r="W662" s="264">
        <v>133292</v>
      </c>
      <c r="X662" s="264">
        <v>9743</v>
      </c>
      <c r="Y662" s="264">
        <v>47600</v>
      </c>
      <c r="Z662" s="264">
        <v>505586</v>
      </c>
      <c r="AA662" s="264">
        <v>230287</v>
      </c>
      <c r="AB662" s="264">
        <v>735873</v>
      </c>
      <c r="AC662" s="264">
        <v>33000</v>
      </c>
      <c r="AD662" s="264">
        <v>768873</v>
      </c>
      <c r="AE662" s="264">
        <v>-175828</v>
      </c>
      <c r="AF662" s="264">
        <v>77635</v>
      </c>
      <c r="AG662" s="264">
        <v>-98193</v>
      </c>
      <c r="AI662" t="s">
        <v>1155</v>
      </c>
      <c r="AK662" t="s">
        <v>1156</v>
      </c>
      <c r="AL662" s="241" t="str">
        <f t="shared" si="10"/>
        <v>510</v>
      </c>
    </row>
    <row r="663" spans="1:38" x14ac:dyDescent="0.2">
      <c r="A663" s="272" t="s">
        <v>2866</v>
      </c>
      <c r="B663" t="s">
        <v>1487</v>
      </c>
      <c r="C663" s="264">
        <v>1063893</v>
      </c>
      <c r="D663" s="264">
        <v>0</v>
      </c>
      <c r="E663" s="264">
        <v>1063893</v>
      </c>
      <c r="F663" s="264">
        <v>0</v>
      </c>
      <c r="G663" s="264">
        <v>297141</v>
      </c>
      <c r="H663" s="264">
        <v>316818</v>
      </c>
      <c r="I663" s="264">
        <v>36375</v>
      </c>
      <c r="J663" s="264">
        <v>14975</v>
      </c>
      <c r="K663" s="264">
        <v>404529</v>
      </c>
      <c r="L663" s="264">
        <v>5174800</v>
      </c>
      <c r="M663" s="264">
        <v>6483</v>
      </c>
      <c r="N663" s="264">
        <v>161725</v>
      </c>
      <c r="O663" s="264">
        <v>0</v>
      </c>
      <c r="P663" s="264">
        <v>1533977</v>
      </c>
      <c r="Q663" s="264">
        <v>9010716</v>
      </c>
      <c r="R663" s="264">
        <v>437690</v>
      </c>
      <c r="S663" s="264">
        <v>643715</v>
      </c>
      <c r="T663" s="264">
        <v>2350</v>
      </c>
      <c r="U663" s="264">
        <v>548890</v>
      </c>
      <c r="V663" s="264">
        <v>123575</v>
      </c>
      <c r="W663" s="264">
        <v>256020</v>
      </c>
      <c r="X663" s="264">
        <v>384584</v>
      </c>
      <c r="Y663" s="264">
        <v>248000</v>
      </c>
      <c r="Z663" s="264">
        <v>2644824</v>
      </c>
      <c r="AA663" s="264">
        <v>4908502</v>
      </c>
      <c r="AB663" s="264">
        <v>7553326</v>
      </c>
      <c r="AC663" s="264">
        <v>1533977</v>
      </c>
      <c r="AD663" s="264">
        <v>9087303</v>
      </c>
      <c r="AE663" s="264">
        <v>-76587</v>
      </c>
      <c r="AF663" s="264">
        <v>3391435</v>
      </c>
      <c r="AG663" s="264">
        <v>3314848</v>
      </c>
      <c r="AI663" t="s">
        <v>1413</v>
      </c>
      <c r="AK663" t="s">
        <v>1414</v>
      </c>
      <c r="AL663" s="241" t="str">
        <f t="shared" si="10"/>
        <v>635</v>
      </c>
    </row>
    <row r="664" spans="1:38" x14ac:dyDescent="0.2">
      <c r="A664" s="272" t="s">
        <v>2867</v>
      </c>
      <c r="B664" t="s">
        <v>1489</v>
      </c>
      <c r="C664" s="264">
        <v>2970</v>
      </c>
      <c r="D664" s="264">
        <v>0</v>
      </c>
      <c r="E664" s="264">
        <v>2970</v>
      </c>
      <c r="F664" s="264">
        <v>0</v>
      </c>
      <c r="G664" s="264">
        <v>0</v>
      </c>
      <c r="H664" s="264">
        <v>3147</v>
      </c>
      <c r="I664" s="264">
        <v>0</v>
      </c>
      <c r="J664" s="264">
        <v>2500</v>
      </c>
      <c r="K664" s="264">
        <v>2900</v>
      </c>
      <c r="L664" s="264">
        <v>0</v>
      </c>
      <c r="M664" s="264">
        <v>0</v>
      </c>
      <c r="N664" s="264">
        <v>1000</v>
      </c>
      <c r="O664" s="264">
        <v>0</v>
      </c>
      <c r="P664" s="264">
        <v>0</v>
      </c>
      <c r="Q664" s="264">
        <v>12517</v>
      </c>
      <c r="R664" s="264">
        <v>1220</v>
      </c>
      <c r="S664" s="264">
        <v>2500</v>
      </c>
      <c r="T664" s="264">
        <v>0</v>
      </c>
      <c r="U664" s="264">
        <v>900</v>
      </c>
      <c r="V664" s="264">
        <v>0</v>
      </c>
      <c r="W664" s="264">
        <v>8799</v>
      </c>
      <c r="X664" s="264">
        <v>0</v>
      </c>
      <c r="Y664" s="264">
        <v>0</v>
      </c>
      <c r="Z664" s="264">
        <v>13419</v>
      </c>
      <c r="AA664" s="264">
        <v>0</v>
      </c>
      <c r="AB664" s="264">
        <v>13419</v>
      </c>
      <c r="AC664" s="264">
        <v>0</v>
      </c>
      <c r="AD664" s="264">
        <v>13419</v>
      </c>
      <c r="AE664" s="264">
        <v>-902</v>
      </c>
      <c r="AF664" s="264">
        <v>6692</v>
      </c>
      <c r="AG664" s="264">
        <v>5790</v>
      </c>
      <c r="AI664" t="s">
        <v>1130</v>
      </c>
      <c r="AK664" t="s">
        <v>1131</v>
      </c>
      <c r="AL664" s="241" t="str">
        <f t="shared" si="10"/>
        <v>498</v>
      </c>
    </row>
    <row r="665" spans="1:38" x14ac:dyDescent="0.2">
      <c r="A665" s="272" t="s">
        <v>2868</v>
      </c>
      <c r="B665" t="s">
        <v>1491</v>
      </c>
      <c r="C665" s="264">
        <v>25882</v>
      </c>
      <c r="D665" s="264">
        <v>0</v>
      </c>
      <c r="E665" s="264">
        <v>25882</v>
      </c>
      <c r="F665" s="264">
        <v>0</v>
      </c>
      <c r="G665" s="264">
        <v>0</v>
      </c>
      <c r="H665" s="264">
        <v>12427</v>
      </c>
      <c r="I665" s="264">
        <v>0</v>
      </c>
      <c r="J665" s="264">
        <v>200</v>
      </c>
      <c r="K665" s="264">
        <v>16000</v>
      </c>
      <c r="L665" s="264">
        <v>80400</v>
      </c>
      <c r="M665" s="264">
        <v>0</v>
      </c>
      <c r="N665" s="264">
        <v>0</v>
      </c>
      <c r="O665" s="264">
        <v>0</v>
      </c>
      <c r="P665" s="264">
        <v>26000</v>
      </c>
      <c r="Q665" s="264">
        <v>160909</v>
      </c>
      <c r="R665" s="264">
        <v>5520</v>
      </c>
      <c r="S665" s="264">
        <v>14040</v>
      </c>
      <c r="T665" s="264">
        <v>0</v>
      </c>
      <c r="U665" s="264">
        <v>6000</v>
      </c>
      <c r="V665" s="264">
        <v>0</v>
      </c>
      <c r="W665" s="264">
        <v>26850</v>
      </c>
      <c r="X665" s="264">
        <v>26000</v>
      </c>
      <c r="Y665" s="264">
        <v>0</v>
      </c>
      <c r="Z665" s="264">
        <v>78410</v>
      </c>
      <c r="AA665" s="264">
        <v>44000</v>
      </c>
      <c r="AB665" s="264">
        <v>122410</v>
      </c>
      <c r="AC665" s="264">
        <v>26000</v>
      </c>
      <c r="AD665" s="264">
        <v>148410</v>
      </c>
      <c r="AE665" s="264">
        <v>12499</v>
      </c>
      <c r="AF665" s="264">
        <v>165646</v>
      </c>
      <c r="AG665" s="264">
        <v>178145</v>
      </c>
      <c r="AI665" t="s">
        <v>1768</v>
      </c>
      <c r="AK665" t="s">
        <v>1769</v>
      </c>
      <c r="AL665" s="241" t="str">
        <f t="shared" si="10"/>
        <v>808</v>
      </c>
    </row>
    <row r="666" spans="1:38" x14ac:dyDescent="0.2">
      <c r="A666" s="272" t="s">
        <v>2869</v>
      </c>
      <c r="B666" t="s">
        <v>1493</v>
      </c>
      <c r="C666" s="264">
        <v>2010682</v>
      </c>
      <c r="D666" s="264">
        <v>0</v>
      </c>
      <c r="E666" s="264">
        <v>2010682</v>
      </c>
      <c r="F666" s="264">
        <v>0</v>
      </c>
      <c r="G666" s="264">
        <v>178813</v>
      </c>
      <c r="H666" s="264">
        <v>610626</v>
      </c>
      <c r="I666" s="264">
        <v>10500</v>
      </c>
      <c r="J666" s="264">
        <v>7300</v>
      </c>
      <c r="K666" s="264">
        <v>1853503</v>
      </c>
      <c r="L666" s="264">
        <v>42628520</v>
      </c>
      <c r="M666" s="264">
        <v>0</v>
      </c>
      <c r="N666" s="264">
        <v>5000</v>
      </c>
      <c r="O666" s="264">
        <v>5000000</v>
      </c>
      <c r="P666" s="264">
        <v>569310</v>
      </c>
      <c r="Q666" s="264">
        <v>52874254</v>
      </c>
      <c r="R666" s="264">
        <v>1087170</v>
      </c>
      <c r="S666" s="264">
        <v>762367</v>
      </c>
      <c r="T666" s="264">
        <v>22000</v>
      </c>
      <c r="U666" s="264">
        <v>1008122</v>
      </c>
      <c r="V666" s="264">
        <v>195000</v>
      </c>
      <c r="W666" s="264">
        <v>384932</v>
      </c>
      <c r="X666" s="264">
        <v>579621</v>
      </c>
      <c r="Y666" s="264">
        <v>1161200</v>
      </c>
      <c r="Z666" s="264">
        <v>5200412</v>
      </c>
      <c r="AA666" s="264">
        <v>47635349</v>
      </c>
      <c r="AB666" s="264">
        <v>52835761</v>
      </c>
      <c r="AC666" s="264">
        <v>569310</v>
      </c>
      <c r="AD666" s="264">
        <v>53405071</v>
      </c>
      <c r="AE666" s="264">
        <v>-530817</v>
      </c>
      <c r="AF666" s="264">
        <v>6790622</v>
      </c>
      <c r="AG666" s="264">
        <v>6259805</v>
      </c>
      <c r="AI666" t="s">
        <v>1394</v>
      </c>
      <c r="AK666" t="s">
        <v>1395</v>
      </c>
      <c r="AL666" s="241" t="str">
        <f t="shared" si="10"/>
        <v>626</v>
      </c>
    </row>
    <row r="667" spans="1:38" x14ac:dyDescent="0.2">
      <c r="A667" s="272" t="s">
        <v>2870</v>
      </c>
      <c r="B667" t="s">
        <v>1495</v>
      </c>
      <c r="C667" s="264">
        <v>33158</v>
      </c>
      <c r="D667" s="264">
        <v>0</v>
      </c>
      <c r="E667" s="264">
        <v>33158</v>
      </c>
      <c r="F667" s="264">
        <v>0</v>
      </c>
      <c r="G667" s="264">
        <v>0</v>
      </c>
      <c r="H667" s="264">
        <v>16861</v>
      </c>
      <c r="I667" s="264">
        <v>550</v>
      </c>
      <c r="J667" s="264">
        <v>1000</v>
      </c>
      <c r="K667" s="264">
        <v>18600</v>
      </c>
      <c r="L667" s="264">
        <v>113000</v>
      </c>
      <c r="M667" s="264">
        <v>0</v>
      </c>
      <c r="N667" s="264">
        <v>3000</v>
      </c>
      <c r="O667" s="264">
        <v>0</v>
      </c>
      <c r="P667" s="264">
        <v>13065</v>
      </c>
      <c r="Q667" s="264">
        <v>199234</v>
      </c>
      <c r="R667" s="264">
        <v>6294</v>
      </c>
      <c r="S667" s="264">
        <v>28000</v>
      </c>
      <c r="T667" s="264">
        <v>0</v>
      </c>
      <c r="U667" s="264">
        <v>4150</v>
      </c>
      <c r="V667" s="264">
        <v>500</v>
      </c>
      <c r="W667" s="264">
        <v>36470</v>
      </c>
      <c r="X667" s="264">
        <v>13065</v>
      </c>
      <c r="Y667" s="264">
        <v>0</v>
      </c>
      <c r="Z667" s="264">
        <v>88479</v>
      </c>
      <c r="AA667" s="264">
        <v>69000</v>
      </c>
      <c r="AB667" s="264">
        <v>157479</v>
      </c>
      <c r="AC667" s="264">
        <v>13065</v>
      </c>
      <c r="AD667" s="264">
        <v>170544</v>
      </c>
      <c r="AE667" s="264">
        <v>28690</v>
      </c>
      <c r="AF667" s="264">
        <v>67498</v>
      </c>
      <c r="AG667" s="264">
        <v>96188</v>
      </c>
      <c r="AI667" t="s">
        <v>86</v>
      </c>
      <c r="AK667" t="s">
        <v>87</v>
      </c>
      <c r="AL667" s="241" t="str">
        <f t="shared" si="10"/>
        <v>005</v>
      </c>
    </row>
    <row r="668" spans="1:38" x14ac:dyDescent="0.2">
      <c r="A668" s="272" t="s">
        <v>2871</v>
      </c>
      <c r="B668" t="s">
        <v>1497</v>
      </c>
      <c r="C668" s="264">
        <v>37205</v>
      </c>
      <c r="D668" s="264">
        <v>0</v>
      </c>
      <c r="E668" s="264">
        <v>37205</v>
      </c>
      <c r="F668" s="264">
        <v>0</v>
      </c>
      <c r="G668" s="264">
        <v>0</v>
      </c>
      <c r="H668" s="264">
        <v>16296</v>
      </c>
      <c r="I668" s="264">
        <v>0</v>
      </c>
      <c r="J668" s="264">
        <v>0</v>
      </c>
      <c r="K668" s="264">
        <v>20099</v>
      </c>
      <c r="L668" s="264">
        <v>114000</v>
      </c>
      <c r="M668" s="264">
        <v>0</v>
      </c>
      <c r="N668" s="264">
        <v>0</v>
      </c>
      <c r="O668" s="264">
        <v>0</v>
      </c>
      <c r="P668" s="264">
        <v>0</v>
      </c>
      <c r="Q668" s="264">
        <v>187600</v>
      </c>
      <c r="R668" s="264">
        <v>14000</v>
      </c>
      <c r="S668" s="264">
        <v>24000</v>
      </c>
      <c r="T668" s="264">
        <v>0</v>
      </c>
      <c r="U668" s="264">
        <v>7500</v>
      </c>
      <c r="V668" s="264">
        <v>0</v>
      </c>
      <c r="W668" s="264">
        <v>39500</v>
      </c>
      <c r="X668" s="264">
        <v>0</v>
      </c>
      <c r="Y668" s="264">
        <v>0</v>
      </c>
      <c r="Z668" s="264">
        <v>85000</v>
      </c>
      <c r="AA668" s="264">
        <v>99300</v>
      </c>
      <c r="AB668" s="264">
        <v>184300</v>
      </c>
      <c r="AC668" s="264">
        <v>0</v>
      </c>
      <c r="AD668" s="264">
        <v>184300</v>
      </c>
      <c r="AE668" s="264">
        <v>3300</v>
      </c>
      <c r="AF668" s="264">
        <v>-24173</v>
      </c>
      <c r="AG668" s="264">
        <v>-20873</v>
      </c>
      <c r="AI668" t="s">
        <v>659</v>
      </c>
      <c r="AK668" t="s">
        <v>660</v>
      </c>
      <c r="AL668" s="241" t="str">
        <f t="shared" si="10"/>
        <v>276</v>
      </c>
    </row>
    <row r="669" spans="1:38" x14ac:dyDescent="0.2">
      <c r="A669" s="272" t="s">
        <v>2872</v>
      </c>
      <c r="B669" t="s">
        <v>1499</v>
      </c>
      <c r="C669" s="264">
        <v>217143</v>
      </c>
      <c r="D669" s="264">
        <v>0</v>
      </c>
      <c r="E669" s="264">
        <v>217143</v>
      </c>
      <c r="F669" s="264">
        <v>0</v>
      </c>
      <c r="G669" s="264">
        <v>27000</v>
      </c>
      <c r="H669" s="264">
        <v>70382</v>
      </c>
      <c r="I669" s="264">
        <v>3565</v>
      </c>
      <c r="J669" s="264">
        <v>1635</v>
      </c>
      <c r="K669" s="264">
        <v>134525</v>
      </c>
      <c r="L669" s="264">
        <v>465000</v>
      </c>
      <c r="M669" s="264">
        <v>0</v>
      </c>
      <c r="N669" s="264">
        <v>38550</v>
      </c>
      <c r="O669" s="264">
        <v>0</v>
      </c>
      <c r="P669" s="264">
        <v>50097</v>
      </c>
      <c r="Q669" s="264">
        <v>1007897</v>
      </c>
      <c r="R669" s="264">
        <v>283977</v>
      </c>
      <c r="S669" s="264">
        <v>181457</v>
      </c>
      <c r="T669" s="264">
        <v>0</v>
      </c>
      <c r="U669" s="264">
        <v>103024</v>
      </c>
      <c r="V669" s="264">
        <v>0</v>
      </c>
      <c r="W669" s="264">
        <v>114295</v>
      </c>
      <c r="X669" s="264">
        <v>0</v>
      </c>
      <c r="Y669" s="264">
        <v>0</v>
      </c>
      <c r="Z669" s="264">
        <v>682753</v>
      </c>
      <c r="AA669" s="264">
        <v>315665</v>
      </c>
      <c r="AB669" s="264">
        <v>998418</v>
      </c>
      <c r="AC669" s="264">
        <v>50097</v>
      </c>
      <c r="AD669" s="264">
        <v>1048515</v>
      </c>
      <c r="AE669" s="264">
        <v>-40618</v>
      </c>
      <c r="AF669" s="264">
        <v>700050</v>
      </c>
      <c r="AG669" s="264">
        <v>659432</v>
      </c>
      <c r="AI669" t="s">
        <v>1396</v>
      </c>
      <c r="AK669" t="s">
        <v>1397</v>
      </c>
      <c r="AL669" s="241" t="str">
        <f t="shared" si="10"/>
        <v>627</v>
      </c>
    </row>
    <row r="670" spans="1:38" x14ac:dyDescent="0.2">
      <c r="A670" s="272" t="s">
        <v>2873</v>
      </c>
      <c r="B670" t="s">
        <v>1501</v>
      </c>
      <c r="C670" s="264">
        <v>2372</v>
      </c>
      <c r="D670" s="264">
        <v>0</v>
      </c>
      <c r="E670" s="264">
        <v>2372</v>
      </c>
      <c r="F670" s="264">
        <v>0</v>
      </c>
      <c r="G670" s="264">
        <v>0</v>
      </c>
      <c r="H670" s="264">
        <v>1990</v>
      </c>
      <c r="I670" s="264">
        <v>0</v>
      </c>
      <c r="J670" s="264">
        <v>0</v>
      </c>
      <c r="K670" s="264">
        <v>2000</v>
      </c>
      <c r="L670" s="264">
        <v>0</v>
      </c>
      <c r="M670" s="264">
        <v>0</v>
      </c>
      <c r="N670" s="264">
        <v>24</v>
      </c>
      <c r="O670" s="264">
        <v>0</v>
      </c>
      <c r="P670" s="264">
        <v>0</v>
      </c>
      <c r="Q670" s="264">
        <v>6386</v>
      </c>
      <c r="R670" s="264">
        <v>900</v>
      </c>
      <c r="S670" s="264">
        <v>4700</v>
      </c>
      <c r="T670" s="264">
        <v>0</v>
      </c>
      <c r="U670" s="264">
        <v>350</v>
      </c>
      <c r="V670" s="264">
        <v>0</v>
      </c>
      <c r="W670" s="264">
        <v>4600</v>
      </c>
      <c r="X670" s="264">
        <v>0</v>
      </c>
      <c r="Y670" s="264">
        <v>0</v>
      </c>
      <c r="Z670" s="264">
        <v>10550</v>
      </c>
      <c r="AA670" s="264">
        <v>0</v>
      </c>
      <c r="AB670" s="264">
        <v>10550</v>
      </c>
      <c r="AC670" s="264">
        <v>0</v>
      </c>
      <c r="AD670" s="264">
        <v>10550</v>
      </c>
      <c r="AE670" s="264">
        <v>-4164</v>
      </c>
      <c r="AF670" s="264">
        <v>10771</v>
      </c>
      <c r="AG670" s="264">
        <v>6607</v>
      </c>
      <c r="AI670" t="s">
        <v>442</v>
      </c>
      <c r="AK670" t="s">
        <v>443</v>
      </c>
      <c r="AL670" s="241" t="str">
        <f t="shared" si="10"/>
        <v>170</v>
      </c>
    </row>
    <row r="671" spans="1:38" x14ac:dyDescent="0.2">
      <c r="A671" s="272" t="s">
        <v>2874</v>
      </c>
      <c r="B671" t="s">
        <v>1503</v>
      </c>
      <c r="C671" s="264">
        <v>7670</v>
      </c>
      <c r="D671" s="264">
        <v>0</v>
      </c>
      <c r="E671" s="264">
        <v>7670</v>
      </c>
      <c r="F671" s="264">
        <v>0</v>
      </c>
      <c r="G671" s="264">
        <v>0</v>
      </c>
      <c r="H671" s="264">
        <v>4229</v>
      </c>
      <c r="I671" s="264">
        <v>0</v>
      </c>
      <c r="J671" s="264">
        <v>1200</v>
      </c>
      <c r="K671" s="264">
        <v>6974</v>
      </c>
      <c r="L671" s="264">
        <v>0</v>
      </c>
      <c r="M671" s="264">
        <v>0</v>
      </c>
      <c r="N671" s="264">
        <v>1000</v>
      </c>
      <c r="O671" s="264">
        <v>0</v>
      </c>
      <c r="P671" s="264">
        <v>0</v>
      </c>
      <c r="Q671" s="264">
        <v>21073</v>
      </c>
      <c r="R671" s="264">
        <v>2750</v>
      </c>
      <c r="S671" s="264">
        <v>3550</v>
      </c>
      <c r="T671" s="264">
        <v>0</v>
      </c>
      <c r="U671" s="264">
        <v>0</v>
      </c>
      <c r="V671" s="264">
        <v>0</v>
      </c>
      <c r="W671" s="264">
        <v>9100</v>
      </c>
      <c r="X671" s="264">
        <v>0</v>
      </c>
      <c r="Y671" s="264">
        <v>0</v>
      </c>
      <c r="Z671" s="264">
        <v>15400</v>
      </c>
      <c r="AA671" s="264">
        <v>0</v>
      </c>
      <c r="AB671" s="264">
        <v>15400</v>
      </c>
      <c r="AC671" s="264">
        <v>0</v>
      </c>
      <c r="AD671" s="264">
        <v>15400</v>
      </c>
      <c r="AE671" s="264">
        <v>5673</v>
      </c>
      <c r="AF671" s="264">
        <v>10864</v>
      </c>
      <c r="AG671" s="264">
        <v>16537</v>
      </c>
      <c r="AI671" t="s">
        <v>1322</v>
      </c>
      <c r="AK671" t="s">
        <v>1323</v>
      </c>
      <c r="AL671" s="241" t="str">
        <f t="shared" si="10"/>
        <v>590</v>
      </c>
    </row>
    <row r="672" spans="1:38" x14ac:dyDescent="0.2">
      <c r="A672" s="272" t="s">
        <v>2875</v>
      </c>
      <c r="B672" t="s">
        <v>1505</v>
      </c>
      <c r="C672" s="264">
        <v>28884</v>
      </c>
      <c r="D672" s="264">
        <v>0</v>
      </c>
      <c r="E672" s="264">
        <v>28884</v>
      </c>
      <c r="F672" s="264">
        <v>0</v>
      </c>
      <c r="G672" s="264">
        <v>0</v>
      </c>
      <c r="H672" s="264">
        <v>14746</v>
      </c>
      <c r="I672" s="264">
        <v>0</v>
      </c>
      <c r="J672" s="264">
        <v>100</v>
      </c>
      <c r="K672" s="264">
        <v>24068</v>
      </c>
      <c r="L672" s="264">
        <v>77000</v>
      </c>
      <c r="M672" s="264">
        <v>0</v>
      </c>
      <c r="N672" s="264">
        <v>0</v>
      </c>
      <c r="O672" s="264">
        <v>0</v>
      </c>
      <c r="P672" s="264">
        <v>26610</v>
      </c>
      <c r="Q672" s="264">
        <v>171408</v>
      </c>
      <c r="R672" s="264">
        <v>8760</v>
      </c>
      <c r="S672" s="264">
        <v>24900</v>
      </c>
      <c r="T672" s="264">
        <v>0</v>
      </c>
      <c r="U672" s="264">
        <v>5000</v>
      </c>
      <c r="V672" s="264">
        <v>0</v>
      </c>
      <c r="W672" s="264">
        <v>22000</v>
      </c>
      <c r="X672" s="264">
        <v>26610</v>
      </c>
      <c r="Y672" s="264">
        <v>0</v>
      </c>
      <c r="Z672" s="264">
        <v>87270</v>
      </c>
      <c r="AA672" s="264">
        <v>44000</v>
      </c>
      <c r="AB672" s="264">
        <v>131270</v>
      </c>
      <c r="AC672" s="264">
        <v>26610</v>
      </c>
      <c r="AD672" s="264">
        <v>157880</v>
      </c>
      <c r="AE672" s="264">
        <v>13528</v>
      </c>
      <c r="AF672" s="264">
        <v>120918</v>
      </c>
      <c r="AG672" s="264">
        <v>134446</v>
      </c>
      <c r="AI672" t="s">
        <v>2010</v>
      </c>
      <c r="AK672" t="s">
        <v>2011</v>
      </c>
      <c r="AL672" s="241" t="str">
        <f t="shared" si="10"/>
        <v>923</v>
      </c>
    </row>
    <row r="673" spans="1:38" x14ac:dyDescent="0.2">
      <c r="A673" s="272" t="s">
        <v>2876</v>
      </c>
      <c r="B673" t="s">
        <v>1508</v>
      </c>
      <c r="C673" s="264">
        <v>2269460</v>
      </c>
      <c r="D673" s="264">
        <v>0</v>
      </c>
      <c r="E673" s="264">
        <v>2269460</v>
      </c>
      <c r="F673" s="264">
        <v>0</v>
      </c>
      <c r="G673" s="264">
        <v>318110</v>
      </c>
      <c r="H673" s="264">
        <v>577446</v>
      </c>
      <c r="I673" s="264">
        <v>67475</v>
      </c>
      <c r="J673" s="264">
        <v>85065</v>
      </c>
      <c r="K673" s="264">
        <v>1474587</v>
      </c>
      <c r="L673" s="264">
        <v>3933193</v>
      </c>
      <c r="M673" s="264">
        <v>0</v>
      </c>
      <c r="N673" s="264">
        <v>453169</v>
      </c>
      <c r="O673" s="264">
        <v>10000</v>
      </c>
      <c r="P673" s="264">
        <v>1751896</v>
      </c>
      <c r="Q673" s="264">
        <v>10940401</v>
      </c>
      <c r="R673" s="264">
        <v>1389895</v>
      </c>
      <c r="S673" s="264">
        <v>1420563</v>
      </c>
      <c r="T673" s="264">
        <v>0</v>
      </c>
      <c r="U673" s="264">
        <v>1165310</v>
      </c>
      <c r="V673" s="264">
        <v>463789</v>
      </c>
      <c r="W673" s="264">
        <v>309500</v>
      </c>
      <c r="X673" s="264">
        <v>561808</v>
      </c>
      <c r="Y673" s="264">
        <v>170800</v>
      </c>
      <c r="Z673" s="264">
        <v>5481665</v>
      </c>
      <c r="AA673" s="264">
        <v>3609053</v>
      </c>
      <c r="AB673" s="264">
        <v>9090718</v>
      </c>
      <c r="AC673" s="264">
        <v>1751896</v>
      </c>
      <c r="AD673" s="264">
        <v>10842614</v>
      </c>
      <c r="AE673" s="264">
        <v>97787</v>
      </c>
      <c r="AF673" s="264">
        <v>6184581</v>
      </c>
      <c r="AG673" s="264">
        <v>6282368</v>
      </c>
      <c r="AI673" t="s">
        <v>495</v>
      </c>
      <c r="AK673" t="s">
        <v>496</v>
      </c>
      <c r="AL673" s="241" t="str">
        <f t="shared" si="10"/>
        <v>197</v>
      </c>
    </row>
    <row r="674" spans="1:38" x14ac:dyDescent="0.2">
      <c r="A674" s="272" t="s">
        <v>2877</v>
      </c>
      <c r="B674" t="s">
        <v>1510</v>
      </c>
      <c r="C674" s="264">
        <v>15050</v>
      </c>
      <c r="D674" s="264">
        <v>0</v>
      </c>
      <c r="E674" s="264">
        <v>15050</v>
      </c>
      <c r="F674" s="264">
        <v>0</v>
      </c>
      <c r="G674" s="264">
        <v>0</v>
      </c>
      <c r="H674" s="264">
        <v>7525</v>
      </c>
      <c r="I674" s="264">
        <v>0</v>
      </c>
      <c r="J674" s="264">
        <v>1250</v>
      </c>
      <c r="K674" s="264">
        <v>7900</v>
      </c>
      <c r="L674" s="264">
        <v>0</v>
      </c>
      <c r="M674" s="264">
        <v>0</v>
      </c>
      <c r="N674" s="264">
        <v>500</v>
      </c>
      <c r="O674" s="264">
        <v>0</v>
      </c>
      <c r="P674" s="264">
        <v>0</v>
      </c>
      <c r="Q674" s="264">
        <v>32225</v>
      </c>
      <c r="R674" s="264">
        <v>8000</v>
      </c>
      <c r="S674" s="264">
        <v>5200</v>
      </c>
      <c r="T674" s="264">
        <v>0</v>
      </c>
      <c r="U674" s="264">
        <v>520</v>
      </c>
      <c r="V674" s="264">
        <v>0</v>
      </c>
      <c r="W674" s="264">
        <v>18000</v>
      </c>
      <c r="X674" s="264">
        <v>0</v>
      </c>
      <c r="Y674" s="264">
        <v>0</v>
      </c>
      <c r="Z674" s="264">
        <v>31720</v>
      </c>
      <c r="AA674" s="264">
        <v>0</v>
      </c>
      <c r="AB674" s="264">
        <v>31720</v>
      </c>
      <c r="AC674" s="264">
        <v>0</v>
      </c>
      <c r="AD674" s="264">
        <v>31720</v>
      </c>
      <c r="AE674" s="264">
        <v>505</v>
      </c>
      <c r="AF674" s="264">
        <v>41213</v>
      </c>
      <c r="AG674" s="264">
        <v>41718</v>
      </c>
      <c r="AI674" t="s">
        <v>1979</v>
      </c>
      <c r="AK674" t="s">
        <v>1980</v>
      </c>
      <c r="AL674" s="241" t="str">
        <f t="shared" si="10"/>
        <v>909</v>
      </c>
    </row>
    <row r="675" spans="1:38" x14ac:dyDescent="0.2">
      <c r="A675" s="272" t="s">
        <v>2878</v>
      </c>
      <c r="B675" t="s">
        <v>1513</v>
      </c>
      <c r="C675" s="264">
        <v>18890</v>
      </c>
      <c r="D675" s="264">
        <v>0</v>
      </c>
      <c r="E675" s="264">
        <v>18890</v>
      </c>
      <c r="F675" s="264">
        <v>0</v>
      </c>
      <c r="G675" s="264">
        <v>0</v>
      </c>
      <c r="H675" s="264">
        <v>2587</v>
      </c>
      <c r="I675" s="264">
        <v>0</v>
      </c>
      <c r="J675" s="264">
        <v>0</v>
      </c>
      <c r="K675" s="264">
        <v>27300</v>
      </c>
      <c r="L675" s="264">
        <v>12350</v>
      </c>
      <c r="M675" s="264">
        <v>0</v>
      </c>
      <c r="N675" s="264">
        <v>0</v>
      </c>
      <c r="O675" s="264">
        <v>0</v>
      </c>
      <c r="P675" s="264">
        <v>0</v>
      </c>
      <c r="Q675" s="264">
        <v>61127</v>
      </c>
      <c r="R675" s="264">
        <v>875</v>
      </c>
      <c r="S675" s="264">
        <v>17850</v>
      </c>
      <c r="T675" s="264">
        <v>150</v>
      </c>
      <c r="U675" s="264">
        <v>0</v>
      </c>
      <c r="V675" s="264">
        <v>1150</v>
      </c>
      <c r="W675" s="264">
        <v>37902</v>
      </c>
      <c r="X675" s="264">
        <v>0</v>
      </c>
      <c r="Y675" s="264">
        <v>0</v>
      </c>
      <c r="Z675" s="264">
        <v>57927</v>
      </c>
      <c r="AA675" s="264">
        <v>0</v>
      </c>
      <c r="AB675" s="264">
        <v>57927</v>
      </c>
      <c r="AC675" s="264">
        <v>0</v>
      </c>
      <c r="AD675" s="264">
        <v>57927</v>
      </c>
      <c r="AE675" s="264">
        <v>3200</v>
      </c>
      <c r="AF675" s="264">
        <v>247804</v>
      </c>
      <c r="AG675" s="264">
        <v>251004</v>
      </c>
      <c r="AI675" t="s">
        <v>2033</v>
      </c>
      <c r="AK675" t="s">
        <v>2034</v>
      </c>
      <c r="AL675" s="241" t="str">
        <f t="shared" si="10"/>
        <v>934</v>
      </c>
    </row>
    <row r="676" spans="1:38" x14ac:dyDescent="0.2">
      <c r="A676" s="272" t="s">
        <v>2879</v>
      </c>
      <c r="B676" t="s">
        <v>1514</v>
      </c>
      <c r="C676" s="264">
        <v>3439</v>
      </c>
      <c r="D676" s="264">
        <v>0</v>
      </c>
      <c r="E676" s="264">
        <v>3439</v>
      </c>
      <c r="F676" s="264">
        <v>0</v>
      </c>
      <c r="G676" s="264">
        <v>0</v>
      </c>
      <c r="H676" s="264">
        <v>4812</v>
      </c>
      <c r="I676" s="264">
        <v>0</v>
      </c>
      <c r="J676" s="264">
        <v>805</v>
      </c>
      <c r="K676" s="264">
        <v>8500</v>
      </c>
      <c r="L676" s="264">
        <v>1680</v>
      </c>
      <c r="M676" s="264">
        <v>0</v>
      </c>
      <c r="N676" s="264">
        <v>0</v>
      </c>
      <c r="O676" s="264">
        <v>0</v>
      </c>
      <c r="P676" s="264">
        <v>0</v>
      </c>
      <c r="Q676" s="264">
        <v>19236</v>
      </c>
      <c r="R676" s="264">
        <v>1498</v>
      </c>
      <c r="S676" s="264">
        <v>5260</v>
      </c>
      <c r="T676" s="264">
        <v>0</v>
      </c>
      <c r="U676" s="264">
        <v>12150</v>
      </c>
      <c r="V676" s="264">
        <v>1600</v>
      </c>
      <c r="W676" s="264">
        <v>3445</v>
      </c>
      <c r="X676" s="264">
        <v>0</v>
      </c>
      <c r="Y676" s="264">
        <v>0</v>
      </c>
      <c r="Z676" s="264">
        <v>23953</v>
      </c>
      <c r="AA676" s="264">
        <v>0</v>
      </c>
      <c r="AB676" s="264">
        <v>23953</v>
      </c>
      <c r="AC676" s="264">
        <v>0</v>
      </c>
      <c r="AD676" s="264">
        <v>23953</v>
      </c>
      <c r="AE676" s="264">
        <v>-4717</v>
      </c>
      <c r="AF676" s="264">
        <v>79991</v>
      </c>
      <c r="AG676" s="264">
        <v>75274</v>
      </c>
      <c r="AI676" t="s">
        <v>989</v>
      </c>
      <c r="AK676" t="s">
        <v>990</v>
      </c>
      <c r="AL676" s="241" t="str">
        <f t="shared" si="10"/>
        <v>431</v>
      </c>
    </row>
    <row r="677" spans="1:38" x14ac:dyDescent="0.2">
      <c r="A677" s="272" t="s">
        <v>2880</v>
      </c>
      <c r="B677" t="s">
        <v>1516</v>
      </c>
      <c r="C677" s="264">
        <v>22146</v>
      </c>
      <c r="D677" s="264">
        <v>0</v>
      </c>
      <c r="E677" s="264">
        <v>22146</v>
      </c>
      <c r="F677" s="264">
        <v>0</v>
      </c>
      <c r="G677" s="264">
        <v>0</v>
      </c>
      <c r="H677" s="264">
        <v>10222</v>
      </c>
      <c r="I677" s="264">
        <v>0</v>
      </c>
      <c r="J677" s="264">
        <v>14000</v>
      </c>
      <c r="K677" s="264">
        <v>19289</v>
      </c>
      <c r="L677" s="264">
        <v>18060</v>
      </c>
      <c r="M677" s="264">
        <v>0</v>
      </c>
      <c r="N677" s="264">
        <v>0</v>
      </c>
      <c r="O677" s="264">
        <v>0</v>
      </c>
      <c r="P677" s="264">
        <v>0</v>
      </c>
      <c r="Q677" s="264">
        <v>83717</v>
      </c>
      <c r="R677" s="264">
        <v>4348</v>
      </c>
      <c r="S677" s="264">
        <v>10600</v>
      </c>
      <c r="T677" s="264">
        <v>200</v>
      </c>
      <c r="U677" s="264">
        <v>0</v>
      </c>
      <c r="V677" s="264">
        <v>3528</v>
      </c>
      <c r="W677" s="264">
        <v>15922</v>
      </c>
      <c r="X677" s="264">
        <v>0</v>
      </c>
      <c r="Y677" s="264">
        <v>0</v>
      </c>
      <c r="Z677" s="264">
        <v>34598</v>
      </c>
      <c r="AA677" s="264">
        <v>24550</v>
      </c>
      <c r="AB677" s="264">
        <v>59148</v>
      </c>
      <c r="AC677" s="264">
        <v>0</v>
      </c>
      <c r="AD677" s="264">
        <v>59148</v>
      </c>
      <c r="AE677" s="264">
        <v>24569</v>
      </c>
      <c r="AF677" s="264">
        <v>290348</v>
      </c>
      <c r="AG677" s="264">
        <v>314917</v>
      </c>
      <c r="AI677" t="s">
        <v>1894</v>
      </c>
      <c r="AK677" t="s">
        <v>1895</v>
      </c>
      <c r="AL677" s="241" t="str">
        <f t="shared" si="10"/>
        <v>868</v>
      </c>
    </row>
    <row r="678" spans="1:38" x14ac:dyDescent="0.2">
      <c r="A678" s="272" t="s">
        <v>2881</v>
      </c>
      <c r="B678" t="s">
        <v>1518</v>
      </c>
      <c r="C678" s="264">
        <v>1814476</v>
      </c>
      <c r="D678" s="264">
        <v>0</v>
      </c>
      <c r="E678" s="264">
        <v>1814476</v>
      </c>
      <c r="F678" s="264">
        <v>0</v>
      </c>
      <c r="G678" s="264">
        <v>66971</v>
      </c>
      <c r="H678" s="264">
        <v>611689</v>
      </c>
      <c r="I678" s="264">
        <v>81530</v>
      </c>
      <c r="J678" s="264">
        <v>265040</v>
      </c>
      <c r="K678" s="264">
        <v>1901198</v>
      </c>
      <c r="L678" s="264">
        <v>4337641</v>
      </c>
      <c r="M678" s="264">
        <v>39291</v>
      </c>
      <c r="N678" s="264">
        <v>7891</v>
      </c>
      <c r="O678" s="264">
        <v>0</v>
      </c>
      <c r="P678" s="264">
        <v>2080454</v>
      </c>
      <c r="Q678" s="264">
        <v>11206181</v>
      </c>
      <c r="R678" s="264">
        <v>778550</v>
      </c>
      <c r="S678" s="264">
        <v>1015877</v>
      </c>
      <c r="T678" s="264">
        <v>0</v>
      </c>
      <c r="U678" s="264">
        <v>1041442</v>
      </c>
      <c r="V678" s="264">
        <v>156051</v>
      </c>
      <c r="W678" s="264">
        <v>561460</v>
      </c>
      <c r="X678" s="264">
        <v>781085</v>
      </c>
      <c r="Y678" s="264">
        <v>1460809</v>
      </c>
      <c r="Z678" s="264">
        <v>5795274</v>
      </c>
      <c r="AA678" s="264">
        <v>3438474</v>
      </c>
      <c r="AB678" s="264">
        <v>9233748</v>
      </c>
      <c r="AC678" s="264">
        <v>2080454</v>
      </c>
      <c r="AD678" s="264">
        <v>11314202</v>
      </c>
      <c r="AE678" s="264">
        <v>-108021</v>
      </c>
      <c r="AF678" s="264">
        <v>16967728</v>
      </c>
      <c r="AG678" s="264">
        <v>16859707</v>
      </c>
      <c r="AI678" t="s">
        <v>911</v>
      </c>
      <c r="AK678" t="s">
        <v>912</v>
      </c>
      <c r="AL678" s="241" t="str">
        <f t="shared" si="10"/>
        <v>395</v>
      </c>
    </row>
    <row r="679" spans="1:38" x14ac:dyDescent="0.2">
      <c r="A679" s="272" t="s">
        <v>2882</v>
      </c>
      <c r="B679" t="s">
        <v>1520</v>
      </c>
      <c r="C679" s="264">
        <v>228352</v>
      </c>
      <c r="D679" s="264">
        <v>0</v>
      </c>
      <c r="E679" s="264">
        <v>228352</v>
      </c>
      <c r="F679" s="264">
        <v>0</v>
      </c>
      <c r="G679" s="264">
        <v>0</v>
      </c>
      <c r="H679" s="264">
        <v>137353</v>
      </c>
      <c r="I679" s="264">
        <v>6484</v>
      </c>
      <c r="J679" s="264">
        <v>8000</v>
      </c>
      <c r="K679" s="264">
        <v>143636</v>
      </c>
      <c r="L679" s="264">
        <v>2165020</v>
      </c>
      <c r="M679" s="264">
        <v>0</v>
      </c>
      <c r="N679" s="264">
        <v>54000</v>
      </c>
      <c r="O679" s="264">
        <v>0</v>
      </c>
      <c r="P679" s="264">
        <v>76110</v>
      </c>
      <c r="Q679" s="264">
        <v>2818955</v>
      </c>
      <c r="R679" s="264">
        <v>56969</v>
      </c>
      <c r="S679" s="264">
        <v>320379</v>
      </c>
      <c r="T679" s="264">
        <v>3350</v>
      </c>
      <c r="U679" s="264">
        <v>153510</v>
      </c>
      <c r="V679" s="264">
        <v>37682</v>
      </c>
      <c r="W679" s="264">
        <v>78858</v>
      </c>
      <c r="X679" s="264">
        <v>0</v>
      </c>
      <c r="Y679" s="264">
        <v>51348</v>
      </c>
      <c r="Z679" s="264">
        <v>702096</v>
      </c>
      <c r="AA679" s="264">
        <v>2577818</v>
      </c>
      <c r="AB679" s="264">
        <v>3279914</v>
      </c>
      <c r="AC679" s="264">
        <v>76110</v>
      </c>
      <c r="AD679" s="264">
        <v>3356024</v>
      </c>
      <c r="AE679" s="264">
        <v>-537069</v>
      </c>
      <c r="AF679" s="264">
        <v>2898062</v>
      </c>
      <c r="AG679" s="264">
        <v>2360993</v>
      </c>
      <c r="AI679" t="s">
        <v>1105</v>
      </c>
      <c r="AK679" t="s">
        <v>1106</v>
      </c>
      <c r="AL679" s="241" t="str">
        <f t="shared" si="10"/>
        <v>486</v>
      </c>
    </row>
    <row r="680" spans="1:38" x14ac:dyDescent="0.2">
      <c r="A680" s="272" t="s">
        <v>2883</v>
      </c>
      <c r="B680" t="s">
        <v>1522</v>
      </c>
      <c r="C680" s="264">
        <v>109407</v>
      </c>
      <c r="D680" s="264">
        <v>0</v>
      </c>
      <c r="E680" s="264">
        <v>109407</v>
      </c>
      <c r="F680" s="264">
        <v>0</v>
      </c>
      <c r="G680" s="264">
        <v>7841</v>
      </c>
      <c r="H680" s="264">
        <v>30543</v>
      </c>
      <c r="I680" s="264">
        <v>1130</v>
      </c>
      <c r="J680" s="264">
        <v>6950</v>
      </c>
      <c r="K680" s="264">
        <v>113589</v>
      </c>
      <c r="L680" s="264">
        <v>125210</v>
      </c>
      <c r="M680" s="264">
        <v>0</v>
      </c>
      <c r="N680" s="264">
        <v>14570</v>
      </c>
      <c r="O680" s="264">
        <v>0</v>
      </c>
      <c r="P680" s="264">
        <v>42455</v>
      </c>
      <c r="Q680" s="264">
        <v>451695</v>
      </c>
      <c r="R680" s="264">
        <v>31760</v>
      </c>
      <c r="S680" s="264">
        <v>98045</v>
      </c>
      <c r="T680" s="264">
        <v>1800</v>
      </c>
      <c r="U680" s="264">
        <v>47172</v>
      </c>
      <c r="V680" s="264">
        <v>4644</v>
      </c>
      <c r="W680" s="264">
        <v>57230</v>
      </c>
      <c r="X680" s="264">
        <v>0</v>
      </c>
      <c r="Y680" s="264">
        <v>0</v>
      </c>
      <c r="Z680" s="264">
        <v>240651</v>
      </c>
      <c r="AA680" s="264">
        <v>147681</v>
      </c>
      <c r="AB680" s="264">
        <v>388332</v>
      </c>
      <c r="AC680" s="264">
        <v>42455</v>
      </c>
      <c r="AD680" s="264">
        <v>430787</v>
      </c>
      <c r="AE680" s="264">
        <v>20908</v>
      </c>
      <c r="AF680" s="264">
        <v>411816</v>
      </c>
      <c r="AG680" s="264">
        <v>432724</v>
      </c>
      <c r="AI680" t="s">
        <v>1132</v>
      </c>
      <c r="AK680" t="s">
        <v>1133</v>
      </c>
      <c r="AL680" s="241" t="str">
        <f t="shared" si="10"/>
        <v>499</v>
      </c>
    </row>
    <row r="681" spans="1:38" x14ac:dyDescent="0.2">
      <c r="A681" s="272" t="s">
        <v>2884</v>
      </c>
      <c r="B681" t="s">
        <v>1524</v>
      </c>
      <c r="C681" s="264">
        <v>13032</v>
      </c>
      <c r="D681" s="264">
        <v>0</v>
      </c>
      <c r="E681" s="264">
        <v>13032</v>
      </c>
      <c r="F681" s="264">
        <v>0</v>
      </c>
      <c r="G681" s="264">
        <v>0</v>
      </c>
      <c r="H681" s="264">
        <v>5426</v>
      </c>
      <c r="I681" s="264">
        <v>0</v>
      </c>
      <c r="J681" s="264">
        <v>0</v>
      </c>
      <c r="K681" s="264">
        <v>8073</v>
      </c>
      <c r="L681" s="264">
        <v>0</v>
      </c>
      <c r="M681" s="264">
        <v>0</v>
      </c>
      <c r="N681" s="264">
        <v>0</v>
      </c>
      <c r="O681" s="264">
        <v>0</v>
      </c>
      <c r="P681" s="264">
        <v>0</v>
      </c>
      <c r="Q681" s="264">
        <v>26531</v>
      </c>
      <c r="R681" s="264">
        <v>149</v>
      </c>
      <c r="S681" s="264">
        <v>6755</v>
      </c>
      <c r="T681" s="264">
        <v>430</v>
      </c>
      <c r="U681" s="264">
        <v>0</v>
      </c>
      <c r="V681" s="264">
        <v>66</v>
      </c>
      <c r="W681" s="264">
        <v>4963</v>
      </c>
      <c r="X681" s="264">
        <v>0</v>
      </c>
      <c r="Y681" s="264">
        <v>0</v>
      </c>
      <c r="Z681" s="264">
        <v>12363</v>
      </c>
      <c r="AA681" s="264">
        <v>0</v>
      </c>
      <c r="AB681" s="264">
        <v>12363</v>
      </c>
      <c r="AC681" s="264">
        <v>0</v>
      </c>
      <c r="AD681" s="264">
        <v>12363</v>
      </c>
      <c r="AE681" s="264">
        <v>14168</v>
      </c>
      <c r="AF681" s="264">
        <v>60126</v>
      </c>
      <c r="AG681" s="264">
        <v>74294</v>
      </c>
      <c r="AI681" t="s">
        <v>1545</v>
      </c>
      <c r="AK681" t="s">
        <v>1546</v>
      </c>
      <c r="AL681" s="241" t="str">
        <f t="shared" si="10"/>
        <v>699</v>
      </c>
    </row>
    <row r="682" spans="1:38" x14ac:dyDescent="0.2">
      <c r="A682" s="272" t="s">
        <v>2885</v>
      </c>
      <c r="B682" t="s">
        <v>1526</v>
      </c>
      <c r="C682" s="264">
        <v>208824</v>
      </c>
      <c r="D682" s="264">
        <v>0</v>
      </c>
      <c r="E682" s="264">
        <v>208824</v>
      </c>
      <c r="F682" s="264">
        <v>0</v>
      </c>
      <c r="G682" s="264">
        <v>0</v>
      </c>
      <c r="H682" s="264">
        <v>53167</v>
      </c>
      <c r="I682" s="264">
        <v>4870</v>
      </c>
      <c r="J682" s="264">
        <v>4500</v>
      </c>
      <c r="K682" s="264">
        <v>1803478</v>
      </c>
      <c r="L682" s="264">
        <v>459210</v>
      </c>
      <c r="M682" s="264">
        <v>0</v>
      </c>
      <c r="N682" s="264">
        <v>13000</v>
      </c>
      <c r="O682" s="264">
        <v>0</v>
      </c>
      <c r="P682" s="264">
        <v>0</v>
      </c>
      <c r="Q682" s="264">
        <v>2547049</v>
      </c>
      <c r="R682" s="264">
        <v>52605</v>
      </c>
      <c r="S682" s="264">
        <v>201865</v>
      </c>
      <c r="T682" s="264">
        <v>0</v>
      </c>
      <c r="U682" s="264">
        <v>106163</v>
      </c>
      <c r="V682" s="264">
        <v>200</v>
      </c>
      <c r="W682" s="264">
        <v>50828</v>
      </c>
      <c r="X682" s="264">
        <v>0</v>
      </c>
      <c r="Y682" s="264">
        <v>0</v>
      </c>
      <c r="Z682" s="264">
        <v>411661</v>
      </c>
      <c r="AA682" s="264">
        <v>333888</v>
      </c>
      <c r="AB682" s="264">
        <v>745549</v>
      </c>
      <c r="AC682" s="264">
        <v>0</v>
      </c>
      <c r="AD682" s="264">
        <v>745549</v>
      </c>
      <c r="AE682" s="264">
        <v>1801500</v>
      </c>
      <c r="AF682" s="264">
        <v>1002033</v>
      </c>
      <c r="AG682" s="264">
        <v>2803533</v>
      </c>
      <c r="AI682" t="s">
        <v>1384</v>
      </c>
      <c r="AK682" t="s">
        <v>1385</v>
      </c>
      <c r="AL682" s="241" t="str">
        <f t="shared" si="10"/>
        <v>621</v>
      </c>
    </row>
    <row r="683" spans="1:38" x14ac:dyDescent="0.2">
      <c r="A683" s="272" t="s">
        <v>2886</v>
      </c>
      <c r="B683" t="s">
        <v>1529</v>
      </c>
      <c r="C683" s="264">
        <v>301678</v>
      </c>
      <c r="D683" s="264">
        <v>0</v>
      </c>
      <c r="E683" s="264">
        <v>301678</v>
      </c>
      <c r="F683" s="264">
        <v>0</v>
      </c>
      <c r="G683" s="264">
        <v>124190</v>
      </c>
      <c r="H683" s="264">
        <v>142253</v>
      </c>
      <c r="I683" s="264">
        <v>1875</v>
      </c>
      <c r="J683" s="264">
        <v>8350</v>
      </c>
      <c r="K683" s="264">
        <v>358035</v>
      </c>
      <c r="L683" s="264">
        <v>3405210</v>
      </c>
      <c r="M683" s="264">
        <v>0</v>
      </c>
      <c r="N683" s="264">
        <v>19926</v>
      </c>
      <c r="O683" s="264">
        <v>0</v>
      </c>
      <c r="P683" s="264">
        <v>299470</v>
      </c>
      <c r="Q683" s="264">
        <v>4660987</v>
      </c>
      <c r="R683" s="264">
        <v>153265</v>
      </c>
      <c r="S683" s="264">
        <v>352450</v>
      </c>
      <c r="T683" s="264">
        <v>4600</v>
      </c>
      <c r="U683" s="264">
        <v>177140</v>
      </c>
      <c r="V683" s="264">
        <v>224375</v>
      </c>
      <c r="W683" s="264">
        <v>61370</v>
      </c>
      <c r="X683" s="264">
        <v>176910</v>
      </c>
      <c r="Y683" s="264">
        <v>0</v>
      </c>
      <c r="Z683" s="264">
        <v>1150110</v>
      </c>
      <c r="AA683" s="264">
        <v>3223795</v>
      </c>
      <c r="AB683" s="264">
        <v>4373905</v>
      </c>
      <c r="AC683" s="264">
        <v>299470</v>
      </c>
      <c r="AD683" s="264">
        <v>4673375</v>
      </c>
      <c r="AE683" s="264">
        <v>-12388</v>
      </c>
      <c r="AF683" s="264">
        <v>4185122</v>
      </c>
      <c r="AG683" s="264">
        <v>4172734</v>
      </c>
      <c r="AI683" t="s">
        <v>1090</v>
      </c>
      <c r="AK683" t="s">
        <v>1091</v>
      </c>
      <c r="AL683" s="241" t="str">
        <f t="shared" si="10"/>
        <v>479</v>
      </c>
    </row>
    <row r="684" spans="1:38" x14ac:dyDescent="0.2">
      <c r="A684" s="272" t="s">
        <v>2887</v>
      </c>
      <c r="B684" t="s">
        <v>1531</v>
      </c>
      <c r="C684" s="264">
        <v>403847</v>
      </c>
      <c r="D684" s="264">
        <v>0</v>
      </c>
      <c r="E684" s="264">
        <v>403847</v>
      </c>
      <c r="F684" s="264">
        <v>0</v>
      </c>
      <c r="G684" s="264">
        <v>256841</v>
      </c>
      <c r="H684" s="264">
        <v>184547</v>
      </c>
      <c r="I684" s="264">
        <v>3925</v>
      </c>
      <c r="J684" s="264">
        <v>78515</v>
      </c>
      <c r="K684" s="264">
        <v>232206</v>
      </c>
      <c r="L684" s="264">
        <v>5315254</v>
      </c>
      <c r="M684" s="264">
        <v>0</v>
      </c>
      <c r="N684" s="264">
        <v>213075</v>
      </c>
      <c r="O684" s="264">
        <v>0</v>
      </c>
      <c r="P684" s="264">
        <v>546882</v>
      </c>
      <c r="Q684" s="264">
        <v>7235092</v>
      </c>
      <c r="R684" s="264">
        <v>474161</v>
      </c>
      <c r="S684" s="264">
        <v>506433</v>
      </c>
      <c r="T684" s="264">
        <v>21220</v>
      </c>
      <c r="U684" s="264">
        <v>300879</v>
      </c>
      <c r="V684" s="264">
        <v>104411</v>
      </c>
      <c r="W684" s="264">
        <v>165654</v>
      </c>
      <c r="X684" s="264">
        <v>137854</v>
      </c>
      <c r="Y684" s="264">
        <v>0</v>
      </c>
      <c r="Z684" s="264">
        <v>1710612</v>
      </c>
      <c r="AA684" s="264">
        <v>4553775</v>
      </c>
      <c r="AB684" s="264">
        <v>6264387</v>
      </c>
      <c r="AC684" s="264">
        <v>546882</v>
      </c>
      <c r="AD684" s="264">
        <v>6811269</v>
      </c>
      <c r="AE684" s="264">
        <v>423823</v>
      </c>
      <c r="AF684" s="264">
        <v>3280557</v>
      </c>
      <c r="AG684" s="264">
        <v>3704380</v>
      </c>
      <c r="AI684" t="s">
        <v>1560</v>
      </c>
      <c r="AK684" t="s">
        <v>1561</v>
      </c>
      <c r="AL684" s="241" t="str">
        <f t="shared" si="10"/>
        <v>707</v>
      </c>
    </row>
    <row r="685" spans="1:38" x14ac:dyDescent="0.2">
      <c r="A685" s="272" t="s">
        <v>2888</v>
      </c>
      <c r="B685" t="s">
        <v>1533</v>
      </c>
      <c r="C685" s="264">
        <v>57077</v>
      </c>
      <c r="D685" s="264">
        <v>0</v>
      </c>
      <c r="E685" s="264">
        <v>57077</v>
      </c>
      <c r="F685" s="264">
        <v>0</v>
      </c>
      <c r="G685" s="264">
        <v>0</v>
      </c>
      <c r="H685" s="264">
        <v>16123</v>
      </c>
      <c r="I685" s="264">
        <v>1575</v>
      </c>
      <c r="J685" s="264">
        <v>0</v>
      </c>
      <c r="K685" s="264">
        <v>55908</v>
      </c>
      <c r="L685" s="264">
        <v>67000</v>
      </c>
      <c r="M685" s="264">
        <v>0</v>
      </c>
      <c r="N685" s="264">
        <v>0</v>
      </c>
      <c r="O685" s="264">
        <v>0</v>
      </c>
      <c r="P685" s="264">
        <v>0</v>
      </c>
      <c r="Q685" s="264">
        <v>197683</v>
      </c>
      <c r="R685" s="264">
        <v>6000</v>
      </c>
      <c r="S685" s="264">
        <v>49500</v>
      </c>
      <c r="T685" s="264">
        <v>1000</v>
      </c>
      <c r="U685" s="264">
        <v>3500</v>
      </c>
      <c r="V685" s="264">
        <v>8500</v>
      </c>
      <c r="W685" s="264">
        <v>14000</v>
      </c>
      <c r="X685" s="264">
        <v>0</v>
      </c>
      <c r="Y685" s="264">
        <v>0</v>
      </c>
      <c r="Z685" s="264">
        <v>82500</v>
      </c>
      <c r="AA685" s="264">
        <v>0</v>
      </c>
      <c r="AB685" s="264">
        <v>82500</v>
      </c>
      <c r="AC685" s="264">
        <v>0</v>
      </c>
      <c r="AD685" s="264">
        <v>82500</v>
      </c>
      <c r="AE685" s="264">
        <v>115183</v>
      </c>
      <c r="AF685" s="264">
        <v>-64458</v>
      </c>
      <c r="AG685" s="264">
        <v>50725</v>
      </c>
      <c r="AI685" t="s">
        <v>1235</v>
      </c>
      <c r="AK685" t="s">
        <v>1236</v>
      </c>
      <c r="AL685" s="241" t="str">
        <f t="shared" si="10"/>
        <v>549</v>
      </c>
    </row>
    <row r="686" spans="1:38" x14ac:dyDescent="0.2">
      <c r="A686" s="272" t="s">
        <v>2889</v>
      </c>
      <c r="B686" t="s">
        <v>1535</v>
      </c>
      <c r="C686" s="264">
        <v>63372</v>
      </c>
      <c r="D686" s="264">
        <v>0</v>
      </c>
      <c r="E686" s="264">
        <v>63372</v>
      </c>
      <c r="F686" s="264">
        <v>0</v>
      </c>
      <c r="G686" s="264">
        <v>0</v>
      </c>
      <c r="H686" s="264">
        <v>8618</v>
      </c>
      <c r="I686" s="264">
        <v>0</v>
      </c>
      <c r="J686" s="264">
        <v>956</v>
      </c>
      <c r="K686" s="264">
        <v>8000</v>
      </c>
      <c r="L686" s="264">
        <v>0</v>
      </c>
      <c r="M686" s="264">
        <v>0</v>
      </c>
      <c r="N686" s="264">
        <v>0</v>
      </c>
      <c r="O686" s="264">
        <v>0</v>
      </c>
      <c r="P686" s="264">
        <v>0</v>
      </c>
      <c r="Q686" s="264">
        <v>80946</v>
      </c>
      <c r="R686" s="264">
        <v>4000</v>
      </c>
      <c r="S686" s="264">
        <v>36300</v>
      </c>
      <c r="T686" s="264">
        <v>0</v>
      </c>
      <c r="U686" s="264">
        <v>9200</v>
      </c>
      <c r="V686" s="264">
        <v>1000</v>
      </c>
      <c r="W686" s="264">
        <v>17700</v>
      </c>
      <c r="X686" s="264">
        <v>0</v>
      </c>
      <c r="Y686" s="264">
        <v>0</v>
      </c>
      <c r="Z686" s="264">
        <v>68200</v>
      </c>
      <c r="AA686" s="264">
        <v>0</v>
      </c>
      <c r="AB686" s="264">
        <v>68200</v>
      </c>
      <c r="AC686" s="264">
        <v>0</v>
      </c>
      <c r="AD686" s="264">
        <v>68200</v>
      </c>
      <c r="AE686" s="264">
        <v>12746</v>
      </c>
      <c r="AF686" s="264">
        <v>366462</v>
      </c>
      <c r="AG686" s="264">
        <v>379208</v>
      </c>
      <c r="AI686" t="s">
        <v>1737</v>
      </c>
      <c r="AK686" t="s">
        <v>1738</v>
      </c>
      <c r="AL686" s="241" t="str">
        <f t="shared" si="10"/>
        <v>793</v>
      </c>
    </row>
    <row r="687" spans="1:38" x14ac:dyDescent="0.2">
      <c r="A687" s="272" t="s">
        <v>2890</v>
      </c>
      <c r="B687" t="s">
        <v>1537</v>
      </c>
      <c r="C687" s="264">
        <v>442697</v>
      </c>
      <c r="D687" s="264">
        <v>0</v>
      </c>
      <c r="E687" s="264">
        <v>442697</v>
      </c>
      <c r="F687" s="264">
        <v>0</v>
      </c>
      <c r="G687" s="264">
        <v>70100</v>
      </c>
      <c r="H687" s="264">
        <v>96281</v>
      </c>
      <c r="I687" s="264">
        <v>2045</v>
      </c>
      <c r="J687" s="264">
        <v>29050</v>
      </c>
      <c r="K687" s="264">
        <v>124628</v>
      </c>
      <c r="L687" s="264">
        <v>1630800</v>
      </c>
      <c r="M687" s="264">
        <v>0</v>
      </c>
      <c r="N687" s="264">
        <v>25000</v>
      </c>
      <c r="O687" s="264">
        <v>0</v>
      </c>
      <c r="P687" s="264">
        <v>159695</v>
      </c>
      <c r="Q687" s="264">
        <v>2580296</v>
      </c>
      <c r="R687" s="264">
        <v>164466</v>
      </c>
      <c r="S687" s="264">
        <v>131900</v>
      </c>
      <c r="T687" s="264">
        <v>0</v>
      </c>
      <c r="U687" s="264">
        <v>64200</v>
      </c>
      <c r="V687" s="264">
        <v>1170</v>
      </c>
      <c r="W687" s="264">
        <v>192330</v>
      </c>
      <c r="X687" s="264">
        <v>58560</v>
      </c>
      <c r="Y687" s="264">
        <v>0</v>
      </c>
      <c r="Z687" s="264">
        <v>612626</v>
      </c>
      <c r="AA687" s="264">
        <v>1642677</v>
      </c>
      <c r="AB687" s="264">
        <v>2255303</v>
      </c>
      <c r="AC687" s="264">
        <v>159695</v>
      </c>
      <c r="AD687" s="264">
        <v>2414998</v>
      </c>
      <c r="AE687" s="264">
        <v>165298</v>
      </c>
      <c r="AF687" s="264">
        <v>2411962</v>
      </c>
      <c r="AG687" s="264">
        <v>2577260</v>
      </c>
      <c r="AI687" t="s">
        <v>852</v>
      </c>
      <c r="AK687" t="s">
        <v>853</v>
      </c>
      <c r="AL687" s="241" t="str">
        <f t="shared" si="10"/>
        <v>368</v>
      </c>
    </row>
    <row r="688" spans="1:38" x14ac:dyDescent="0.2">
      <c r="A688" s="272" t="s">
        <v>2891</v>
      </c>
      <c r="B688" t="s">
        <v>1539</v>
      </c>
      <c r="C688" s="264">
        <v>564228</v>
      </c>
      <c r="D688" s="264">
        <v>0</v>
      </c>
      <c r="E688" s="264">
        <v>564228</v>
      </c>
      <c r="F688" s="264">
        <v>0</v>
      </c>
      <c r="G688" s="264">
        <v>60768</v>
      </c>
      <c r="H688" s="264">
        <v>153278</v>
      </c>
      <c r="I688" s="264">
        <v>9620</v>
      </c>
      <c r="J688" s="264">
        <v>45450</v>
      </c>
      <c r="K688" s="264">
        <v>212455</v>
      </c>
      <c r="L688" s="264">
        <v>557100</v>
      </c>
      <c r="M688" s="264">
        <v>0</v>
      </c>
      <c r="N688" s="264">
        <v>56925</v>
      </c>
      <c r="O688" s="264">
        <v>7500</v>
      </c>
      <c r="P688" s="264">
        <v>246863</v>
      </c>
      <c r="Q688" s="264">
        <v>1914187</v>
      </c>
      <c r="R688" s="264">
        <v>209900</v>
      </c>
      <c r="S688" s="264">
        <v>237000</v>
      </c>
      <c r="T688" s="264">
        <v>200</v>
      </c>
      <c r="U688" s="264">
        <v>259400</v>
      </c>
      <c r="V688" s="264">
        <v>96146</v>
      </c>
      <c r="W688" s="264">
        <v>194650</v>
      </c>
      <c r="X688" s="264">
        <v>223650</v>
      </c>
      <c r="Y688" s="264">
        <v>0</v>
      </c>
      <c r="Z688" s="264">
        <v>1220946</v>
      </c>
      <c r="AA688" s="264">
        <v>440950</v>
      </c>
      <c r="AB688" s="264">
        <v>1661896</v>
      </c>
      <c r="AC688" s="264">
        <v>246863</v>
      </c>
      <c r="AD688" s="264">
        <v>1908759</v>
      </c>
      <c r="AE688" s="264">
        <v>5428</v>
      </c>
      <c r="AF688" s="264">
        <v>2788501</v>
      </c>
      <c r="AG688" s="264">
        <v>2793929</v>
      </c>
      <c r="AI688" t="s">
        <v>1715</v>
      </c>
      <c r="AK688" t="s">
        <v>1716</v>
      </c>
      <c r="AL688" s="241" t="str">
        <f t="shared" si="10"/>
        <v>782</v>
      </c>
    </row>
    <row r="689" spans="1:38" x14ac:dyDescent="0.2">
      <c r="A689" s="272" t="s">
        <v>2892</v>
      </c>
      <c r="B689" t="s">
        <v>1541</v>
      </c>
      <c r="C689" s="264">
        <v>4861978</v>
      </c>
      <c r="D689" s="264">
        <v>0</v>
      </c>
      <c r="E689" s="264">
        <v>4861978</v>
      </c>
      <c r="F689" s="264">
        <v>0</v>
      </c>
      <c r="G689" s="264">
        <v>3956305</v>
      </c>
      <c r="H689" s="264">
        <v>1383347</v>
      </c>
      <c r="I689" s="264">
        <v>77100</v>
      </c>
      <c r="J689" s="264">
        <v>346770</v>
      </c>
      <c r="K689" s="264">
        <v>1464735</v>
      </c>
      <c r="L689" s="264">
        <v>51891550</v>
      </c>
      <c r="M689" s="264">
        <v>0</v>
      </c>
      <c r="N689" s="264">
        <v>519000</v>
      </c>
      <c r="O689" s="264">
        <v>0</v>
      </c>
      <c r="P689" s="264">
        <v>9229866</v>
      </c>
      <c r="Q689" s="264">
        <v>73730651</v>
      </c>
      <c r="R689" s="264">
        <v>3030814</v>
      </c>
      <c r="S689" s="264">
        <v>1746841</v>
      </c>
      <c r="T689" s="264">
        <v>0</v>
      </c>
      <c r="U689" s="264">
        <v>2538213</v>
      </c>
      <c r="V689" s="264">
        <v>404320</v>
      </c>
      <c r="W689" s="264">
        <v>1488390</v>
      </c>
      <c r="X689" s="264">
        <v>1180250</v>
      </c>
      <c r="Y689" s="264">
        <v>4232743</v>
      </c>
      <c r="Z689" s="264">
        <v>14621571</v>
      </c>
      <c r="AA689" s="264">
        <v>49513262</v>
      </c>
      <c r="AB689" s="264">
        <v>64134833</v>
      </c>
      <c r="AC689" s="264">
        <v>9229866</v>
      </c>
      <c r="AD689" s="264">
        <v>73364699</v>
      </c>
      <c r="AE689" s="264">
        <v>365952</v>
      </c>
      <c r="AF689" s="264">
        <v>14108318</v>
      </c>
      <c r="AG689" s="264">
        <v>14474270</v>
      </c>
      <c r="AI689" t="s">
        <v>292</v>
      </c>
      <c r="AK689" t="s">
        <v>293</v>
      </c>
      <c r="AL689" s="241" t="str">
        <f t="shared" si="10"/>
        <v>101</v>
      </c>
    </row>
    <row r="690" spans="1:38" x14ac:dyDescent="0.2">
      <c r="A690" s="272" t="s">
        <v>2893</v>
      </c>
      <c r="B690" t="s">
        <v>1543</v>
      </c>
      <c r="C690" s="264">
        <v>181518</v>
      </c>
      <c r="D690" s="264">
        <v>0</v>
      </c>
      <c r="E690" s="264">
        <v>181518</v>
      </c>
      <c r="F690" s="264">
        <v>0</v>
      </c>
      <c r="G690" s="264">
        <v>0</v>
      </c>
      <c r="H690" s="264">
        <v>77696</v>
      </c>
      <c r="I690" s="264">
        <v>400</v>
      </c>
      <c r="J690" s="264">
        <v>18325</v>
      </c>
      <c r="K690" s="264">
        <v>180733</v>
      </c>
      <c r="L690" s="264">
        <v>194200</v>
      </c>
      <c r="M690" s="264">
        <v>0</v>
      </c>
      <c r="N690" s="264">
        <v>30140</v>
      </c>
      <c r="O690" s="264">
        <v>0</v>
      </c>
      <c r="P690" s="264">
        <v>0</v>
      </c>
      <c r="Q690" s="264">
        <v>683012</v>
      </c>
      <c r="R690" s="264">
        <v>169803</v>
      </c>
      <c r="S690" s="264">
        <v>141979</v>
      </c>
      <c r="T690" s="264">
        <v>0</v>
      </c>
      <c r="U690" s="264">
        <v>93562</v>
      </c>
      <c r="V690" s="264">
        <v>25000</v>
      </c>
      <c r="W690" s="264">
        <v>114602</v>
      </c>
      <c r="X690" s="264">
        <v>0</v>
      </c>
      <c r="Y690" s="264">
        <v>0</v>
      </c>
      <c r="Z690" s="264">
        <v>544946</v>
      </c>
      <c r="AA690" s="264">
        <v>124929</v>
      </c>
      <c r="AB690" s="264">
        <v>669875</v>
      </c>
      <c r="AC690" s="264">
        <v>0</v>
      </c>
      <c r="AD690" s="264">
        <v>669875</v>
      </c>
      <c r="AE690" s="264">
        <v>13137</v>
      </c>
      <c r="AF690" s="264">
        <v>305052</v>
      </c>
      <c r="AG690" s="264">
        <v>318189</v>
      </c>
      <c r="AI690" t="s">
        <v>1023</v>
      </c>
      <c r="AK690" t="s">
        <v>1024</v>
      </c>
      <c r="AL690" s="241" t="str">
        <f t="shared" si="10"/>
        <v>445</v>
      </c>
    </row>
    <row r="691" spans="1:38" x14ac:dyDescent="0.2">
      <c r="A691" s="272" t="s">
        <v>2894</v>
      </c>
      <c r="B691" t="s">
        <v>1545</v>
      </c>
      <c r="C691" s="264">
        <v>37443</v>
      </c>
      <c r="D691" s="264">
        <v>0</v>
      </c>
      <c r="E691" s="264">
        <v>37443</v>
      </c>
      <c r="F691" s="264">
        <v>0</v>
      </c>
      <c r="G691" s="264">
        <v>12903</v>
      </c>
      <c r="H691" s="264">
        <v>10382</v>
      </c>
      <c r="I691" s="264">
        <v>0</v>
      </c>
      <c r="J691" s="264">
        <v>891</v>
      </c>
      <c r="K691" s="264">
        <v>13319.15</v>
      </c>
      <c r="L691" s="264">
        <v>59500</v>
      </c>
      <c r="M691" s="264">
        <v>0</v>
      </c>
      <c r="N691" s="264">
        <v>0</v>
      </c>
      <c r="O691" s="264">
        <v>0</v>
      </c>
      <c r="P691" s="264">
        <v>29778</v>
      </c>
      <c r="Q691" s="264">
        <v>164216.15</v>
      </c>
      <c r="R691" s="264">
        <v>23700</v>
      </c>
      <c r="S691" s="264">
        <v>14200</v>
      </c>
      <c r="T691" s="264">
        <v>250</v>
      </c>
      <c r="U691" s="264">
        <v>537</v>
      </c>
      <c r="V691" s="264">
        <v>5600</v>
      </c>
      <c r="W691" s="264">
        <v>27000</v>
      </c>
      <c r="X691" s="264">
        <v>29778</v>
      </c>
      <c r="Y691" s="264">
        <v>0</v>
      </c>
      <c r="Z691" s="264">
        <v>101065</v>
      </c>
      <c r="AA691" s="264">
        <v>23149</v>
      </c>
      <c r="AB691" s="264">
        <v>124214</v>
      </c>
      <c r="AC691" s="264">
        <v>29778</v>
      </c>
      <c r="AD691" s="264">
        <v>153992</v>
      </c>
      <c r="AE691" s="264">
        <v>10224.149999999994</v>
      </c>
      <c r="AF691" s="264">
        <v>165137</v>
      </c>
      <c r="AG691" s="264">
        <v>175361.15</v>
      </c>
      <c r="AI691" t="s">
        <v>813</v>
      </c>
      <c r="AK691" t="s">
        <v>814</v>
      </c>
      <c r="AL691" s="241" t="str">
        <f t="shared" si="10"/>
        <v>350</v>
      </c>
    </row>
    <row r="692" spans="1:38" x14ac:dyDescent="0.2">
      <c r="A692" s="272" t="s">
        <v>2895</v>
      </c>
      <c r="B692" t="s">
        <v>1547</v>
      </c>
      <c r="C692" s="264">
        <v>703334</v>
      </c>
      <c r="D692" s="264">
        <v>0</v>
      </c>
      <c r="E692" s="264">
        <v>703334</v>
      </c>
      <c r="F692" s="264">
        <v>0</v>
      </c>
      <c r="G692" s="264">
        <v>86450</v>
      </c>
      <c r="H692" s="264">
        <v>180000</v>
      </c>
      <c r="I692" s="264">
        <v>11850</v>
      </c>
      <c r="J692" s="264">
        <v>61706</v>
      </c>
      <c r="K692" s="264">
        <v>318500.2</v>
      </c>
      <c r="L692" s="264">
        <v>4099980</v>
      </c>
      <c r="M692" s="264">
        <v>0</v>
      </c>
      <c r="N692" s="264">
        <v>38400</v>
      </c>
      <c r="O692" s="264">
        <v>0</v>
      </c>
      <c r="P692" s="264">
        <v>724117</v>
      </c>
      <c r="Q692" s="264">
        <v>6224337.2000000002</v>
      </c>
      <c r="R692" s="264">
        <v>381859</v>
      </c>
      <c r="S692" s="264">
        <v>527438</v>
      </c>
      <c r="T692" s="264">
        <v>7300</v>
      </c>
      <c r="U692" s="264">
        <v>154208</v>
      </c>
      <c r="V692" s="264">
        <v>107300</v>
      </c>
      <c r="W692" s="264">
        <v>146844</v>
      </c>
      <c r="X692" s="264">
        <v>121188</v>
      </c>
      <c r="Y692" s="264">
        <v>420000</v>
      </c>
      <c r="Z692" s="264">
        <v>1866137</v>
      </c>
      <c r="AA692" s="264">
        <v>3995657</v>
      </c>
      <c r="AB692" s="264">
        <v>5861794</v>
      </c>
      <c r="AC692" s="264">
        <v>724117</v>
      </c>
      <c r="AD692" s="264">
        <v>6585911</v>
      </c>
      <c r="AE692" s="264">
        <v>-361573.8</v>
      </c>
      <c r="AF692" s="264">
        <v>3991693</v>
      </c>
      <c r="AG692" s="264">
        <v>3630119.2</v>
      </c>
      <c r="AI692" t="s">
        <v>1301</v>
      </c>
      <c r="AK692" t="s">
        <v>1302</v>
      </c>
      <c r="AL692" s="241" t="str">
        <f t="shared" si="10"/>
        <v>580</v>
      </c>
    </row>
    <row r="693" spans="1:38" x14ac:dyDescent="0.2">
      <c r="A693" s="272" t="s">
        <v>2896</v>
      </c>
      <c r="B693" t="s">
        <v>1549</v>
      </c>
      <c r="C693" s="264">
        <v>11999</v>
      </c>
      <c r="D693" s="264">
        <v>0</v>
      </c>
      <c r="E693" s="264">
        <v>11999</v>
      </c>
      <c r="F693" s="264">
        <v>0</v>
      </c>
      <c r="G693" s="264">
        <v>0</v>
      </c>
      <c r="H693" s="264">
        <v>2454</v>
      </c>
      <c r="I693" s="264">
        <v>0</v>
      </c>
      <c r="J693" s="264">
        <v>0</v>
      </c>
      <c r="K693" s="264">
        <v>8268</v>
      </c>
      <c r="L693" s="264">
        <v>0</v>
      </c>
      <c r="M693" s="264">
        <v>0</v>
      </c>
      <c r="N693" s="264">
        <v>0</v>
      </c>
      <c r="O693" s="264">
        <v>0</v>
      </c>
      <c r="P693" s="264">
        <v>0</v>
      </c>
      <c r="Q693" s="264">
        <v>22721</v>
      </c>
      <c r="R693" s="264">
        <v>654</v>
      </c>
      <c r="S693" s="264">
        <v>11181</v>
      </c>
      <c r="T693" s="264">
        <v>250</v>
      </c>
      <c r="U693" s="264">
        <v>200</v>
      </c>
      <c r="V693" s="264">
        <v>700</v>
      </c>
      <c r="W693" s="264">
        <v>9736</v>
      </c>
      <c r="X693" s="264">
        <v>0</v>
      </c>
      <c r="Y693" s="264">
        <v>0</v>
      </c>
      <c r="Z693" s="264">
        <v>22721</v>
      </c>
      <c r="AA693" s="264">
        <v>0</v>
      </c>
      <c r="AB693" s="264">
        <v>22721</v>
      </c>
      <c r="AC693" s="264">
        <v>0</v>
      </c>
      <c r="AD693" s="264">
        <v>22721</v>
      </c>
      <c r="AE693" s="264">
        <v>0</v>
      </c>
      <c r="AF693" s="264">
        <v>20096</v>
      </c>
      <c r="AG693" s="264">
        <v>20096</v>
      </c>
      <c r="AI693" t="s">
        <v>1468</v>
      </c>
      <c r="AK693" t="s">
        <v>1469</v>
      </c>
      <c r="AL693" s="241" t="str">
        <f t="shared" si="10"/>
        <v>662</v>
      </c>
    </row>
    <row r="694" spans="1:38" x14ac:dyDescent="0.2">
      <c r="A694" s="272" t="s">
        <v>2897</v>
      </c>
      <c r="B694" t="s">
        <v>1551</v>
      </c>
      <c r="C694" s="264">
        <v>16912</v>
      </c>
      <c r="D694" s="264">
        <v>0</v>
      </c>
      <c r="E694" s="264">
        <v>16912</v>
      </c>
      <c r="F694" s="264">
        <v>0</v>
      </c>
      <c r="G694" s="264">
        <v>0</v>
      </c>
      <c r="H694" s="264">
        <v>16312</v>
      </c>
      <c r="I694" s="264">
        <v>500</v>
      </c>
      <c r="J694" s="264">
        <v>3000</v>
      </c>
      <c r="K694" s="264">
        <v>0</v>
      </c>
      <c r="L694" s="264">
        <v>119000</v>
      </c>
      <c r="M694" s="264">
        <v>0</v>
      </c>
      <c r="N694" s="264">
        <v>600</v>
      </c>
      <c r="O694" s="264">
        <v>0</v>
      </c>
      <c r="P694" s="264">
        <v>0</v>
      </c>
      <c r="Q694" s="264">
        <v>156324</v>
      </c>
      <c r="R694" s="264">
        <v>1750</v>
      </c>
      <c r="S694" s="264">
        <v>15000</v>
      </c>
      <c r="T694" s="264">
        <v>250</v>
      </c>
      <c r="U694" s="264">
        <v>6000</v>
      </c>
      <c r="V694" s="264">
        <v>250</v>
      </c>
      <c r="W694" s="264">
        <v>13850</v>
      </c>
      <c r="X694" s="264">
        <v>0</v>
      </c>
      <c r="Y694" s="264">
        <v>0</v>
      </c>
      <c r="Z694" s="264">
        <v>37100</v>
      </c>
      <c r="AA694" s="264">
        <v>158000</v>
      </c>
      <c r="AB694" s="264">
        <v>195100</v>
      </c>
      <c r="AC694" s="264">
        <v>0</v>
      </c>
      <c r="AD694" s="264">
        <v>195100</v>
      </c>
      <c r="AE694" s="264">
        <v>-38776</v>
      </c>
      <c r="AF694" s="264">
        <v>374505</v>
      </c>
      <c r="AG694" s="264">
        <v>335729</v>
      </c>
      <c r="AI694" t="s">
        <v>1339</v>
      </c>
      <c r="AK694" t="s">
        <v>1340</v>
      </c>
      <c r="AL694" s="241" t="str">
        <f t="shared" si="10"/>
        <v>600</v>
      </c>
    </row>
    <row r="695" spans="1:38" x14ac:dyDescent="0.2">
      <c r="A695" s="272" t="s">
        <v>2898</v>
      </c>
      <c r="B695" t="s">
        <v>1554</v>
      </c>
      <c r="C695" s="264">
        <v>214713</v>
      </c>
      <c r="D695" s="264">
        <v>0</v>
      </c>
      <c r="E695" s="264">
        <v>214713</v>
      </c>
      <c r="F695" s="264">
        <v>0</v>
      </c>
      <c r="G695" s="264">
        <v>25000</v>
      </c>
      <c r="H695" s="264">
        <v>58948</v>
      </c>
      <c r="I695" s="264">
        <v>2053</v>
      </c>
      <c r="J695" s="264">
        <v>17780</v>
      </c>
      <c r="K695" s="264">
        <v>168021</v>
      </c>
      <c r="L695" s="264">
        <v>856125</v>
      </c>
      <c r="M695" s="264">
        <v>17000</v>
      </c>
      <c r="N695" s="264">
        <v>21380</v>
      </c>
      <c r="O695" s="264">
        <v>0</v>
      </c>
      <c r="P695" s="264">
        <v>170998</v>
      </c>
      <c r="Q695" s="264">
        <v>1552018</v>
      </c>
      <c r="R695" s="264">
        <v>137309</v>
      </c>
      <c r="S695" s="264">
        <v>122717</v>
      </c>
      <c r="T695" s="264">
        <v>2100</v>
      </c>
      <c r="U695" s="264">
        <v>92727</v>
      </c>
      <c r="V695" s="264">
        <v>9250</v>
      </c>
      <c r="W695" s="264">
        <v>125733</v>
      </c>
      <c r="X695" s="264">
        <v>119500</v>
      </c>
      <c r="Y695" s="264">
        <v>0</v>
      </c>
      <c r="Z695" s="264">
        <v>609336</v>
      </c>
      <c r="AA695" s="264">
        <v>723976</v>
      </c>
      <c r="AB695" s="264">
        <v>1333312</v>
      </c>
      <c r="AC695" s="264">
        <v>170998</v>
      </c>
      <c r="AD695" s="264">
        <v>1504310</v>
      </c>
      <c r="AE695" s="264">
        <v>47708</v>
      </c>
      <c r="AF695" s="264">
        <v>320957</v>
      </c>
      <c r="AG695" s="264">
        <v>368665</v>
      </c>
      <c r="AI695" t="s">
        <v>703</v>
      </c>
      <c r="AK695" t="s">
        <v>704</v>
      </c>
      <c r="AL695" s="241" t="str">
        <f t="shared" si="10"/>
        <v>297</v>
      </c>
    </row>
    <row r="696" spans="1:38" x14ac:dyDescent="0.2">
      <c r="A696" s="272" t="s">
        <v>2899</v>
      </c>
      <c r="B696" t="s">
        <v>1000</v>
      </c>
      <c r="C696" s="264">
        <v>119155</v>
      </c>
      <c r="D696" s="264">
        <v>0</v>
      </c>
      <c r="E696" s="264">
        <v>119155</v>
      </c>
      <c r="F696" s="264">
        <v>0</v>
      </c>
      <c r="G696" s="264">
        <v>13750</v>
      </c>
      <c r="H696" s="264">
        <v>47451</v>
      </c>
      <c r="I696" s="264">
        <v>1005</v>
      </c>
      <c r="J696" s="264">
        <v>10600</v>
      </c>
      <c r="K696" s="264">
        <v>921218</v>
      </c>
      <c r="L696" s="264">
        <v>787302</v>
      </c>
      <c r="M696" s="264">
        <v>0</v>
      </c>
      <c r="N696" s="264">
        <v>12650</v>
      </c>
      <c r="O696" s="264">
        <v>1300000</v>
      </c>
      <c r="P696" s="264">
        <v>46312</v>
      </c>
      <c r="Q696" s="264">
        <v>3259443</v>
      </c>
      <c r="R696" s="264">
        <v>103601</v>
      </c>
      <c r="S696" s="264">
        <v>144750</v>
      </c>
      <c r="T696" s="264">
        <v>1800</v>
      </c>
      <c r="U696" s="264">
        <v>66335</v>
      </c>
      <c r="V696" s="264">
        <v>5000</v>
      </c>
      <c r="W696" s="264">
        <v>79275</v>
      </c>
      <c r="X696" s="264">
        <v>0</v>
      </c>
      <c r="Y696" s="264">
        <v>0</v>
      </c>
      <c r="Z696" s="264">
        <v>400761</v>
      </c>
      <c r="AA696" s="264">
        <v>2229420</v>
      </c>
      <c r="AB696" s="264">
        <v>2630181</v>
      </c>
      <c r="AC696" s="264">
        <v>46312</v>
      </c>
      <c r="AD696" s="264">
        <v>2676493</v>
      </c>
      <c r="AE696" s="264">
        <v>582950</v>
      </c>
      <c r="AF696" s="264">
        <v>1759645</v>
      </c>
      <c r="AG696" s="264">
        <v>2342595</v>
      </c>
      <c r="AI696" t="s">
        <v>577</v>
      </c>
      <c r="AK696" t="s">
        <v>578</v>
      </c>
      <c r="AL696" s="241" t="str">
        <f t="shared" si="10"/>
        <v>237</v>
      </c>
    </row>
    <row r="697" spans="1:38" x14ac:dyDescent="0.2">
      <c r="A697" s="272" t="s">
        <v>2900</v>
      </c>
      <c r="B697" t="s">
        <v>1556</v>
      </c>
      <c r="C697" s="264">
        <v>53904</v>
      </c>
      <c r="D697" s="264">
        <v>0</v>
      </c>
      <c r="E697" s="264">
        <v>53904</v>
      </c>
      <c r="F697" s="264">
        <v>0</v>
      </c>
      <c r="G697" s="264">
        <v>0</v>
      </c>
      <c r="H697" s="264">
        <v>5216</v>
      </c>
      <c r="I697" s="264">
        <v>0</v>
      </c>
      <c r="J697" s="264">
        <v>840</v>
      </c>
      <c r="K697" s="264">
        <v>39285</v>
      </c>
      <c r="L697" s="264">
        <v>48100</v>
      </c>
      <c r="M697" s="264">
        <v>0</v>
      </c>
      <c r="N697" s="264">
        <v>1000</v>
      </c>
      <c r="O697" s="264">
        <v>0</v>
      </c>
      <c r="P697" s="264">
        <v>11345</v>
      </c>
      <c r="Q697" s="264">
        <v>159690</v>
      </c>
      <c r="R697" s="264">
        <v>14100</v>
      </c>
      <c r="S697" s="264">
        <v>49698</v>
      </c>
      <c r="T697" s="264">
        <v>940</v>
      </c>
      <c r="U697" s="264">
        <v>21703</v>
      </c>
      <c r="V697" s="264">
        <v>0</v>
      </c>
      <c r="W697" s="264">
        <v>29136</v>
      </c>
      <c r="X697" s="264">
        <v>7077</v>
      </c>
      <c r="Y697" s="264">
        <v>0</v>
      </c>
      <c r="Z697" s="264">
        <v>122654</v>
      </c>
      <c r="AA697" s="264">
        <v>64686</v>
      </c>
      <c r="AB697" s="264">
        <v>187340</v>
      </c>
      <c r="AC697" s="264">
        <v>11345</v>
      </c>
      <c r="AD697" s="264">
        <v>198685</v>
      </c>
      <c r="AE697" s="264">
        <v>-38995</v>
      </c>
      <c r="AF697" s="264">
        <v>262432</v>
      </c>
      <c r="AG697" s="264">
        <v>223437</v>
      </c>
      <c r="AI697" t="s">
        <v>936</v>
      </c>
      <c r="AK697" t="s">
        <v>937</v>
      </c>
      <c r="AL697" s="241" t="str">
        <f t="shared" si="10"/>
        <v>407</v>
      </c>
    </row>
    <row r="698" spans="1:38" x14ac:dyDescent="0.2">
      <c r="A698" s="272" t="s">
        <v>2901</v>
      </c>
      <c r="B698" t="s">
        <v>1558</v>
      </c>
      <c r="C698" s="264">
        <v>649712</v>
      </c>
      <c r="D698" s="264">
        <v>0</v>
      </c>
      <c r="E698" s="264">
        <v>649712</v>
      </c>
      <c r="F698" s="264">
        <v>0</v>
      </c>
      <c r="G698" s="264">
        <v>103000</v>
      </c>
      <c r="H698" s="264">
        <v>111089</v>
      </c>
      <c r="I698" s="264">
        <v>2540</v>
      </c>
      <c r="J698" s="264">
        <v>21404</v>
      </c>
      <c r="K698" s="264">
        <v>245415</v>
      </c>
      <c r="L698" s="264">
        <v>1227344</v>
      </c>
      <c r="M698" s="264">
        <v>500</v>
      </c>
      <c r="N698" s="264">
        <v>47600</v>
      </c>
      <c r="O698" s="264">
        <v>0</v>
      </c>
      <c r="P698" s="264">
        <v>244548</v>
      </c>
      <c r="Q698" s="264">
        <v>2653152</v>
      </c>
      <c r="R698" s="264">
        <v>407490</v>
      </c>
      <c r="S698" s="264">
        <v>165500</v>
      </c>
      <c r="T698" s="264">
        <v>0</v>
      </c>
      <c r="U698" s="264">
        <v>265585</v>
      </c>
      <c r="V698" s="264">
        <v>37500</v>
      </c>
      <c r="W698" s="264">
        <v>112300</v>
      </c>
      <c r="X698" s="264">
        <v>292748</v>
      </c>
      <c r="Y698" s="264">
        <v>324800</v>
      </c>
      <c r="Z698" s="264">
        <v>1605923</v>
      </c>
      <c r="AA698" s="264">
        <v>1129503</v>
      </c>
      <c r="AB698" s="264">
        <v>2735426</v>
      </c>
      <c r="AC698" s="264">
        <v>244548</v>
      </c>
      <c r="AD698" s="264">
        <v>2979974</v>
      </c>
      <c r="AE698" s="264">
        <v>-326822</v>
      </c>
      <c r="AF698" s="264">
        <v>1428227</v>
      </c>
      <c r="AG698" s="264">
        <v>1101405</v>
      </c>
      <c r="AI698" t="s">
        <v>457</v>
      </c>
      <c r="AK698" t="s">
        <v>458</v>
      </c>
      <c r="AL698" s="241" t="str">
        <f t="shared" si="10"/>
        <v>177</v>
      </c>
    </row>
    <row r="699" spans="1:38" x14ac:dyDescent="0.2">
      <c r="A699" s="272" t="s">
        <v>2902</v>
      </c>
      <c r="B699" t="s">
        <v>1560</v>
      </c>
      <c r="C699" s="264">
        <v>39645</v>
      </c>
      <c r="D699" s="264">
        <v>0</v>
      </c>
      <c r="E699" s="264">
        <v>39645</v>
      </c>
      <c r="F699" s="264">
        <v>0</v>
      </c>
      <c r="G699" s="264">
        <v>0</v>
      </c>
      <c r="H699" s="264">
        <v>12957</v>
      </c>
      <c r="I699" s="264">
        <v>410</v>
      </c>
      <c r="J699" s="264">
        <v>450</v>
      </c>
      <c r="K699" s="264">
        <v>43182</v>
      </c>
      <c r="L699" s="264">
        <v>103500</v>
      </c>
      <c r="M699" s="264">
        <v>0</v>
      </c>
      <c r="N699" s="264">
        <v>5500</v>
      </c>
      <c r="O699" s="264">
        <v>0</v>
      </c>
      <c r="P699" s="264">
        <v>0</v>
      </c>
      <c r="Q699" s="264">
        <v>205644</v>
      </c>
      <c r="R699" s="264">
        <v>10120</v>
      </c>
      <c r="S699" s="264">
        <v>46756</v>
      </c>
      <c r="T699" s="264">
        <v>1200</v>
      </c>
      <c r="U699" s="264">
        <v>32404</v>
      </c>
      <c r="V699" s="264">
        <v>3400</v>
      </c>
      <c r="W699" s="264">
        <v>26204</v>
      </c>
      <c r="X699" s="264">
        <v>0</v>
      </c>
      <c r="Y699" s="264">
        <v>0</v>
      </c>
      <c r="Z699" s="264">
        <v>120084</v>
      </c>
      <c r="AA699" s="264">
        <v>85560</v>
      </c>
      <c r="AB699" s="264">
        <v>205644</v>
      </c>
      <c r="AC699" s="264">
        <v>0</v>
      </c>
      <c r="AD699" s="264">
        <v>205644</v>
      </c>
      <c r="AE699" s="264">
        <v>0</v>
      </c>
      <c r="AF699" s="264">
        <v>284317</v>
      </c>
      <c r="AG699" s="264">
        <v>284317</v>
      </c>
      <c r="AI699" t="s">
        <v>2035</v>
      </c>
      <c r="AK699" t="s">
        <v>2036</v>
      </c>
      <c r="AL699" s="241" t="str">
        <f t="shared" si="10"/>
        <v>935</v>
      </c>
    </row>
    <row r="700" spans="1:38" x14ac:dyDescent="0.2">
      <c r="A700" s="272" t="s">
        <v>2903</v>
      </c>
      <c r="B700" t="s">
        <v>1562</v>
      </c>
      <c r="C700" s="264">
        <v>27424</v>
      </c>
      <c r="D700" s="264">
        <v>0</v>
      </c>
      <c r="E700" s="264">
        <v>27424</v>
      </c>
      <c r="F700" s="264">
        <v>0</v>
      </c>
      <c r="G700" s="264">
        <v>0</v>
      </c>
      <c r="H700" s="264">
        <v>8290</v>
      </c>
      <c r="I700" s="264">
        <v>0</v>
      </c>
      <c r="J700" s="264">
        <v>0</v>
      </c>
      <c r="K700" s="264">
        <v>16900</v>
      </c>
      <c r="L700" s="264">
        <v>53000</v>
      </c>
      <c r="M700" s="264">
        <v>0</v>
      </c>
      <c r="N700" s="264">
        <v>0</v>
      </c>
      <c r="O700" s="264">
        <v>0</v>
      </c>
      <c r="P700" s="264">
        <v>0</v>
      </c>
      <c r="Q700" s="264">
        <v>105614</v>
      </c>
      <c r="R700" s="264">
        <v>11000</v>
      </c>
      <c r="S700" s="264">
        <v>19700</v>
      </c>
      <c r="T700" s="264">
        <v>0</v>
      </c>
      <c r="U700" s="264">
        <v>14200</v>
      </c>
      <c r="V700" s="264">
        <v>500</v>
      </c>
      <c r="W700" s="264">
        <v>23750</v>
      </c>
      <c r="X700" s="264">
        <v>5950</v>
      </c>
      <c r="Y700" s="264">
        <v>35000</v>
      </c>
      <c r="Z700" s="264">
        <v>110100</v>
      </c>
      <c r="AA700" s="264">
        <v>27200</v>
      </c>
      <c r="AB700" s="264">
        <v>137300</v>
      </c>
      <c r="AC700" s="264">
        <v>0</v>
      </c>
      <c r="AD700" s="264">
        <v>137300</v>
      </c>
      <c r="AE700" s="264">
        <v>-31686</v>
      </c>
      <c r="AF700" s="264">
        <v>33079</v>
      </c>
      <c r="AG700" s="264">
        <v>1393</v>
      </c>
      <c r="AI700" t="s">
        <v>209</v>
      </c>
      <c r="AK700" t="s">
        <v>210</v>
      </c>
      <c r="AL700" s="241" t="str">
        <f t="shared" si="10"/>
        <v>063</v>
      </c>
    </row>
    <row r="701" spans="1:38" x14ac:dyDescent="0.2">
      <c r="A701" s="272" t="s">
        <v>2904</v>
      </c>
      <c r="B701" t="s">
        <v>1553</v>
      </c>
      <c r="C701" s="264">
        <v>821423</v>
      </c>
      <c r="D701" s="264">
        <v>0</v>
      </c>
      <c r="E701" s="264">
        <v>821423</v>
      </c>
      <c r="F701" s="264">
        <v>0</v>
      </c>
      <c r="G701" s="264">
        <v>104400</v>
      </c>
      <c r="H701" s="264">
        <v>186541</v>
      </c>
      <c r="I701" s="264">
        <v>5675</v>
      </c>
      <c r="J701" s="264">
        <v>35640</v>
      </c>
      <c r="K701" s="264">
        <v>560731</v>
      </c>
      <c r="L701" s="264">
        <v>3470600</v>
      </c>
      <c r="M701" s="264">
        <v>0</v>
      </c>
      <c r="N701" s="264">
        <v>94000</v>
      </c>
      <c r="O701" s="264">
        <v>0</v>
      </c>
      <c r="P701" s="264">
        <v>497077</v>
      </c>
      <c r="Q701" s="264">
        <v>5776087</v>
      </c>
      <c r="R701" s="264">
        <v>339375</v>
      </c>
      <c r="S701" s="264">
        <v>679275</v>
      </c>
      <c r="T701" s="264">
        <v>0</v>
      </c>
      <c r="U701" s="264">
        <v>246407</v>
      </c>
      <c r="V701" s="264">
        <v>382750</v>
      </c>
      <c r="W701" s="264">
        <v>303100</v>
      </c>
      <c r="X701" s="264">
        <v>189742</v>
      </c>
      <c r="Y701" s="264">
        <v>136500</v>
      </c>
      <c r="Z701" s="264">
        <v>2277149</v>
      </c>
      <c r="AA701" s="264">
        <v>2814820</v>
      </c>
      <c r="AB701" s="264">
        <v>5091969</v>
      </c>
      <c r="AC701" s="264">
        <v>497077</v>
      </c>
      <c r="AD701" s="264">
        <v>5589046</v>
      </c>
      <c r="AE701" s="264">
        <v>187041</v>
      </c>
      <c r="AF701" s="264">
        <v>3334390</v>
      </c>
      <c r="AG701" s="264">
        <v>3521431</v>
      </c>
      <c r="AI701" t="s">
        <v>991</v>
      </c>
      <c r="AK701" t="s">
        <v>992</v>
      </c>
      <c r="AL701" s="241" t="str">
        <f t="shared" si="10"/>
        <v>432</v>
      </c>
    </row>
    <row r="702" spans="1:38" x14ac:dyDescent="0.2">
      <c r="A702" s="272" t="s">
        <v>2905</v>
      </c>
      <c r="B702" t="s">
        <v>1565</v>
      </c>
      <c r="C702" s="264">
        <v>189684</v>
      </c>
      <c r="D702" s="264">
        <v>0</v>
      </c>
      <c r="E702" s="264">
        <v>189684</v>
      </c>
      <c r="F702" s="264">
        <v>0</v>
      </c>
      <c r="G702" s="264">
        <v>0</v>
      </c>
      <c r="H702" s="264">
        <v>52194</v>
      </c>
      <c r="I702" s="264">
        <v>1800</v>
      </c>
      <c r="J702" s="264">
        <v>3400</v>
      </c>
      <c r="K702" s="264">
        <v>181827</v>
      </c>
      <c r="L702" s="264">
        <v>665650</v>
      </c>
      <c r="M702" s="264">
        <v>0</v>
      </c>
      <c r="N702" s="264">
        <v>6000</v>
      </c>
      <c r="O702" s="264">
        <v>0</v>
      </c>
      <c r="P702" s="264">
        <v>74982</v>
      </c>
      <c r="Q702" s="264">
        <v>1175537</v>
      </c>
      <c r="R702" s="264">
        <v>71700</v>
      </c>
      <c r="S702" s="264">
        <v>55500</v>
      </c>
      <c r="T702" s="264">
        <v>0</v>
      </c>
      <c r="U702" s="264">
        <v>104595</v>
      </c>
      <c r="V702" s="264">
        <v>4950</v>
      </c>
      <c r="W702" s="264">
        <v>68600</v>
      </c>
      <c r="X702" s="264">
        <v>79915</v>
      </c>
      <c r="Y702" s="264">
        <v>75000</v>
      </c>
      <c r="Z702" s="264">
        <v>460260</v>
      </c>
      <c r="AA702" s="264">
        <v>610375</v>
      </c>
      <c r="AB702" s="264">
        <v>1070635</v>
      </c>
      <c r="AC702" s="264">
        <v>74982</v>
      </c>
      <c r="AD702" s="264">
        <v>1145617</v>
      </c>
      <c r="AE702" s="264">
        <v>29920</v>
      </c>
      <c r="AF702" s="264">
        <v>1009760</v>
      </c>
      <c r="AG702" s="264">
        <v>1039680</v>
      </c>
      <c r="AI702" t="s">
        <v>938</v>
      </c>
      <c r="AK702" t="s">
        <v>939</v>
      </c>
      <c r="AL702" s="241" t="str">
        <f t="shared" si="10"/>
        <v>408</v>
      </c>
    </row>
    <row r="703" spans="1:38" x14ac:dyDescent="0.2">
      <c r="A703" s="272" t="s">
        <v>2906</v>
      </c>
      <c r="B703" t="s">
        <v>1567</v>
      </c>
      <c r="C703" s="264">
        <v>8391</v>
      </c>
      <c r="D703" s="264">
        <v>0</v>
      </c>
      <c r="E703" s="264">
        <v>8391</v>
      </c>
      <c r="F703" s="264">
        <v>0</v>
      </c>
      <c r="G703" s="264">
        <v>0</v>
      </c>
      <c r="H703" s="264">
        <v>5546</v>
      </c>
      <c r="I703" s="264">
        <v>0</v>
      </c>
      <c r="J703" s="264">
        <v>200</v>
      </c>
      <c r="K703" s="264">
        <v>17588.2</v>
      </c>
      <c r="L703" s="264">
        <v>20000</v>
      </c>
      <c r="M703" s="264">
        <v>0</v>
      </c>
      <c r="N703" s="264">
        <v>0</v>
      </c>
      <c r="O703" s="264">
        <v>0</v>
      </c>
      <c r="P703" s="264">
        <v>0</v>
      </c>
      <c r="Q703" s="264">
        <v>51725.2</v>
      </c>
      <c r="R703" s="264">
        <v>332</v>
      </c>
      <c r="S703" s="264">
        <v>19450</v>
      </c>
      <c r="T703" s="264">
        <v>36</v>
      </c>
      <c r="U703" s="264">
        <v>11000</v>
      </c>
      <c r="V703" s="264">
        <v>0</v>
      </c>
      <c r="W703" s="264">
        <v>10300</v>
      </c>
      <c r="X703" s="264">
        <v>500</v>
      </c>
      <c r="Y703" s="264">
        <v>0</v>
      </c>
      <c r="Z703" s="264">
        <v>41618</v>
      </c>
      <c r="AA703" s="264">
        <v>22000</v>
      </c>
      <c r="AB703" s="264">
        <v>63618</v>
      </c>
      <c r="AC703" s="264">
        <v>0</v>
      </c>
      <c r="AD703" s="264">
        <v>63618</v>
      </c>
      <c r="AE703" s="264">
        <v>-11892.800000000001</v>
      </c>
      <c r="AF703" s="264">
        <v>166782</v>
      </c>
      <c r="AG703" s="264">
        <v>154889.20000000001</v>
      </c>
      <c r="AI703" t="s">
        <v>219</v>
      </c>
      <c r="AK703" t="s">
        <v>220</v>
      </c>
      <c r="AL703" s="241" t="str">
        <f t="shared" si="10"/>
        <v>067</v>
      </c>
    </row>
    <row r="704" spans="1:38" x14ac:dyDescent="0.2">
      <c r="A704" s="272" t="s">
        <v>2907</v>
      </c>
      <c r="B704" t="s">
        <v>1570</v>
      </c>
      <c r="C704" s="264">
        <v>197648</v>
      </c>
      <c r="D704" s="264">
        <v>0</v>
      </c>
      <c r="E704" s="264">
        <v>197648</v>
      </c>
      <c r="F704" s="264">
        <v>0</v>
      </c>
      <c r="G704" s="264">
        <v>0</v>
      </c>
      <c r="H704" s="264">
        <v>3528</v>
      </c>
      <c r="I704" s="264">
        <v>0</v>
      </c>
      <c r="J704" s="264">
        <v>105</v>
      </c>
      <c r="K704" s="264">
        <v>28000</v>
      </c>
      <c r="L704" s="264">
        <v>84000</v>
      </c>
      <c r="M704" s="264">
        <v>0</v>
      </c>
      <c r="N704" s="264">
        <v>2400</v>
      </c>
      <c r="O704" s="264">
        <v>0</v>
      </c>
      <c r="P704" s="264">
        <v>0</v>
      </c>
      <c r="Q704" s="264">
        <v>315681</v>
      </c>
      <c r="R704" s="264">
        <v>29224</v>
      </c>
      <c r="S704" s="264">
        <v>130693</v>
      </c>
      <c r="T704" s="264">
        <v>0</v>
      </c>
      <c r="U704" s="264">
        <v>4550</v>
      </c>
      <c r="V704" s="264">
        <v>0</v>
      </c>
      <c r="W704" s="264">
        <v>49433</v>
      </c>
      <c r="X704" s="264">
        <v>47761</v>
      </c>
      <c r="Y704" s="264">
        <v>0</v>
      </c>
      <c r="Z704" s="264">
        <v>261661</v>
      </c>
      <c r="AA704" s="264">
        <v>5220</v>
      </c>
      <c r="AB704" s="264">
        <v>266881</v>
      </c>
      <c r="AC704" s="264">
        <v>0</v>
      </c>
      <c r="AD704" s="264">
        <v>266881</v>
      </c>
      <c r="AE704" s="264">
        <v>48800</v>
      </c>
      <c r="AF704" s="264">
        <v>233221</v>
      </c>
      <c r="AG704" s="264">
        <v>282021</v>
      </c>
      <c r="AI704" t="s">
        <v>126</v>
      </c>
      <c r="AK704" t="s">
        <v>127</v>
      </c>
      <c r="AL704" s="241" t="str">
        <f t="shared" si="10"/>
        <v>023</v>
      </c>
    </row>
    <row r="705" spans="1:38" x14ac:dyDescent="0.2">
      <c r="A705" s="272" t="s">
        <v>2908</v>
      </c>
      <c r="B705" t="s">
        <v>1572</v>
      </c>
      <c r="C705" s="264">
        <v>6275749</v>
      </c>
      <c r="D705" s="264">
        <v>0</v>
      </c>
      <c r="E705" s="264">
        <v>6275749</v>
      </c>
      <c r="F705" s="264">
        <v>0</v>
      </c>
      <c r="G705" s="264">
        <v>11889610</v>
      </c>
      <c r="H705" s="264">
        <v>1969788</v>
      </c>
      <c r="I705" s="264">
        <v>530000</v>
      </c>
      <c r="J705" s="264">
        <v>264000</v>
      </c>
      <c r="K705" s="264">
        <v>3229865</v>
      </c>
      <c r="L705" s="264">
        <v>10679893</v>
      </c>
      <c r="M705" s="264">
        <v>45000</v>
      </c>
      <c r="N705" s="264">
        <v>1007500</v>
      </c>
      <c r="O705" s="264">
        <v>7700000</v>
      </c>
      <c r="P705" s="264">
        <v>67158602</v>
      </c>
      <c r="Q705" s="264">
        <v>110750007</v>
      </c>
      <c r="R705" s="264">
        <v>6187807</v>
      </c>
      <c r="S705" s="264">
        <v>1920048</v>
      </c>
      <c r="T705" s="264">
        <v>20000</v>
      </c>
      <c r="U705" s="264">
        <v>2814269</v>
      </c>
      <c r="V705" s="264">
        <v>2470922</v>
      </c>
      <c r="W705" s="264">
        <v>1215510</v>
      </c>
      <c r="X705" s="264">
        <v>62514413</v>
      </c>
      <c r="Y705" s="264">
        <v>9454796</v>
      </c>
      <c r="Z705" s="264">
        <v>86597765</v>
      </c>
      <c r="AA705" s="264">
        <v>11734972</v>
      </c>
      <c r="AB705" s="264">
        <v>98332737</v>
      </c>
      <c r="AC705" s="264">
        <v>67158602</v>
      </c>
      <c r="AD705" s="264">
        <v>165491339</v>
      </c>
      <c r="AE705" s="264">
        <v>-54741332</v>
      </c>
      <c r="AF705" s="264">
        <v>83793031</v>
      </c>
      <c r="AG705" s="264">
        <v>29051699</v>
      </c>
      <c r="AI705" t="s">
        <v>1590</v>
      </c>
      <c r="AK705" t="s">
        <v>1591</v>
      </c>
      <c r="AL705" s="241" t="str">
        <f t="shared" si="10"/>
        <v>722</v>
      </c>
    </row>
    <row r="706" spans="1:38" x14ac:dyDescent="0.2">
      <c r="A706" s="272" t="s">
        <v>2909</v>
      </c>
      <c r="B706" t="s">
        <v>1574</v>
      </c>
      <c r="C706" s="264">
        <v>34087183</v>
      </c>
      <c r="D706" s="264">
        <v>0</v>
      </c>
      <c r="E706" s="264">
        <v>34087183</v>
      </c>
      <c r="F706" s="264">
        <v>0</v>
      </c>
      <c r="G706" s="264">
        <v>8149549</v>
      </c>
      <c r="H706" s="264">
        <v>3381596</v>
      </c>
      <c r="I706" s="264">
        <v>1619500</v>
      </c>
      <c r="J706" s="264">
        <v>677894</v>
      </c>
      <c r="K706" s="264">
        <v>14879698.68</v>
      </c>
      <c r="L706" s="264">
        <v>31237598</v>
      </c>
      <c r="M706" s="264">
        <v>1000</v>
      </c>
      <c r="N706" s="264">
        <v>12104818</v>
      </c>
      <c r="O706" s="264">
        <v>18124105</v>
      </c>
      <c r="P706" s="264">
        <v>27889117</v>
      </c>
      <c r="Q706" s="264">
        <v>152152058.68000001</v>
      </c>
      <c r="R706" s="264">
        <v>17780570</v>
      </c>
      <c r="S706" s="264">
        <v>5628502</v>
      </c>
      <c r="T706" s="264">
        <v>31700</v>
      </c>
      <c r="U706" s="264">
        <v>7162330</v>
      </c>
      <c r="V706" s="264">
        <v>3434383</v>
      </c>
      <c r="W706" s="264">
        <v>3484992</v>
      </c>
      <c r="X706" s="264">
        <v>22906958</v>
      </c>
      <c r="Y706" s="264">
        <v>41149000</v>
      </c>
      <c r="Z706" s="264">
        <v>101578435</v>
      </c>
      <c r="AA706" s="264">
        <v>23347018</v>
      </c>
      <c r="AB706" s="264">
        <v>124925453</v>
      </c>
      <c r="AC706" s="264">
        <v>27889117</v>
      </c>
      <c r="AD706" s="264">
        <v>152814570</v>
      </c>
      <c r="AE706" s="264">
        <v>-662511.31999999657</v>
      </c>
      <c r="AF706" s="264">
        <v>92385819</v>
      </c>
      <c r="AG706" s="264">
        <v>91723307.680000007</v>
      </c>
      <c r="AI706" t="s">
        <v>1092</v>
      </c>
      <c r="AK706" t="s">
        <v>1093</v>
      </c>
      <c r="AL706" s="241" t="str">
        <f t="shared" ref="AL706:AL769" si="11">RIGHT(AK706,3)</f>
        <v>480</v>
      </c>
    </row>
    <row r="707" spans="1:38" x14ac:dyDescent="0.2">
      <c r="A707" s="272" t="s">
        <v>2910</v>
      </c>
      <c r="B707" t="s">
        <v>1576</v>
      </c>
      <c r="C707" s="264">
        <v>2414843</v>
      </c>
      <c r="D707" s="264">
        <v>0</v>
      </c>
      <c r="E707" s="264">
        <v>2414843</v>
      </c>
      <c r="F707" s="264">
        <v>0</v>
      </c>
      <c r="G707" s="264">
        <v>436934</v>
      </c>
      <c r="H707" s="264">
        <v>24952</v>
      </c>
      <c r="I707" s="264">
        <v>226625</v>
      </c>
      <c r="J707" s="264">
        <v>18515</v>
      </c>
      <c r="K707" s="264">
        <v>913499.04999999993</v>
      </c>
      <c r="L707" s="264">
        <v>2440400</v>
      </c>
      <c r="M707" s="264">
        <v>12900</v>
      </c>
      <c r="N707" s="264">
        <v>125138</v>
      </c>
      <c r="O707" s="264">
        <v>0</v>
      </c>
      <c r="P707" s="264">
        <v>556235</v>
      </c>
      <c r="Q707" s="264">
        <v>7170041.0499999998</v>
      </c>
      <c r="R707" s="264">
        <v>1105360</v>
      </c>
      <c r="S707" s="264">
        <v>1069631</v>
      </c>
      <c r="T707" s="264">
        <v>15200</v>
      </c>
      <c r="U707" s="264">
        <v>571038</v>
      </c>
      <c r="V707" s="264">
        <v>228534</v>
      </c>
      <c r="W707" s="264">
        <v>697923</v>
      </c>
      <c r="X707" s="264">
        <v>1057241</v>
      </c>
      <c r="Y707" s="264">
        <v>120000</v>
      </c>
      <c r="Z707" s="264">
        <v>4864927</v>
      </c>
      <c r="AA707" s="264">
        <v>2210838</v>
      </c>
      <c r="AB707" s="264">
        <v>7075765</v>
      </c>
      <c r="AC707" s="264">
        <v>556235</v>
      </c>
      <c r="AD707" s="264">
        <v>7632000</v>
      </c>
      <c r="AE707" s="264">
        <v>-461958.94999999995</v>
      </c>
      <c r="AF707" s="264">
        <v>2589842</v>
      </c>
      <c r="AG707" s="264">
        <v>2127883.0499999998</v>
      </c>
      <c r="AI707" t="s">
        <v>610</v>
      </c>
      <c r="AK707" t="s">
        <v>611</v>
      </c>
      <c r="AL707" s="241" t="str">
        <f t="shared" si="11"/>
        <v>253</v>
      </c>
    </row>
    <row r="708" spans="1:38" x14ac:dyDescent="0.2">
      <c r="A708" s="272" t="s">
        <v>2911</v>
      </c>
      <c r="B708" t="s">
        <v>1578</v>
      </c>
      <c r="C708" s="264">
        <v>13464889</v>
      </c>
      <c r="D708" s="264">
        <v>0</v>
      </c>
      <c r="E708" s="264">
        <v>13464889</v>
      </c>
      <c r="F708" s="264">
        <v>0</v>
      </c>
      <c r="G708" s="264">
        <v>3149394</v>
      </c>
      <c r="H708" s="264">
        <v>2634996</v>
      </c>
      <c r="I708" s="264">
        <v>293500</v>
      </c>
      <c r="J708" s="264">
        <v>275762</v>
      </c>
      <c r="K708" s="264">
        <v>3486353.4</v>
      </c>
      <c r="L708" s="264">
        <v>10900160</v>
      </c>
      <c r="M708" s="264">
        <v>53623</v>
      </c>
      <c r="N708" s="264">
        <v>116746</v>
      </c>
      <c r="O708" s="264">
        <v>55000</v>
      </c>
      <c r="P708" s="264">
        <v>10610720</v>
      </c>
      <c r="Q708" s="264">
        <v>45041143.400000006</v>
      </c>
      <c r="R708" s="264">
        <v>7384369</v>
      </c>
      <c r="S708" s="264">
        <v>3490643</v>
      </c>
      <c r="T708" s="264">
        <v>33039</v>
      </c>
      <c r="U708" s="264">
        <v>3854658</v>
      </c>
      <c r="V708" s="264">
        <v>1627309</v>
      </c>
      <c r="W708" s="264">
        <v>3116294</v>
      </c>
      <c r="X708" s="264">
        <v>5957013</v>
      </c>
      <c r="Y708" s="264">
        <v>4810300</v>
      </c>
      <c r="Z708" s="264">
        <v>30273625</v>
      </c>
      <c r="AA708" s="264">
        <v>6182669</v>
      </c>
      <c r="AB708" s="264">
        <v>36456294</v>
      </c>
      <c r="AC708" s="264">
        <v>10610720</v>
      </c>
      <c r="AD708" s="264">
        <v>47067014</v>
      </c>
      <c r="AE708" s="264">
        <v>-2025870.5999999996</v>
      </c>
      <c r="AF708" s="264">
        <v>26287120</v>
      </c>
      <c r="AG708" s="264">
        <v>24261249.399999999</v>
      </c>
      <c r="AI708" t="s">
        <v>1341</v>
      </c>
      <c r="AK708" t="s">
        <v>1342</v>
      </c>
      <c r="AL708" s="241" t="str">
        <f t="shared" si="11"/>
        <v>601</v>
      </c>
    </row>
    <row r="709" spans="1:38" x14ac:dyDescent="0.2">
      <c r="A709" s="272" t="s">
        <v>2912</v>
      </c>
      <c r="B709" t="s">
        <v>639</v>
      </c>
      <c r="C709" s="264">
        <v>119156057</v>
      </c>
      <c r="D709" s="264">
        <v>799046</v>
      </c>
      <c r="E709" s="264">
        <v>118357011</v>
      </c>
      <c r="F709" s="264">
        <v>0</v>
      </c>
      <c r="G709" s="264">
        <v>30617034</v>
      </c>
      <c r="H709" s="264">
        <v>29248488</v>
      </c>
      <c r="I709" s="264">
        <v>6152321</v>
      </c>
      <c r="J709" s="264">
        <v>4105711</v>
      </c>
      <c r="K709" s="264">
        <v>80884063.586050153</v>
      </c>
      <c r="L709" s="264">
        <v>112137606</v>
      </c>
      <c r="M709" s="264">
        <v>342010</v>
      </c>
      <c r="N709" s="264">
        <v>25326705</v>
      </c>
      <c r="O709" s="264">
        <v>94912040</v>
      </c>
      <c r="P709" s="264">
        <v>117352775</v>
      </c>
      <c r="Q709" s="264">
        <v>619435764.58605015</v>
      </c>
      <c r="R709" s="264">
        <v>109377359</v>
      </c>
      <c r="S709" s="264">
        <v>32517672</v>
      </c>
      <c r="T709" s="264">
        <v>9072705</v>
      </c>
      <c r="U709" s="264">
        <v>20928490</v>
      </c>
      <c r="V709" s="264">
        <v>23250685</v>
      </c>
      <c r="W709" s="264">
        <v>26185272</v>
      </c>
      <c r="X709" s="264">
        <v>69229065</v>
      </c>
      <c r="Y709" s="264">
        <v>69578700</v>
      </c>
      <c r="Z709" s="264">
        <v>360139948</v>
      </c>
      <c r="AA709" s="264">
        <v>159805999</v>
      </c>
      <c r="AB709" s="264">
        <v>519945947</v>
      </c>
      <c r="AC709" s="264">
        <v>117352775</v>
      </c>
      <c r="AD709" s="264">
        <v>637298722</v>
      </c>
      <c r="AE709" s="264">
        <v>-17862957.413949847</v>
      </c>
      <c r="AF709" s="264">
        <v>131073181</v>
      </c>
      <c r="AG709" s="264">
        <v>113210223.58605015</v>
      </c>
      <c r="AI709" t="s">
        <v>1562</v>
      </c>
      <c r="AK709" t="s">
        <v>1563</v>
      </c>
      <c r="AL709" s="241" t="str">
        <f t="shared" si="11"/>
        <v>708</v>
      </c>
    </row>
    <row r="710" spans="1:38" x14ac:dyDescent="0.2">
      <c r="A710" s="272" t="s">
        <v>2913</v>
      </c>
      <c r="B710" t="s">
        <v>1581</v>
      </c>
      <c r="C710" s="264">
        <v>178798</v>
      </c>
      <c r="D710" s="264">
        <v>0</v>
      </c>
      <c r="E710" s="264">
        <v>178798</v>
      </c>
      <c r="F710" s="264">
        <v>0</v>
      </c>
      <c r="G710" s="264">
        <v>106000</v>
      </c>
      <c r="H710" s="264">
        <v>9646</v>
      </c>
      <c r="I710" s="264">
        <v>41000</v>
      </c>
      <c r="J710" s="264">
        <v>4140</v>
      </c>
      <c r="K710" s="264">
        <v>294180</v>
      </c>
      <c r="L710" s="264">
        <v>200080</v>
      </c>
      <c r="M710" s="264">
        <v>0</v>
      </c>
      <c r="N710" s="264">
        <v>16400</v>
      </c>
      <c r="O710" s="264">
        <v>0</v>
      </c>
      <c r="P710" s="264">
        <v>106000</v>
      </c>
      <c r="Q710" s="264">
        <v>956244</v>
      </c>
      <c r="R710" s="264">
        <v>100764</v>
      </c>
      <c r="S710" s="264">
        <v>86780</v>
      </c>
      <c r="T710" s="264">
        <v>2000</v>
      </c>
      <c r="U710" s="264">
        <v>33018</v>
      </c>
      <c r="V710" s="264">
        <v>52000</v>
      </c>
      <c r="W710" s="264">
        <v>72500</v>
      </c>
      <c r="X710" s="264">
        <v>123234</v>
      </c>
      <c r="Y710" s="264">
        <v>181500</v>
      </c>
      <c r="Z710" s="264">
        <v>651796</v>
      </c>
      <c r="AA710" s="264">
        <v>138671</v>
      </c>
      <c r="AB710" s="264">
        <v>790467</v>
      </c>
      <c r="AC710" s="264">
        <v>106000</v>
      </c>
      <c r="AD710" s="264">
        <v>896467</v>
      </c>
      <c r="AE710" s="264">
        <v>59777</v>
      </c>
      <c r="AF710" s="264">
        <v>1021204</v>
      </c>
      <c r="AG710" s="264">
        <v>1080981</v>
      </c>
      <c r="AI710" t="s">
        <v>393</v>
      </c>
      <c r="AK710" t="s">
        <v>394</v>
      </c>
      <c r="AL710" s="241" t="str">
        <f t="shared" si="11"/>
        <v>147</v>
      </c>
    </row>
    <row r="711" spans="1:38" x14ac:dyDescent="0.2">
      <c r="A711" s="272" t="s">
        <v>2914</v>
      </c>
      <c r="B711" t="s">
        <v>1583</v>
      </c>
      <c r="C711" s="264">
        <v>7803330</v>
      </c>
      <c r="D711" s="264">
        <v>0</v>
      </c>
      <c r="E711" s="264">
        <v>7803330</v>
      </c>
      <c r="F711" s="264">
        <v>0</v>
      </c>
      <c r="G711" s="264">
        <v>2795650</v>
      </c>
      <c r="H711" s="264">
        <v>342329</v>
      </c>
      <c r="I711" s="264">
        <v>522025</v>
      </c>
      <c r="J711" s="264">
        <v>60900</v>
      </c>
      <c r="K711" s="264">
        <v>1704493.42</v>
      </c>
      <c r="L711" s="264">
        <v>6382000</v>
      </c>
      <c r="M711" s="264">
        <v>100000</v>
      </c>
      <c r="N711" s="264">
        <v>58000</v>
      </c>
      <c r="O711" s="264">
        <v>10000000</v>
      </c>
      <c r="P711" s="264">
        <v>5612932</v>
      </c>
      <c r="Q711" s="264">
        <v>35381659.420000002</v>
      </c>
      <c r="R711" s="264">
        <v>4052440</v>
      </c>
      <c r="S711" s="264">
        <v>2541760</v>
      </c>
      <c r="T711" s="264">
        <v>40000</v>
      </c>
      <c r="U711" s="264">
        <v>1504496</v>
      </c>
      <c r="V711" s="264">
        <v>193327</v>
      </c>
      <c r="W711" s="264">
        <v>973052</v>
      </c>
      <c r="X711" s="264">
        <v>3743920</v>
      </c>
      <c r="Y711" s="264">
        <v>7125000</v>
      </c>
      <c r="Z711" s="264">
        <v>20173995</v>
      </c>
      <c r="AA711" s="264">
        <v>4494398</v>
      </c>
      <c r="AB711" s="264">
        <v>24668393</v>
      </c>
      <c r="AC711" s="264">
        <v>5612932</v>
      </c>
      <c r="AD711" s="264">
        <v>30281325</v>
      </c>
      <c r="AE711" s="264">
        <v>5100334.4200000018</v>
      </c>
      <c r="AF711" s="264">
        <v>13760174</v>
      </c>
      <c r="AG711" s="264">
        <v>18860508.420000002</v>
      </c>
      <c r="AI711" t="s">
        <v>1553</v>
      </c>
      <c r="AK711" t="s">
        <v>1564</v>
      </c>
      <c r="AL711" s="241" t="str">
        <f t="shared" si="11"/>
        <v>709</v>
      </c>
    </row>
    <row r="712" spans="1:38" x14ac:dyDescent="0.2">
      <c r="A712" s="272" t="s">
        <v>2915</v>
      </c>
      <c r="B712" t="s">
        <v>1585</v>
      </c>
      <c r="C712" s="264">
        <v>14764847</v>
      </c>
      <c r="D712" s="264">
        <v>0</v>
      </c>
      <c r="E712" s="264">
        <v>14764847</v>
      </c>
      <c r="F712" s="264">
        <v>0</v>
      </c>
      <c r="G712" s="264">
        <v>6371370</v>
      </c>
      <c r="H712" s="264">
        <v>714032</v>
      </c>
      <c r="I712" s="264">
        <v>521550</v>
      </c>
      <c r="J712" s="264">
        <v>87680</v>
      </c>
      <c r="K712" s="264">
        <v>3165008</v>
      </c>
      <c r="L712" s="264">
        <v>9757215</v>
      </c>
      <c r="M712" s="264">
        <v>0</v>
      </c>
      <c r="N712" s="264">
        <v>546596</v>
      </c>
      <c r="O712" s="264">
        <v>29369293</v>
      </c>
      <c r="P712" s="264">
        <v>4753492</v>
      </c>
      <c r="Q712" s="264">
        <v>70051083</v>
      </c>
      <c r="R712" s="264">
        <v>7042345</v>
      </c>
      <c r="S712" s="264">
        <v>3549403</v>
      </c>
      <c r="T712" s="264">
        <v>35687</v>
      </c>
      <c r="U712" s="264">
        <v>3338353</v>
      </c>
      <c r="V712" s="264">
        <v>4775536</v>
      </c>
      <c r="W712" s="264">
        <v>1388318</v>
      </c>
      <c r="X712" s="264">
        <v>8684223</v>
      </c>
      <c r="Y712" s="264">
        <v>26828809</v>
      </c>
      <c r="Z712" s="264">
        <v>55642674</v>
      </c>
      <c r="AA712" s="264">
        <v>11132895</v>
      </c>
      <c r="AB712" s="264">
        <v>66775569</v>
      </c>
      <c r="AC712" s="264">
        <v>4753492</v>
      </c>
      <c r="AD712" s="264">
        <v>71529061</v>
      </c>
      <c r="AE712" s="264">
        <v>-1477978</v>
      </c>
      <c r="AF712" s="264">
        <v>23715235</v>
      </c>
      <c r="AG712" s="264">
        <v>22237257</v>
      </c>
      <c r="AI712" t="s">
        <v>1592</v>
      </c>
      <c r="AK712" t="s">
        <v>1593</v>
      </c>
      <c r="AL712" s="241" t="str">
        <f t="shared" si="11"/>
        <v>723</v>
      </c>
    </row>
    <row r="713" spans="1:38" x14ac:dyDescent="0.2">
      <c r="A713" s="272" t="s">
        <v>2916</v>
      </c>
      <c r="B713" t="s">
        <v>1588</v>
      </c>
      <c r="C713" s="264">
        <v>670144</v>
      </c>
      <c r="D713" s="264">
        <v>0</v>
      </c>
      <c r="E713" s="264">
        <v>670144</v>
      </c>
      <c r="F713" s="264">
        <v>0</v>
      </c>
      <c r="G713" s="264">
        <v>83611</v>
      </c>
      <c r="H713" s="264">
        <v>68837</v>
      </c>
      <c r="I713" s="264">
        <v>10960</v>
      </c>
      <c r="J713" s="264">
        <v>3450</v>
      </c>
      <c r="K713" s="264">
        <v>305324</v>
      </c>
      <c r="L713" s="264">
        <v>1121380</v>
      </c>
      <c r="M713" s="264">
        <v>0</v>
      </c>
      <c r="N713" s="264">
        <v>9100</v>
      </c>
      <c r="O713" s="264">
        <v>0</v>
      </c>
      <c r="P713" s="264">
        <v>429910</v>
      </c>
      <c r="Q713" s="264">
        <v>2702716</v>
      </c>
      <c r="R713" s="264">
        <v>411734</v>
      </c>
      <c r="S713" s="264">
        <v>370218</v>
      </c>
      <c r="T713" s="264">
        <v>1150</v>
      </c>
      <c r="U713" s="264">
        <v>147813</v>
      </c>
      <c r="V713" s="264">
        <v>73535</v>
      </c>
      <c r="W713" s="264">
        <v>132091</v>
      </c>
      <c r="X713" s="264">
        <v>163955</v>
      </c>
      <c r="Y713" s="264">
        <v>0</v>
      </c>
      <c r="Z713" s="264">
        <v>1300496</v>
      </c>
      <c r="AA713" s="264">
        <v>916449</v>
      </c>
      <c r="AB713" s="264">
        <v>2216945</v>
      </c>
      <c r="AC713" s="264">
        <v>429910</v>
      </c>
      <c r="AD713" s="264">
        <v>2646855</v>
      </c>
      <c r="AE713" s="264">
        <v>55861</v>
      </c>
      <c r="AF713" s="264">
        <v>1851500</v>
      </c>
      <c r="AG713" s="264">
        <v>1907361</v>
      </c>
      <c r="AI713" t="s">
        <v>310</v>
      </c>
      <c r="AK713" t="s">
        <v>311</v>
      </c>
      <c r="AL713" s="241" t="str">
        <f t="shared" si="11"/>
        <v>109</v>
      </c>
    </row>
    <row r="714" spans="1:38" x14ac:dyDescent="0.2">
      <c r="A714" s="272" t="s">
        <v>2917</v>
      </c>
      <c r="B714" t="s">
        <v>1590</v>
      </c>
      <c r="C714" s="264">
        <v>5003064</v>
      </c>
      <c r="D714" s="264">
        <v>0</v>
      </c>
      <c r="E714" s="264">
        <v>5003064</v>
      </c>
      <c r="F714" s="264">
        <v>0</v>
      </c>
      <c r="G714" s="264">
        <v>3316472</v>
      </c>
      <c r="H714" s="264">
        <v>1460822</v>
      </c>
      <c r="I714" s="264">
        <v>219650</v>
      </c>
      <c r="J714" s="264">
        <v>34740</v>
      </c>
      <c r="K714" s="264">
        <v>5912688</v>
      </c>
      <c r="L714" s="264">
        <v>2588330</v>
      </c>
      <c r="M714" s="264">
        <v>1500</v>
      </c>
      <c r="N714" s="264">
        <v>42775</v>
      </c>
      <c r="O714" s="264">
        <v>7500000</v>
      </c>
      <c r="P714" s="264">
        <v>14505998</v>
      </c>
      <c r="Q714" s="264">
        <v>40586039</v>
      </c>
      <c r="R714" s="264">
        <v>3391178</v>
      </c>
      <c r="S714" s="264">
        <v>1300334</v>
      </c>
      <c r="T714" s="264">
        <v>15200</v>
      </c>
      <c r="U714" s="264">
        <v>1214112</v>
      </c>
      <c r="V714" s="264">
        <v>617955</v>
      </c>
      <c r="W714" s="264">
        <v>1334945</v>
      </c>
      <c r="X714" s="264">
        <v>3635717</v>
      </c>
      <c r="Y714" s="264">
        <v>15713774</v>
      </c>
      <c r="Z714" s="264">
        <v>27223215</v>
      </c>
      <c r="AA714" s="264">
        <v>3404636</v>
      </c>
      <c r="AB714" s="264">
        <v>30627851</v>
      </c>
      <c r="AC714" s="264">
        <v>14505998</v>
      </c>
      <c r="AD714" s="264">
        <v>45133849</v>
      </c>
      <c r="AE714" s="264">
        <v>-4547810</v>
      </c>
      <c r="AF714" s="264">
        <v>13972730</v>
      </c>
      <c r="AG714" s="264">
        <v>9424920</v>
      </c>
      <c r="AI714" t="s">
        <v>783</v>
      </c>
      <c r="AK714" t="s">
        <v>784</v>
      </c>
      <c r="AL714" s="241" t="str">
        <f t="shared" si="11"/>
        <v>336</v>
      </c>
    </row>
    <row r="715" spans="1:38" x14ac:dyDescent="0.2">
      <c r="A715" s="272" t="s">
        <v>2918</v>
      </c>
      <c r="B715" t="s">
        <v>1592</v>
      </c>
      <c r="C715" s="264">
        <v>1560483</v>
      </c>
      <c r="D715" s="264">
        <v>0</v>
      </c>
      <c r="E715" s="264">
        <v>1560483</v>
      </c>
      <c r="F715" s="264">
        <v>0</v>
      </c>
      <c r="G715" s="264">
        <v>353000</v>
      </c>
      <c r="H715" s="264">
        <v>3152941</v>
      </c>
      <c r="I715" s="264">
        <v>206325</v>
      </c>
      <c r="J715" s="264">
        <v>114300</v>
      </c>
      <c r="K715" s="264">
        <v>493568</v>
      </c>
      <c r="L715" s="264">
        <v>1685200</v>
      </c>
      <c r="M715" s="264">
        <v>400</v>
      </c>
      <c r="N715" s="264">
        <v>27200</v>
      </c>
      <c r="O715" s="264">
        <v>0</v>
      </c>
      <c r="P715" s="264">
        <v>1767258</v>
      </c>
      <c r="Q715" s="264">
        <v>9360675</v>
      </c>
      <c r="R715" s="264">
        <v>1576229</v>
      </c>
      <c r="S715" s="264">
        <v>576050</v>
      </c>
      <c r="T715" s="264">
        <v>5000</v>
      </c>
      <c r="U715" s="264">
        <v>873056</v>
      </c>
      <c r="V715" s="264">
        <v>353000</v>
      </c>
      <c r="W715" s="264">
        <v>1047874</v>
      </c>
      <c r="X715" s="264">
        <v>136215</v>
      </c>
      <c r="Y715" s="264">
        <v>1631043</v>
      </c>
      <c r="Z715" s="264">
        <v>6198467</v>
      </c>
      <c r="AA715" s="264">
        <v>1206511</v>
      </c>
      <c r="AB715" s="264">
        <v>7404978</v>
      </c>
      <c r="AC715" s="264">
        <v>1767258</v>
      </c>
      <c r="AD715" s="264">
        <v>9172236</v>
      </c>
      <c r="AE715" s="264">
        <v>188439</v>
      </c>
      <c r="AF715" s="264">
        <v>6071894</v>
      </c>
      <c r="AG715" s="264">
        <v>6260333</v>
      </c>
      <c r="AI715" t="s">
        <v>1739</v>
      </c>
      <c r="AK715" t="s">
        <v>1740</v>
      </c>
      <c r="AL715" s="241" t="str">
        <f t="shared" si="11"/>
        <v>794</v>
      </c>
    </row>
    <row r="716" spans="1:38" x14ac:dyDescent="0.2">
      <c r="A716" s="272" t="s">
        <v>2919</v>
      </c>
      <c r="B716" t="s">
        <v>1594</v>
      </c>
      <c r="C716" s="264">
        <v>158144</v>
      </c>
      <c r="D716" s="264">
        <v>0</v>
      </c>
      <c r="E716" s="264">
        <v>158144</v>
      </c>
      <c r="F716" s="264">
        <v>0</v>
      </c>
      <c r="G716" s="264">
        <v>0</v>
      </c>
      <c r="H716" s="264">
        <v>3192</v>
      </c>
      <c r="I716" s="264">
        <v>980</v>
      </c>
      <c r="J716" s="264">
        <v>16000</v>
      </c>
      <c r="K716" s="264">
        <v>54000</v>
      </c>
      <c r="L716" s="264">
        <v>67410</v>
      </c>
      <c r="M716" s="264">
        <v>0</v>
      </c>
      <c r="N716" s="264">
        <v>2750</v>
      </c>
      <c r="O716" s="264">
        <v>0</v>
      </c>
      <c r="P716" s="264">
        <v>2000</v>
      </c>
      <c r="Q716" s="264">
        <v>304476</v>
      </c>
      <c r="R716" s="264">
        <v>9535</v>
      </c>
      <c r="S716" s="264">
        <v>88638</v>
      </c>
      <c r="T716" s="264">
        <v>3500</v>
      </c>
      <c r="U716" s="264">
        <v>46502</v>
      </c>
      <c r="V716" s="264">
        <v>23500</v>
      </c>
      <c r="W716" s="264">
        <v>85686</v>
      </c>
      <c r="X716" s="264">
        <v>0</v>
      </c>
      <c r="Y716" s="264">
        <v>0</v>
      </c>
      <c r="Z716" s="264">
        <v>257361</v>
      </c>
      <c r="AA716" s="264">
        <v>50691</v>
      </c>
      <c r="AB716" s="264">
        <v>308052</v>
      </c>
      <c r="AC716" s="264">
        <v>2000</v>
      </c>
      <c r="AD716" s="264">
        <v>310052</v>
      </c>
      <c r="AE716" s="264">
        <v>-5576</v>
      </c>
      <c r="AF716" s="264">
        <v>437497</v>
      </c>
      <c r="AG716" s="264">
        <v>431921</v>
      </c>
      <c r="AI716" t="s">
        <v>105</v>
      </c>
      <c r="AK716" t="s">
        <v>106</v>
      </c>
      <c r="AL716" s="241" t="str">
        <f t="shared" si="11"/>
        <v>013</v>
      </c>
    </row>
    <row r="717" spans="1:38" x14ac:dyDescent="0.2">
      <c r="A717" s="272" t="s">
        <v>2920</v>
      </c>
      <c r="B717" t="s">
        <v>1597</v>
      </c>
      <c r="C717" s="264">
        <v>25792</v>
      </c>
      <c r="D717" s="264">
        <v>0</v>
      </c>
      <c r="E717" s="264">
        <v>25792</v>
      </c>
      <c r="F717" s="264">
        <v>0</v>
      </c>
      <c r="G717" s="264">
        <v>0</v>
      </c>
      <c r="H717" s="264">
        <v>150368</v>
      </c>
      <c r="I717" s="264">
        <v>300</v>
      </c>
      <c r="J717" s="264">
        <v>5800</v>
      </c>
      <c r="K717" s="264">
        <v>26006</v>
      </c>
      <c r="L717" s="264">
        <v>130135</v>
      </c>
      <c r="M717" s="264">
        <v>0</v>
      </c>
      <c r="N717" s="264">
        <v>1430</v>
      </c>
      <c r="O717" s="264">
        <v>0</v>
      </c>
      <c r="P717" s="264">
        <v>0</v>
      </c>
      <c r="Q717" s="264">
        <v>339831</v>
      </c>
      <c r="R717" s="264">
        <v>33487</v>
      </c>
      <c r="S717" s="264">
        <v>53256</v>
      </c>
      <c r="T717" s="264">
        <v>10314</v>
      </c>
      <c r="U717" s="264">
        <v>37500</v>
      </c>
      <c r="V717" s="264">
        <v>0</v>
      </c>
      <c r="W717" s="264">
        <v>134906</v>
      </c>
      <c r="X717" s="264">
        <v>0</v>
      </c>
      <c r="Y717" s="264">
        <v>0</v>
      </c>
      <c r="Z717" s="264">
        <v>269463</v>
      </c>
      <c r="AA717" s="264">
        <v>171298</v>
      </c>
      <c r="AB717" s="264">
        <v>440761</v>
      </c>
      <c r="AC717" s="264">
        <v>0</v>
      </c>
      <c r="AD717" s="264">
        <v>440761</v>
      </c>
      <c r="AE717" s="264">
        <v>-100930</v>
      </c>
      <c r="AF717" s="264">
        <v>951079</v>
      </c>
      <c r="AG717" s="264">
        <v>850149</v>
      </c>
      <c r="AI717" t="s">
        <v>1074</v>
      </c>
      <c r="AK717" t="s">
        <v>1075</v>
      </c>
      <c r="AL717" s="241" t="str">
        <f t="shared" si="11"/>
        <v>471</v>
      </c>
    </row>
    <row r="718" spans="1:38" x14ac:dyDescent="0.2">
      <c r="A718" s="272" t="s">
        <v>2921</v>
      </c>
      <c r="B718" t="s">
        <v>1599</v>
      </c>
      <c r="C718" s="264">
        <v>27320121</v>
      </c>
      <c r="D718" s="264">
        <v>0</v>
      </c>
      <c r="E718" s="264">
        <v>27320121</v>
      </c>
      <c r="F718" s="264">
        <v>0</v>
      </c>
      <c r="G718" s="264">
        <v>7221475</v>
      </c>
      <c r="H718" s="264">
        <v>2884125</v>
      </c>
      <c r="I718" s="264">
        <v>1065000</v>
      </c>
      <c r="J718" s="264">
        <v>271044</v>
      </c>
      <c r="K718" s="264">
        <v>8255579</v>
      </c>
      <c r="L718" s="264">
        <v>26581638</v>
      </c>
      <c r="M718" s="264">
        <v>1925000</v>
      </c>
      <c r="N718" s="264">
        <v>545500</v>
      </c>
      <c r="O718" s="264">
        <v>23617100</v>
      </c>
      <c r="P718" s="264">
        <v>7248698</v>
      </c>
      <c r="Q718" s="264">
        <v>106935280</v>
      </c>
      <c r="R718" s="264">
        <v>13049438</v>
      </c>
      <c r="S718" s="264">
        <v>8096857</v>
      </c>
      <c r="T718" s="264">
        <v>0</v>
      </c>
      <c r="U718" s="264">
        <v>8076054</v>
      </c>
      <c r="V718" s="264">
        <v>2906061</v>
      </c>
      <c r="W718" s="264">
        <v>3589922</v>
      </c>
      <c r="X718" s="264">
        <v>11418936</v>
      </c>
      <c r="Y718" s="264">
        <v>21319000</v>
      </c>
      <c r="Z718" s="264">
        <v>68456268</v>
      </c>
      <c r="AA718" s="264">
        <v>23484095</v>
      </c>
      <c r="AB718" s="264">
        <v>91940363</v>
      </c>
      <c r="AC718" s="264">
        <v>7248698</v>
      </c>
      <c r="AD718" s="264">
        <v>99189061</v>
      </c>
      <c r="AE718" s="264">
        <v>7746219</v>
      </c>
      <c r="AF718" s="264">
        <v>48393180</v>
      </c>
      <c r="AG718" s="264">
        <v>56139399</v>
      </c>
      <c r="AI718" t="s">
        <v>1237</v>
      </c>
      <c r="AK718" t="s">
        <v>1238</v>
      </c>
      <c r="AL718" s="241" t="str">
        <f t="shared" si="11"/>
        <v>550</v>
      </c>
    </row>
    <row r="719" spans="1:38" x14ac:dyDescent="0.2">
      <c r="A719" s="272" t="s">
        <v>2922</v>
      </c>
      <c r="B719" t="s">
        <v>1601</v>
      </c>
      <c r="C719" s="264">
        <v>54096896</v>
      </c>
      <c r="D719" s="264">
        <v>0</v>
      </c>
      <c r="E719" s="264">
        <v>54096896</v>
      </c>
      <c r="F719" s="264">
        <v>0</v>
      </c>
      <c r="G719" s="264">
        <v>13498069</v>
      </c>
      <c r="H719" s="264">
        <v>4901803</v>
      </c>
      <c r="I719" s="264">
        <v>1806671</v>
      </c>
      <c r="J719" s="264">
        <v>578000</v>
      </c>
      <c r="K719" s="264">
        <v>23580508.199999999</v>
      </c>
      <c r="L719" s="264">
        <v>19931050</v>
      </c>
      <c r="M719" s="264">
        <v>150000</v>
      </c>
      <c r="N719" s="264">
        <v>13044496</v>
      </c>
      <c r="O719" s="264">
        <v>101242100</v>
      </c>
      <c r="P719" s="264">
        <v>143773591</v>
      </c>
      <c r="Q719" s="264">
        <v>376603184.19999999</v>
      </c>
      <c r="R719" s="264">
        <v>31517239</v>
      </c>
      <c r="S719" s="264">
        <v>10578765</v>
      </c>
      <c r="T719" s="264">
        <v>1212406</v>
      </c>
      <c r="U719" s="264">
        <v>9404368</v>
      </c>
      <c r="V719" s="264">
        <v>10862888</v>
      </c>
      <c r="W719" s="264">
        <v>9042102</v>
      </c>
      <c r="X719" s="264">
        <v>21767475</v>
      </c>
      <c r="Y719" s="264">
        <v>116116061</v>
      </c>
      <c r="Z719" s="264">
        <v>210501304</v>
      </c>
      <c r="AA719" s="264">
        <v>37698221</v>
      </c>
      <c r="AB719" s="264">
        <v>248199525</v>
      </c>
      <c r="AC719" s="264">
        <v>143773591</v>
      </c>
      <c r="AD719" s="264">
        <v>391973116</v>
      </c>
      <c r="AE719" s="264">
        <v>-15369931.800000008</v>
      </c>
      <c r="AF719" s="264">
        <v>194355737</v>
      </c>
      <c r="AG719" s="264">
        <v>178985805.19999999</v>
      </c>
      <c r="AI719" t="s">
        <v>95</v>
      </c>
      <c r="AK719" t="s">
        <v>96</v>
      </c>
      <c r="AL719" s="241" t="str">
        <f t="shared" si="11"/>
        <v>009</v>
      </c>
    </row>
    <row r="720" spans="1:38" x14ac:dyDescent="0.2">
      <c r="A720" s="272" t="s">
        <v>2923</v>
      </c>
      <c r="B720" t="s">
        <v>1603</v>
      </c>
      <c r="C720" s="264">
        <v>3594304</v>
      </c>
      <c r="D720" s="264">
        <v>0</v>
      </c>
      <c r="E720" s="264">
        <v>3594304</v>
      </c>
      <c r="F720" s="264">
        <v>0</v>
      </c>
      <c r="G720" s="264">
        <v>1875810</v>
      </c>
      <c r="H720" s="264">
        <v>300217</v>
      </c>
      <c r="I720" s="264">
        <v>61700</v>
      </c>
      <c r="J720" s="264">
        <v>3500</v>
      </c>
      <c r="K720" s="264">
        <v>723153</v>
      </c>
      <c r="L720" s="264">
        <v>1945719</v>
      </c>
      <c r="M720" s="264">
        <v>0</v>
      </c>
      <c r="N720" s="264">
        <v>245038</v>
      </c>
      <c r="O720" s="264">
        <v>809300</v>
      </c>
      <c r="P720" s="264">
        <v>2620222</v>
      </c>
      <c r="Q720" s="264">
        <v>12178963</v>
      </c>
      <c r="R720" s="264">
        <v>2848038</v>
      </c>
      <c r="S720" s="264">
        <v>706323</v>
      </c>
      <c r="T720" s="264">
        <v>3000</v>
      </c>
      <c r="U720" s="264">
        <v>400075</v>
      </c>
      <c r="V720" s="264">
        <v>7294</v>
      </c>
      <c r="W720" s="264">
        <v>675532</v>
      </c>
      <c r="X720" s="264">
        <v>1822376</v>
      </c>
      <c r="Y720" s="264">
        <v>2039950</v>
      </c>
      <c r="Z720" s="264">
        <v>8502588</v>
      </c>
      <c r="AA720" s="264">
        <v>618280</v>
      </c>
      <c r="AB720" s="264">
        <v>9120868</v>
      </c>
      <c r="AC720" s="264">
        <v>2620222</v>
      </c>
      <c r="AD720" s="264">
        <v>11741090</v>
      </c>
      <c r="AE720" s="264">
        <v>437873</v>
      </c>
      <c r="AF720" s="264">
        <v>6539298</v>
      </c>
      <c r="AG720" s="264">
        <v>6977171</v>
      </c>
      <c r="AI720" t="s">
        <v>1045</v>
      </c>
      <c r="AK720" t="s">
        <v>1046</v>
      </c>
      <c r="AL720" s="241" t="str">
        <f t="shared" si="11"/>
        <v>457</v>
      </c>
    </row>
    <row r="721" spans="1:38" x14ac:dyDescent="0.2">
      <c r="A721" s="272" t="s">
        <v>2924</v>
      </c>
      <c r="B721" t="s">
        <v>1606</v>
      </c>
      <c r="C721" s="264">
        <v>428014</v>
      </c>
      <c r="D721" s="264">
        <v>0</v>
      </c>
      <c r="E721" s="264">
        <v>428014</v>
      </c>
      <c r="F721" s="264">
        <v>0</v>
      </c>
      <c r="G721" s="264">
        <v>1560904</v>
      </c>
      <c r="H721" s="264">
        <v>344881</v>
      </c>
      <c r="I721" s="264">
        <v>20750</v>
      </c>
      <c r="J721" s="264">
        <v>28500</v>
      </c>
      <c r="K721" s="264">
        <v>579421</v>
      </c>
      <c r="L721" s="264">
        <v>1415179</v>
      </c>
      <c r="M721" s="264">
        <v>40500</v>
      </c>
      <c r="N721" s="264">
        <v>42000</v>
      </c>
      <c r="O721" s="264">
        <v>2000000</v>
      </c>
      <c r="P721" s="264">
        <v>2594861</v>
      </c>
      <c r="Q721" s="264">
        <v>9055010</v>
      </c>
      <c r="R721" s="264">
        <v>271800</v>
      </c>
      <c r="S721" s="264">
        <v>354000</v>
      </c>
      <c r="T721" s="264">
        <v>15000</v>
      </c>
      <c r="U721" s="264">
        <v>711122</v>
      </c>
      <c r="V721" s="264">
        <v>43170</v>
      </c>
      <c r="W721" s="264">
        <v>352400</v>
      </c>
      <c r="X721" s="264">
        <v>837306</v>
      </c>
      <c r="Y721" s="264">
        <v>3417920</v>
      </c>
      <c r="Z721" s="264">
        <v>6002718</v>
      </c>
      <c r="AA721" s="264">
        <v>347700</v>
      </c>
      <c r="AB721" s="264">
        <v>6350418</v>
      </c>
      <c r="AC721" s="264">
        <v>2594861</v>
      </c>
      <c r="AD721" s="264">
        <v>8945279</v>
      </c>
      <c r="AE721" s="264">
        <v>109731</v>
      </c>
      <c r="AF721" s="264">
        <v>2633305</v>
      </c>
      <c r="AG721" s="264">
        <v>2743036</v>
      </c>
      <c r="AI721" t="s">
        <v>1470</v>
      </c>
      <c r="AK721" t="s">
        <v>1471</v>
      </c>
      <c r="AL721" s="241" t="str">
        <f t="shared" si="11"/>
        <v>663</v>
      </c>
    </row>
    <row r="722" spans="1:38" x14ac:dyDescent="0.2">
      <c r="A722" s="272" t="s">
        <v>2925</v>
      </c>
      <c r="B722" t="s">
        <v>1608</v>
      </c>
      <c r="C722" s="264">
        <v>312819</v>
      </c>
      <c r="D722" s="264">
        <v>0</v>
      </c>
      <c r="E722" s="264">
        <v>312819</v>
      </c>
      <c r="F722" s="264">
        <v>0</v>
      </c>
      <c r="G722" s="264">
        <v>87058</v>
      </c>
      <c r="H722" s="264">
        <v>99594</v>
      </c>
      <c r="I722" s="264">
        <v>2783</v>
      </c>
      <c r="J722" s="264">
        <v>19175</v>
      </c>
      <c r="K722" s="264">
        <v>135350</v>
      </c>
      <c r="L722" s="264">
        <v>420300</v>
      </c>
      <c r="M722" s="264">
        <v>0</v>
      </c>
      <c r="N722" s="264">
        <v>18150</v>
      </c>
      <c r="O722" s="264">
        <v>0</v>
      </c>
      <c r="P722" s="264">
        <v>0</v>
      </c>
      <c r="Q722" s="264">
        <v>1095229</v>
      </c>
      <c r="R722" s="264">
        <v>107672</v>
      </c>
      <c r="S722" s="264">
        <v>164350</v>
      </c>
      <c r="T722" s="264">
        <v>0</v>
      </c>
      <c r="U722" s="264">
        <v>85605</v>
      </c>
      <c r="V722" s="264">
        <v>302500</v>
      </c>
      <c r="W722" s="264">
        <v>88472</v>
      </c>
      <c r="X722" s="264">
        <v>174989</v>
      </c>
      <c r="Y722" s="264">
        <v>0</v>
      </c>
      <c r="Z722" s="264">
        <v>923588</v>
      </c>
      <c r="AA722" s="264">
        <v>399665</v>
      </c>
      <c r="AB722" s="264">
        <v>1323253</v>
      </c>
      <c r="AC722" s="264">
        <v>0</v>
      </c>
      <c r="AD722" s="264">
        <v>1323253</v>
      </c>
      <c r="AE722" s="264">
        <v>-228024</v>
      </c>
      <c r="AF722" s="264">
        <v>1060915</v>
      </c>
      <c r="AG722" s="264">
        <v>832891</v>
      </c>
      <c r="AI722" t="s">
        <v>1717</v>
      </c>
      <c r="AK722" t="s">
        <v>1718</v>
      </c>
      <c r="AL722" s="241" t="str">
        <f t="shared" si="11"/>
        <v>784</v>
      </c>
    </row>
    <row r="723" spans="1:38" x14ac:dyDescent="0.2">
      <c r="A723" s="272" t="s">
        <v>2926</v>
      </c>
      <c r="B723" t="s">
        <v>1610</v>
      </c>
      <c r="C723" s="264">
        <v>1656146</v>
      </c>
      <c r="D723" s="264">
        <v>0</v>
      </c>
      <c r="E723" s="264">
        <v>1656146</v>
      </c>
      <c r="F723" s="264">
        <v>0</v>
      </c>
      <c r="G723" s="264">
        <v>790078</v>
      </c>
      <c r="H723" s="264">
        <v>1070233</v>
      </c>
      <c r="I723" s="264">
        <v>59600</v>
      </c>
      <c r="J723" s="264">
        <v>11500</v>
      </c>
      <c r="K723" s="264">
        <v>567476</v>
      </c>
      <c r="L723" s="264">
        <v>1519800</v>
      </c>
      <c r="M723" s="264">
        <v>0</v>
      </c>
      <c r="N723" s="264">
        <v>130600</v>
      </c>
      <c r="O723" s="264">
        <v>0</v>
      </c>
      <c r="P723" s="264">
        <v>753590</v>
      </c>
      <c r="Q723" s="264">
        <v>6559023</v>
      </c>
      <c r="R723" s="264">
        <v>1193200</v>
      </c>
      <c r="S723" s="264">
        <v>635573</v>
      </c>
      <c r="T723" s="264">
        <v>4000</v>
      </c>
      <c r="U723" s="264">
        <v>643103</v>
      </c>
      <c r="V723" s="264">
        <v>0</v>
      </c>
      <c r="W723" s="264">
        <v>387586</v>
      </c>
      <c r="X723" s="264">
        <v>899366</v>
      </c>
      <c r="Y723" s="264">
        <v>380725</v>
      </c>
      <c r="Z723" s="264">
        <v>4143553</v>
      </c>
      <c r="AA723" s="264">
        <v>1408142</v>
      </c>
      <c r="AB723" s="264">
        <v>5551695</v>
      </c>
      <c r="AC723" s="264">
        <v>753590</v>
      </c>
      <c r="AD723" s="264">
        <v>6305285</v>
      </c>
      <c r="AE723" s="264">
        <v>253738</v>
      </c>
      <c r="AF723" s="264">
        <v>5018553</v>
      </c>
      <c r="AG723" s="264">
        <v>5272291</v>
      </c>
      <c r="AI723" t="s">
        <v>1953</v>
      </c>
      <c r="AK723" t="s">
        <v>1954</v>
      </c>
      <c r="AL723" s="241" t="str">
        <f t="shared" si="11"/>
        <v>896</v>
      </c>
    </row>
    <row r="724" spans="1:38" x14ac:dyDescent="0.2">
      <c r="A724" s="272" t="s">
        <v>2927</v>
      </c>
      <c r="B724" t="s">
        <v>1612</v>
      </c>
      <c r="C724" s="264">
        <v>43306269</v>
      </c>
      <c r="D724" s="264">
        <v>0</v>
      </c>
      <c r="E724" s="264">
        <v>43306269</v>
      </c>
      <c r="F724" s="264">
        <v>0</v>
      </c>
      <c r="G724" s="264">
        <v>4743176</v>
      </c>
      <c r="H724" s="264">
        <v>17340355</v>
      </c>
      <c r="I724" s="264">
        <v>4383430</v>
      </c>
      <c r="J724" s="264">
        <v>929300</v>
      </c>
      <c r="K724" s="264">
        <v>24522387.867929921</v>
      </c>
      <c r="L724" s="264">
        <v>20251719</v>
      </c>
      <c r="M724" s="264">
        <v>166000</v>
      </c>
      <c r="N724" s="264">
        <v>5336800</v>
      </c>
      <c r="O724" s="264">
        <v>14965000</v>
      </c>
      <c r="P724" s="264">
        <v>31352764</v>
      </c>
      <c r="Q724" s="264">
        <v>167297200.86792994</v>
      </c>
      <c r="R724" s="264">
        <v>34240721</v>
      </c>
      <c r="S724" s="264">
        <v>9541858</v>
      </c>
      <c r="T724" s="264">
        <v>684910</v>
      </c>
      <c r="U724" s="264">
        <v>12759173</v>
      </c>
      <c r="V724" s="264">
        <v>6652687</v>
      </c>
      <c r="W724" s="264">
        <v>12881029</v>
      </c>
      <c r="X724" s="264">
        <v>10700043</v>
      </c>
      <c r="Y724" s="264">
        <v>40111000</v>
      </c>
      <c r="Z724" s="264">
        <v>127571421</v>
      </c>
      <c r="AA724" s="264">
        <v>16206371</v>
      </c>
      <c r="AB724" s="264">
        <v>143777792</v>
      </c>
      <c r="AC724" s="264">
        <v>31352764</v>
      </c>
      <c r="AD724" s="264">
        <v>175130556</v>
      </c>
      <c r="AE724" s="264">
        <v>-7833355.1320700794</v>
      </c>
      <c r="AF724" s="264">
        <v>216603256</v>
      </c>
      <c r="AG724" s="264">
        <v>208769900.86792994</v>
      </c>
      <c r="AI724" t="s">
        <v>975</v>
      </c>
      <c r="AK724" t="s">
        <v>976</v>
      </c>
      <c r="AL724" s="241" t="str">
        <f t="shared" si="11"/>
        <v>424</v>
      </c>
    </row>
    <row r="725" spans="1:38" x14ac:dyDescent="0.2">
      <c r="A725" s="272" t="s">
        <v>2928</v>
      </c>
      <c r="B725" t="s">
        <v>1614</v>
      </c>
      <c r="C725" s="264">
        <v>181464</v>
      </c>
      <c r="D725" s="264">
        <v>0</v>
      </c>
      <c r="E725" s="264">
        <v>181464</v>
      </c>
      <c r="F725" s="264">
        <v>0</v>
      </c>
      <c r="G725" s="264">
        <v>20585</v>
      </c>
      <c r="H725" s="264">
        <v>90843</v>
      </c>
      <c r="I725" s="264">
        <v>6000</v>
      </c>
      <c r="J725" s="264">
        <v>100</v>
      </c>
      <c r="K725" s="264">
        <v>202647</v>
      </c>
      <c r="L725" s="264">
        <v>568300</v>
      </c>
      <c r="M725" s="264">
        <v>0</v>
      </c>
      <c r="N725" s="264">
        <v>11950</v>
      </c>
      <c r="O725" s="264">
        <v>0</v>
      </c>
      <c r="P725" s="264">
        <v>403392</v>
      </c>
      <c r="Q725" s="264">
        <v>1485281</v>
      </c>
      <c r="R725" s="264">
        <v>199554</v>
      </c>
      <c r="S725" s="264">
        <v>120200</v>
      </c>
      <c r="T725" s="264">
        <v>0</v>
      </c>
      <c r="U725" s="264">
        <v>22500</v>
      </c>
      <c r="V725" s="264">
        <v>9734</v>
      </c>
      <c r="W725" s="264">
        <v>129000</v>
      </c>
      <c r="X725" s="264">
        <v>62095</v>
      </c>
      <c r="Y725" s="264">
        <v>0</v>
      </c>
      <c r="Z725" s="264">
        <v>543083</v>
      </c>
      <c r="AA725" s="264">
        <v>462575</v>
      </c>
      <c r="AB725" s="264">
        <v>1005658</v>
      </c>
      <c r="AC725" s="264">
        <v>403392</v>
      </c>
      <c r="AD725" s="264">
        <v>1409050</v>
      </c>
      <c r="AE725" s="264">
        <v>76231</v>
      </c>
      <c r="AF725" s="264">
        <v>987846</v>
      </c>
      <c r="AG725" s="264">
        <v>1064077</v>
      </c>
      <c r="AI725" t="s">
        <v>594</v>
      </c>
      <c r="AK725" t="s">
        <v>595</v>
      </c>
      <c r="AL725" s="241" t="str">
        <f t="shared" si="11"/>
        <v>245</v>
      </c>
    </row>
    <row r="726" spans="1:38" x14ac:dyDescent="0.2">
      <c r="A726" s="272" t="s">
        <v>2929</v>
      </c>
      <c r="B726" t="s">
        <v>878</v>
      </c>
      <c r="C726" s="264">
        <v>94036</v>
      </c>
      <c r="D726" s="264">
        <v>0</v>
      </c>
      <c r="E726" s="264">
        <v>94036</v>
      </c>
      <c r="F726" s="264">
        <v>0</v>
      </c>
      <c r="G726" s="264">
        <v>0</v>
      </c>
      <c r="H726" s="264">
        <v>41321</v>
      </c>
      <c r="I726" s="264">
        <v>2275</v>
      </c>
      <c r="J726" s="264">
        <v>1550</v>
      </c>
      <c r="K726" s="264">
        <v>111585</v>
      </c>
      <c r="L726" s="264">
        <v>113100</v>
      </c>
      <c r="M726" s="264">
        <v>0</v>
      </c>
      <c r="N726" s="264">
        <v>3000</v>
      </c>
      <c r="O726" s="264">
        <v>0</v>
      </c>
      <c r="P726" s="264">
        <v>13500</v>
      </c>
      <c r="Q726" s="264">
        <v>380367</v>
      </c>
      <c r="R726" s="264">
        <v>39200</v>
      </c>
      <c r="S726" s="264">
        <v>48200</v>
      </c>
      <c r="T726" s="264">
        <v>0</v>
      </c>
      <c r="U726" s="264">
        <v>24500</v>
      </c>
      <c r="V726" s="264">
        <v>0</v>
      </c>
      <c r="W726" s="264">
        <v>43200</v>
      </c>
      <c r="X726" s="264">
        <v>13500</v>
      </c>
      <c r="Y726" s="264">
        <v>0</v>
      </c>
      <c r="Z726" s="264">
        <v>168600</v>
      </c>
      <c r="AA726" s="264">
        <v>185169</v>
      </c>
      <c r="AB726" s="264">
        <v>353769</v>
      </c>
      <c r="AC726" s="264">
        <v>13500</v>
      </c>
      <c r="AD726" s="264">
        <v>367269</v>
      </c>
      <c r="AE726" s="264">
        <v>13098</v>
      </c>
      <c r="AF726" s="264">
        <v>427906</v>
      </c>
      <c r="AG726" s="264">
        <v>441004</v>
      </c>
      <c r="AI726" t="s">
        <v>246</v>
      </c>
      <c r="AK726" t="s">
        <v>247</v>
      </c>
      <c r="AL726" s="241" t="str">
        <f t="shared" si="11"/>
        <v>079</v>
      </c>
    </row>
    <row r="727" spans="1:38" x14ac:dyDescent="0.2">
      <c r="A727" s="272" t="s">
        <v>2930</v>
      </c>
      <c r="B727" t="s">
        <v>1617</v>
      </c>
      <c r="C727" s="264">
        <v>73666</v>
      </c>
      <c r="D727" s="264">
        <v>0</v>
      </c>
      <c r="E727" s="264">
        <v>73666</v>
      </c>
      <c r="F727" s="264">
        <v>0</v>
      </c>
      <c r="G727" s="264">
        <v>0</v>
      </c>
      <c r="H727" s="264">
        <v>35017</v>
      </c>
      <c r="I727" s="264">
        <v>1450</v>
      </c>
      <c r="J727" s="264">
        <v>75</v>
      </c>
      <c r="K727" s="264">
        <v>25900</v>
      </c>
      <c r="L727" s="264">
        <v>134935</v>
      </c>
      <c r="M727" s="264">
        <v>0</v>
      </c>
      <c r="N727" s="264">
        <v>3100</v>
      </c>
      <c r="O727" s="264">
        <v>0</v>
      </c>
      <c r="P727" s="264">
        <v>0</v>
      </c>
      <c r="Q727" s="264">
        <v>274143</v>
      </c>
      <c r="R727" s="264">
        <v>8467</v>
      </c>
      <c r="S727" s="264">
        <v>44735</v>
      </c>
      <c r="T727" s="264">
        <v>0</v>
      </c>
      <c r="U727" s="264">
        <v>2287</v>
      </c>
      <c r="V727" s="264">
        <v>0</v>
      </c>
      <c r="W727" s="264">
        <v>82144</v>
      </c>
      <c r="X727" s="264">
        <v>0</v>
      </c>
      <c r="Y727" s="264">
        <v>0</v>
      </c>
      <c r="Z727" s="264">
        <v>137633</v>
      </c>
      <c r="AA727" s="264">
        <v>128913</v>
      </c>
      <c r="AB727" s="264">
        <v>266546</v>
      </c>
      <c r="AC727" s="264">
        <v>0</v>
      </c>
      <c r="AD727" s="264">
        <v>266546</v>
      </c>
      <c r="AE727" s="264">
        <v>7597</v>
      </c>
      <c r="AF727" s="264">
        <v>262150</v>
      </c>
      <c r="AG727" s="264">
        <v>269747</v>
      </c>
      <c r="AI727" t="s">
        <v>417</v>
      </c>
      <c r="AK727" t="s">
        <v>418</v>
      </c>
      <c r="AL727" s="241" t="str">
        <f t="shared" si="11"/>
        <v>159</v>
      </c>
    </row>
    <row r="728" spans="1:38" x14ac:dyDescent="0.2">
      <c r="A728" s="272" t="s">
        <v>2931</v>
      </c>
      <c r="B728" t="s">
        <v>1619</v>
      </c>
      <c r="C728" s="264">
        <v>37941</v>
      </c>
      <c r="D728" s="264">
        <v>0</v>
      </c>
      <c r="E728" s="264">
        <v>37941</v>
      </c>
      <c r="F728" s="264">
        <v>0</v>
      </c>
      <c r="G728" s="264">
        <v>0</v>
      </c>
      <c r="H728" s="264">
        <v>20484</v>
      </c>
      <c r="I728" s="264">
        <v>750</v>
      </c>
      <c r="J728" s="264">
        <v>4500</v>
      </c>
      <c r="K728" s="264">
        <v>71130</v>
      </c>
      <c r="L728" s="264">
        <v>10800</v>
      </c>
      <c r="M728" s="264">
        <v>0</v>
      </c>
      <c r="N728" s="264">
        <v>500</v>
      </c>
      <c r="O728" s="264">
        <v>0</v>
      </c>
      <c r="P728" s="264">
        <v>0</v>
      </c>
      <c r="Q728" s="264">
        <v>146105</v>
      </c>
      <c r="R728" s="264">
        <v>60672</v>
      </c>
      <c r="S728" s="264">
        <v>38000</v>
      </c>
      <c r="T728" s="264">
        <v>0</v>
      </c>
      <c r="U728" s="264">
        <v>16225</v>
      </c>
      <c r="V728" s="264">
        <v>750</v>
      </c>
      <c r="W728" s="264">
        <v>24875</v>
      </c>
      <c r="X728" s="264">
        <v>0</v>
      </c>
      <c r="Y728" s="264">
        <v>0</v>
      </c>
      <c r="Z728" s="264">
        <v>140522</v>
      </c>
      <c r="AA728" s="264">
        <v>0</v>
      </c>
      <c r="AB728" s="264">
        <v>140522</v>
      </c>
      <c r="AC728" s="264">
        <v>0</v>
      </c>
      <c r="AD728" s="264">
        <v>140522</v>
      </c>
      <c r="AE728" s="264">
        <v>5583</v>
      </c>
      <c r="AF728" s="264">
        <v>191769</v>
      </c>
      <c r="AG728" s="264">
        <v>197352</v>
      </c>
      <c r="AI728" t="s">
        <v>913</v>
      </c>
      <c r="AK728" t="s">
        <v>914</v>
      </c>
      <c r="AL728" s="241" t="str">
        <f t="shared" si="11"/>
        <v>396</v>
      </c>
    </row>
    <row r="729" spans="1:38" x14ac:dyDescent="0.2">
      <c r="A729" s="272" t="s">
        <v>2932</v>
      </c>
      <c r="B729" t="s">
        <v>1621</v>
      </c>
      <c r="C729" s="264">
        <v>107502</v>
      </c>
      <c r="D729" s="264">
        <v>0</v>
      </c>
      <c r="E729" s="264">
        <v>107502</v>
      </c>
      <c r="F729" s="264">
        <v>0</v>
      </c>
      <c r="G729" s="264">
        <v>158111</v>
      </c>
      <c r="H729" s="264">
        <v>40944</v>
      </c>
      <c r="I729" s="264">
        <v>1925</v>
      </c>
      <c r="J729" s="264">
        <v>125</v>
      </c>
      <c r="K729" s="264">
        <v>110862</v>
      </c>
      <c r="L729" s="264">
        <v>184950</v>
      </c>
      <c r="M729" s="264">
        <v>0</v>
      </c>
      <c r="N729" s="264">
        <v>36000</v>
      </c>
      <c r="O729" s="264">
        <v>0</v>
      </c>
      <c r="P729" s="264">
        <v>0</v>
      </c>
      <c r="Q729" s="264">
        <v>640419</v>
      </c>
      <c r="R729" s="264">
        <v>72292</v>
      </c>
      <c r="S729" s="264">
        <v>194143</v>
      </c>
      <c r="T729" s="264">
        <v>0</v>
      </c>
      <c r="U729" s="264">
        <v>6380</v>
      </c>
      <c r="V729" s="264">
        <v>0</v>
      </c>
      <c r="W729" s="264">
        <v>85820</v>
      </c>
      <c r="X729" s="264">
        <v>88535</v>
      </c>
      <c r="Y729" s="264">
        <v>0</v>
      </c>
      <c r="Z729" s="264">
        <v>447170</v>
      </c>
      <c r="AA729" s="264">
        <v>193249</v>
      </c>
      <c r="AB729" s="264">
        <v>640419</v>
      </c>
      <c r="AC729" s="264">
        <v>0</v>
      </c>
      <c r="AD729" s="264">
        <v>640419</v>
      </c>
      <c r="AE729" s="264">
        <v>0</v>
      </c>
      <c r="AF729" s="264">
        <v>606407</v>
      </c>
      <c r="AG729" s="264">
        <v>606407</v>
      </c>
      <c r="AI729" t="s">
        <v>1993</v>
      </c>
      <c r="AK729" t="s">
        <v>1994</v>
      </c>
      <c r="AL729" s="241" t="str">
        <f t="shared" si="11"/>
        <v>915</v>
      </c>
    </row>
    <row r="730" spans="1:38" x14ac:dyDescent="0.2">
      <c r="A730" s="272" t="s">
        <v>2933</v>
      </c>
      <c r="B730" t="s">
        <v>1623</v>
      </c>
      <c r="C730" s="264">
        <v>295814</v>
      </c>
      <c r="D730" s="264">
        <v>0</v>
      </c>
      <c r="E730" s="264">
        <v>295814</v>
      </c>
      <c r="F730" s="264">
        <v>0</v>
      </c>
      <c r="G730" s="264">
        <v>205744</v>
      </c>
      <c r="H730" s="264">
        <v>141257</v>
      </c>
      <c r="I730" s="264">
        <v>3675</v>
      </c>
      <c r="J730" s="264">
        <v>1100</v>
      </c>
      <c r="K730" s="264">
        <v>141985</v>
      </c>
      <c r="L730" s="264">
        <v>998196</v>
      </c>
      <c r="M730" s="264">
        <v>0</v>
      </c>
      <c r="N730" s="264">
        <v>27000</v>
      </c>
      <c r="O730" s="264">
        <v>90000</v>
      </c>
      <c r="P730" s="264">
        <v>617036</v>
      </c>
      <c r="Q730" s="264">
        <v>2521807</v>
      </c>
      <c r="R730" s="264">
        <v>76275</v>
      </c>
      <c r="S730" s="264">
        <v>353673</v>
      </c>
      <c r="T730" s="264">
        <v>12400</v>
      </c>
      <c r="U730" s="264">
        <v>65175</v>
      </c>
      <c r="V730" s="264">
        <v>7750</v>
      </c>
      <c r="W730" s="264">
        <v>193931</v>
      </c>
      <c r="X730" s="264">
        <v>106520</v>
      </c>
      <c r="Y730" s="264">
        <v>205744</v>
      </c>
      <c r="Z730" s="264">
        <v>1021468</v>
      </c>
      <c r="AA730" s="264">
        <v>751448</v>
      </c>
      <c r="AB730" s="264">
        <v>1772916</v>
      </c>
      <c r="AC730" s="264">
        <v>617036</v>
      </c>
      <c r="AD730" s="264">
        <v>2389952</v>
      </c>
      <c r="AE730" s="264">
        <v>131855</v>
      </c>
      <c r="AF730" s="264">
        <v>1121889</v>
      </c>
      <c r="AG730" s="264">
        <v>1253744</v>
      </c>
      <c r="AI730" t="s">
        <v>342</v>
      </c>
      <c r="AK730" t="s">
        <v>343</v>
      </c>
      <c r="AL730" s="241" t="str">
        <f t="shared" si="11"/>
        <v>124</v>
      </c>
    </row>
    <row r="731" spans="1:38" x14ac:dyDescent="0.2">
      <c r="A731" s="272" t="s">
        <v>2934</v>
      </c>
      <c r="B731" t="s">
        <v>1625</v>
      </c>
      <c r="C731" s="264">
        <v>394892</v>
      </c>
      <c r="D731" s="264">
        <v>0</v>
      </c>
      <c r="E731" s="264">
        <v>394892</v>
      </c>
      <c r="F731" s="264">
        <v>0</v>
      </c>
      <c r="G731" s="264">
        <v>95437</v>
      </c>
      <c r="H731" s="264">
        <v>237087</v>
      </c>
      <c r="I731" s="264">
        <v>6200</v>
      </c>
      <c r="J731" s="264">
        <v>500</v>
      </c>
      <c r="K731" s="264">
        <v>175905</v>
      </c>
      <c r="L731" s="264">
        <v>1746746</v>
      </c>
      <c r="M731" s="264">
        <v>0</v>
      </c>
      <c r="N731" s="264">
        <v>12500</v>
      </c>
      <c r="O731" s="264">
        <v>0</v>
      </c>
      <c r="P731" s="264">
        <v>366567</v>
      </c>
      <c r="Q731" s="264">
        <v>3035834</v>
      </c>
      <c r="R731" s="264">
        <v>242669</v>
      </c>
      <c r="S731" s="264">
        <v>162400</v>
      </c>
      <c r="T731" s="264">
        <v>0</v>
      </c>
      <c r="U731" s="264">
        <v>236858</v>
      </c>
      <c r="V731" s="264">
        <v>0</v>
      </c>
      <c r="W731" s="264">
        <v>152480</v>
      </c>
      <c r="X731" s="264">
        <v>264074</v>
      </c>
      <c r="Y731" s="264">
        <v>0</v>
      </c>
      <c r="Z731" s="264">
        <v>1058481</v>
      </c>
      <c r="AA731" s="264">
        <v>1413070</v>
      </c>
      <c r="AB731" s="264">
        <v>2471551</v>
      </c>
      <c r="AC731" s="264">
        <v>366567</v>
      </c>
      <c r="AD731" s="264">
        <v>2838118</v>
      </c>
      <c r="AE731" s="264">
        <v>197716</v>
      </c>
      <c r="AF731" s="264">
        <v>1077284</v>
      </c>
      <c r="AG731" s="264">
        <v>1275000</v>
      </c>
      <c r="AI731" t="s">
        <v>743</v>
      </c>
      <c r="AK731" t="s">
        <v>744</v>
      </c>
      <c r="AL731" s="241" t="str">
        <f t="shared" si="11"/>
        <v>317</v>
      </c>
    </row>
    <row r="732" spans="1:38" x14ac:dyDescent="0.2">
      <c r="A732" s="272" t="s">
        <v>2935</v>
      </c>
      <c r="B732" t="s">
        <v>1627</v>
      </c>
      <c r="C732" s="264">
        <v>361201</v>
      </c>
      <c r="D732" s="264">
        <v>0</v>
      </c>
      <c r="E732" s="264">
        <v>361201</v>
      </c>
      <c r="F732" s="264">
        <v>0</v>
      </c>
      <c r="G732" s="264">
        <v>0</v>
      </c>
      <c r="H732" s="264">
        <v>116365</v>
      </c>
      <c r="I732" s="264">
        <v>3375</v>
      </c>
      <c r="J732" s="264">
        <v>1000</v>
      </c>
      <c r="K732" s="264">
        <v>176168</v>
      </c>
      <c r="L732" s="264">
        <v>355212</v>
      </c>
      <c r="M732" s="264">
        <v>0</v>
      </c>
      <c r="N732" s="264">
        <v>11700</v>
      </c>
      <c r="O732" s="264">
        <v>680000</v>
      </c>
      <c r="P732" s="264">
        <v>77000</v>
      </c>
      <c r="Q732" s="264">
        <v>1782021</v>
      </c>
      <c r="R732" s="264">
        <v>60900</v>
      </c>
      <c r="S732" s="264">
        <v>139250</v>
      </c>
      <c r="T732" s="264">
        <v>0</v>
      </c>
      <c r="U732" s="264">
        <v>84050</v>
      </c>
      <c r="V732" s="264">
        <v>11500</v>
      </c>
      <c r="W732" s="264">
        <v>196210</v>
      </c>
      <c r="X732" s="264">
        <v>39555</v>
      </c>
      <c r="Y732" s="264">
        <v>70000</v>
      </c>
      <c r="Z732" s="264">
        <v>601465</v>
      </c>
      <c r="AA732" s="264">
        <v>1058390</v>
      </c>
      <c r="AB732" s="264">
        <v>1659855</v>
      </c>
      <c r="AC732" s="264">
        <v>77000</v>
      </c>
      <c r="AD732" s="264">
        <v>1736855</v>
      </c>
      <c r="AE732" s="264">
        <v>45166</v>
      </c>
      <c r="AF732" s="264">
        <v>1943792</v>
      </c>
      <c r="AG732" s="264">
        <v>1988958</v>
      </c>
      <c r="AI732" t="s">
        <v>867</v>
      </c>
      <c r="AK732" t="s">
        <v>868</v>
      </c>
      <c r="AL732" s="241" t="str">
        <f t="shared" si="11"/>
        <v>375</v>
      </c>
    </row>
    <row r="733" spans="1:38" x14ac:dyDescent="0.2">
      <c r="A733" s="272" t="s">
        <v>2936</v>
      </c>
      <c r="B733" t="s">
        <v>1629</v>
      </c>
      <c r="C733" s="264">
        <v>411180</v>
      </c>
      <c r="D733" s="264">
        <v>0</v>
      </c>
      <c r="E733" s="264">
        <v>411180</v>
      </c>
      <c r="F733" s="264">
        <v>0</v>
      </c>
      <c r="G733" s="264">
        <v>131396</v>
      </c>
      <c r="H733" s="264">
        <v>112752</v>
      </c>
      <c r="I733" s="264">
        <v>7355</v>
      </c>
      <c r="J733" s="264">
        <v>1250</v>
      </c>
      <c r="K733" s="264">
        <v>333328</v>
      </c>
      <c r="L733" s="264">
        <v>200000</v>
      </c>
      <c r="M733" s="264">
        <v>0</v>
      </c>
      <c r="N733" s="264">
        <v>0</v>
      </c>
      <c r="O733" s="264">
        <v>0</v>
      </c>
      <c r="P733" s="264">
        <v>90828</v>
      </c>
      <c r="Q733" s="264">
        <v>1288089</v>
      </c>
      <c r="R733" s="264">
        <v>103442</v>
      </c>
      <c r="S733" s="264">
        <v>200100</v>
      </c>
      <c r="T733" s="264">
        <v>0</v>
      </c>
      <c r="U733" s="264">
        <v>57090</v>
      </c>
      <c r="V733" s="264">
        <v>179604</v>
      </c>
      <c r="W733" s="264">
        <v>199115</v>
      </c>
      <c r="X733" s="264">
        <v>156146</v>
      </c>
      <c r="Y733" s="264">
        <v>210000</v>
      </c>
      <c r="Z733" s="264">
        <v>1105497</v>
      </c>
      <c r="AA733" s="264">
        <v>174647</v>
      </c>
      <c r="AB733" s="264">
        <v>1280144</v>
      </c>
      <c r="AC733" s="264">
        <v>90828</v>
      </c>
      <c r="AD733" s="264">
        <v>1370972</v>
      </c>
      <c r="AE733" s="264">
        <v>-82883</v>
      </c>
      <c r="AF733" s="264">
        <v>2060869</v>
      </c>
      <c r="AG733" s="264">
        <v>1977986</v>
      </c>
      <c r="AI733" t="s">
        <v>794</v>
      </c>
      <c r="AK733" t="s">
        <v>795</v>
      </c>
      <c r="AL733" s="241" t="str">
        <f t="shared" si="11"/>
        <v>341</v>
      </c>
    </row>
    <row r="734" spans="1:38" x14ac:dyDescent="0.2">
      <c r="A734" s="272" t="s">
        <v>2937</v>
      </c>
      <c r="B734" t="s">
        <v>1631</v>
      </c>
      <c r="C734" s="264">
        <v>291308</v>
      </c>
      <c r="D734" s="264">
        <v>0</v>
      </c>
      <c r="E734" s="264">
        <v>291308</v>
      </c>
      <c r="F734" s="264">
        <v>0</v>
      </c>
      <c r="G734" s="264">
        <v>105983</v>
      </c>
      <c r="H734" s="264">
        <v>285568</v>
      </c>
      <c r="I734" s="264">
        <v>1450</v>
      </c>
      <c r="J734" s="264">
        <v>6580</v>
      </c>
      <c r="K734" s="264">
        <v>1011446</v>
      </c>
      <c r="L734" s="264">
        <v>372500</v>
      </c>
      <c r="M734" s="264">
        <v>0</v>
      </c>
      <c r="N734" s="264">
        <v>36874</v>
      </c>
      <c r="O734" s="264">
        <v>1242556</v>
      </c>
      <c r="P734" s="264">
        <v>264128</v>
      </c>
      <c r="Q734" s="264">
        <v>3618393</v>
      </c>
      <c r="R734" s="264">
        <v>83911</v>
      </c>
      <c r="S734" s="264">
        <v>268906</v>
      </c>
      <c r="T734" s="264">
        <v>0</v>
      </c>
      <c r="U734" s="264">
        <v>184408</v>
      </c>
      <c r="V734" s="264">
        <v>85600</v>
      </c>
      <c r="W734" s="264">
        <v>242464</v>
      </c>
      <c r="X734" s="264">
        <v>89843</v>
      </c>
      <c r="Y734" s="264">
        <v>891901</v>
      </c>
      <c r="Z734" s="264">
        <v>1847033</v>
      </c>
      <c r="AA734" s="264">
        <v>2249492</v>
      </c>
      <c r="AB734" s="264">
        <v>4096525</v>
      </c>
      <c r="AC734" s="264">
        <v>264128</v>
      </c>
      <c r="AD734" s="264">
        <v>4360653</v>
      </c>
      <c r="AE734" s="264">
        <v>-742260</v>
      </c>
      <c r="AF734" s="264">
        <v>2484703</v>
      </c>
      <c r="AG734" s="264">
        <v>1742443</v>
      </c>
      <c r="AI734" t="s">
        <v>128</v>
      </c>
      <c r="AK734" t="s">
        <v>129</v>
      </c>
      <c r="AL734" s="241" t="str">
        <f t="shared" si="11"/>
        <v>024</v>
      </c>
    </row>
    <row r="735" spans="1:38" x14ac:dyDescent="0.2">
      <c r="A735" s="272" t="s">
        <v>2938</v>
      </c>
      <c r="B735" t="s">
        <v>1634</v>
      </c>
      <c r="C735" s="264">
        <v>458153</v>
      </c>
      <c r="D735" s="264">
        <v>0</v>
      </c>
      <c r="E735" s="264">
        <v>458153</v>
      </c>
      <c r="F735" s="264">
        <v>0</v>
      </c>
      <c r="G735" s="264">
        <v>407930</v>
      </c>
      <c r="H735" s="264">
        <v>150646</v>
      </c>
      <c r="I735" s="264">
        <v>1435</v>
      </c>
      <c r="J735" s="264">
        <v>2600</v>
      </c>
      <c r="K735" s="264">
        <v>673682</v>
      </c>
      <c r="L735" s="264">
        <v>3053844</v>
      </c>
      <c r="M735" s="264">
        <v>4000</v>
      </c>
      <c r="N735" s="264">
        <v>3300</v>
      </c>
      <c r="O735" s="264">
        <v>2000000</v>
      </c>
      <c r="P735" s="264">
        <v>956827</v>
      </c>
      <c r="Q735" s="264">
        <v>7712417</v>
      </c>
      <c r="R735" s="264">
        <v>281652</v>
      </c>
      <c r="S735" s="264">
        <v>341870</v>
      </c>
      <c r="T735" s="264">
        <v>0</v>
      </c>
      <c r="U735" s="264">
        <v>158321</v>
      </c>
      <c r="V735" s="264">
        <v>13000</v>
      </c>
      <c r="W735" s="264">
        <v>143000</v>
      </c>
      <c r="X735" s="264">
        <v>747028</v>
      </c>
      <c r="Y735" s="264">
        <v>0</v>
      </c>
      <c r="Z735" s="264">
        <v>1684871</v>
      </c>
      <c r="AA735" s="264">
        <v>4781090</v>
      </c>
      <c r="AB735" s="264">
        <v>6465961</v>
      </c>
      <c r="AC735" s="264">
        <v>956827</v>
      </c>
      <c r="AD735" s="264">
        <v>7422788</v>
      </c>
      <c r="AE735" s="264">
        <v>289629</v>
      </c>
      <c r="AF735" s="264">
        <v>-275804</v>
      </c>
      <c r="AG735" s="264">
        <v>13825</v>
      </c>
      <c r="AI735" t="s">
        <v>189</v>
      </c>
      <c r="AK735" t="s">
        <v>190</v>
      </c>
      <c r="AL735" s="241" t="str">
        <f t="shared" si="11"/>
        <v>053</v>
      </c>
    </row>
    <row r="736" spans="1:38" x14ac:dyDescent="0.2">
      <c r="A736" s="272" t="s">
        <v>2939</v>
      </c>
      <c r="B736" t="s">
        <v>1636</v>
      </c>
      <c r="C736" s="264">
        <v>54610</v>
      </c>
      <c r="D736" s="264">
        <v>0</v>
      </c>
      <c r="E736" s="264">
        <v>54610</v>
      </c>
      <c r="F736" s="264">
        <v>0</v>
      </c>
      <c r="G736" s="264">
        <v>0</v>
      </c>
      <c r="H736" s="264">
        <v>25255</v>
      </c>
      <c r="I736" s="264">
        <v>200</v>
      </c>
      <c r="J736" s="264">
        <v>800</v>
      </c>
      <c r="K736" s="264">
        <v>33201</v>
      </c>
      <c r="L736" s="264">
        <v>106708</v>
      </c>
      <c r="M736" s="264">
        <v>0</v>
      </c>
      <c r="N736" s="264">
        <v>12000</v>
      </c>
      <c r="O736" s="264">
        <v>0</v>
      </c>
      <c r="P736" s="264">
        <v>34777</v>
      </c>
      <c r="Q736" s="264">
        <v>267551</v>
      </c>
      <c r="R736" s="264">
        <v>21100</v>
      </c>
      <c r="S736" s="264">
        <v>49458</v>
      </c>
      <c r="T736" s="264">
        <v>100</v>
      </c>
      <c r="U736" s="264">
        <v>40061</v>
      </c>
      <c r="V736" s="264">
        <v>2500</v>
      </c>
      <c r="W736" s="264">
        <v>46757</v>
      </c>
      <c r="X736" s="264">
        <v>34777</v>
      </c>
      <c r="Y736" s="264">
        <v>0</v>
      </c>
      <c r="Z736" s="264">
        <v>194753</v>
      </c>
      <c r="AA736" s="264">
        <v>0</v>
      </c>
      <c r="AB736" s="264">
        <v>194753</v>
      </c>
      <c r="AC736" s="264">
        <v>34777</v>
      </c>
      <c r="AD736" s="264">
        <v>229530</v>
      </c>
      <c r="AE736" s="264">
        <v>38021</v>
      </c>
      <c r="AF736" s="264">
        <v>79675</v>
      </c>
      <c r="AG736" s="264">
        <v>117696</v>
      </c>
      <c r="AI736" t="s">
        <v>221</v>
      </c>
      <c r="AK736" t="s">
        <v>222</v>
      </c>
      <c r="AL736" s="241" t="str">
        <f t="shared" si="11"/>
        <v>068</v>
      </c>
    </row>
    <row r="737" spans="1:38" x14ac:dyDescent="0.2">
      <c r="A737" s="272" t="s">
        <v>2940</v>
      </c>
      <c r="B737" t="s">
        <v>1638</v>
      </c>
      <c r="C737" s="264">
        <v>3998954</v>
      </c>
      <c r="D737" s="264">
        <v>0</v>
      </c>
      <c r="E737" s="264">
        <v>3998954</v>
      </c>
      <c r="F737" s="264">
        <v>0</v>
      </c>
      <c r="G737" s="264">
        <v>2220329</v>
      </c>
      <c r="H737" s="264">
        <v>2277956</v>
      </c>
      <c r="I737" s="264">
        <v>2910</v>
      </c>
      <c r="J737" s="264">
        <v>125452</v>
      </c>
      <c r="K737" s="264">
        <v>2467735.1</v>
      </c>
      <c r="L737" s="264">
        <v>6101270</v>
      </c>
      <c r="M737" s="264">
        <v>0</v>
      </c>
      <c r="N737" s="264">
        <v>1473339</v>
      </c>
      <c r="O737" s="264">
        <v>5800000</v>
      </c>
      <c r="P737" s="264">
        <v>3837965</v>
      </c>
      <c r="Q737" s="264">
        <v>28305910.100000001</v>
      </c>
      <c r="R737" s="264">
        <v>2235741</v>
      </c>
      <c r="S737" s="264">
        <v>1652878</v>
      </c>
      <c r="T737" s="264">
        <v>2000</v>
      </c>
      <c r="U737" s="264">
        <v>1402556</v>
      </c>
      <c r="V737" s="264">
        <v>935815</v>
      </c>
      <c r="W737" s="264">
        <v>2102380</v>
      </c>
      <c r="X737" s="264">
        <v>2400496</v>
      </c>
      <c r="Y737" s="264">
        <v>9585618</v>
      </c>
      <c r="Z737" s="264">
        <v>20317484</v>
      </c>
      <c r="AA737" s="264">
        <v>3951638</v>
      </c>
      <c r="AB737" s="264">
        <v>24269122</v>
      </c>
      <c r="AC737" s="264">
        <v>3837965</v>
      </c>
      <c r="AD737" s="264">
        <v>28107087</v>
      </c>
      <c r="AE737" s="264">
        <v>198823.09999999916</v>
      </c>
      <c r="AF737" s="264">
        <v>9724109</v>
      </c>
      <c r="AG737" s="264">
        <v>9922932.0999999996</v>
      </c>
      <c r="AI737" t="s">
        <v>1076</v>
      </c>
      <c r="AK737" t="s">
        <v>1077</v>
      </c>
      <c r="AL737" s="241" t="str">
        <f t="shared" si="11"/>
        <v>472</v>
      </c>
    </row>
    <row r="738" spans="1:38" x14ac:dyDescent="0.2">
      <c r="A738" s="272" t="s">
        <v>2941</v>
      </c>
      <c r="B738" t="s">
        <v>1640</v>
      </c>
      <c r="C738" s="264">
        <v>20062</v>
      </c>
      <c r="D738" s="264">
        <v>0</v>
      </c>
      <c r="E738" s="264">
        <v>20062</v>
      </c>
      <c r="F738" s="264">
        <v>0</v>
      </c>
      <c r="G738" s="264">
        <v>0</v>
      </c>
      <c r="H738" s="264">
        <v>6824</v>
      </c>
      <c r="I738" s="264">
        <v>0</v>
      </c>
      <c r="J738" s="264">
        <v>20</v>
      </c>
      <c r="K738" s="264">
        <v>7528</v>
      </c>
      <c r="L738" s="264">
        <v>0</v>
      </c>
      <c r="M738" s="264">
        <v>0</v>
      </c>
      <c r="N738" s="264">
        <v>5000</v>
      </c>
      <c r="O738" s="264">
        <v>0</v>
      </c>
      <c r="P738" s="264">
        <v>0</v>
      </c>
      <c r="Q738" s="264">
        <v>39434</v>
      </c>
      <c r="R738" s="264">
        <v>1275</v>
      </c>
      <c r="S738" s="264">
        <v>16280</v>
      </c>
      <c r="T738" s="264">
        <v>100</v>
      </c>
      <c r="U738" s="264">
        <v>6050</v>
      </c>
      <c r="V738" s="264">
        <v>5800</v>
      </c>
      <c r="W738" s="264">
        <v>9635</v>
      </c>
      <c r="X738" s="264">
        <v>0</v>
      </c>
      <c r="Y738" s="264">
        <v>0</v>
      </c>
      <c r="Z738" s="264">
        <v>39140</v>
      </c>
      <c r="AA738" s="264">
        <v>0</v>
      </c>
      <c r="AB738" s="264">
        <v>39140</v>
      </c>
      <c r="AC738" s="264">
        <v>0</v>
      </c>
      <c r="AD738" s="264">
        <v>39140</v>
      </c>
      <c r="AE738" s="264">
        <v>294</v>
      </c>
      <c r="AF738" s="264">
        <v>26688</v>
      </c>
      <c r="AG738" s="264">
        <v>26982</v>
      </c>
      <c r="AI738" t="s">
        <v>1438</v>
      </c>
      <c r="AK738" t="s">
        <v>1439</v>
      </c>
      <c r="AL738" s="241" t="str">
        <f t="shared" si="11"/>
        <v>647</v>
      </c>
    </row>
    <row r="739" spans="1:38" x14ac:dyDescent="0.2">
      <c r="A739" s="272" t="s">
        <v>2942</v>
      </c>
      <c r="B739" t="s">
        <v>1642</v>
      </c>
      <c r="C739" s="264">
        <v>17836</v>
      </c>
      <c r="D739" s="264">
        <v>0</v>
      </c>
      <c r="E739" s="264">
        <v>17836</v>
      </c>
      <c r="F739" s="264">
        <v>0</v>
      </c>
      <c r="G739" s="264">
        <v>0</v>
      </c>
      <c r="H739" s="264">
        <v>8630</v>
      </c>
      <c r="I739" s="264">
        <v>0</v>
      </c>
      <c r="J739" s="264">
        <v>0</v>
      </c>
      <c r="K739" s="264">
        <v>9200</v>
      </c>
      <c r="L739" s="264">
        <v>7200</v>
      </c>
      <c r="M739" s="264">
        <v>0</v>
      </c>
      <c r="N739" s="264">
        <v>0</v>
      </c>
      <c r="O739" s="264">
        <v>0</v>
      </c>
      <c r="P739" s="264">
        <v>0</v>
      </c>
      <c r="Q739" s="264">
        <v>42866</v>
      </c>
      <c r="R739" s="264">
        <v>450</v>
      </c>
      <c r="S739" s="264">
        <v>14852</v>
      </c>
      <c r="T739" s="264">
        <v>75</v>
      </c>
      <c r="U739" s="264">
        <v>2175</v>
      </c>
      <c r="V739" s="264">
        <v>1300</v>
      </c>
      <c r="W739" s="264">
        <v>13149</v>
      </c>
      <c r="X739" s="264">
        <v>0</v>
      </c>
      <c r="Y739" s="264">
        <v>0</v>
      </c>
      <c r="Z739" s="264">
        <v>32001</v>
      </c>
      <c r="AA739" s="264">
        <v>6714</v>
      </c>
      <c r="AB739" s="264">
        <v>38715</v>
      </c>
      <c r="AC739" s="264">
        <v>0</v>
      </c>
      <c r="AD739" s="264">
        <v>38715</v>
      </c>
      <c r="AE739" s="264">
        <v>4151</v>
      </c>
      <c r="AF739" s="264">
        <v>38967</v>
      </c>
      <c r="AG739" s="264">
        <v>43118</v>
      </c>
      <c r="AI739" t="s">
        <v>1666</v>
      </c>
      <c r="AK739" t="s">
        <v>1667</v>
      </c>
      <c r="AL739" s="241" t="str">
        <f t="shared" si="11"/>
        <v>759</v>
      </c>
    </row>
    <row r="740" spans="1:38" x14ac:dyDescent="0.2">
      <c r="A740" s="272" t="s">
        <v>2943</v>
      </c>
      <c r="B740" t="s">
        <v>1644</v>
      </c>
      <c r="C740" s="264">
        <v>161034</v>
      </c>
      <c r="D740" s="264">
        <v>0</v>
      </c>
      <c r="E740" s="264">
        <v>161034</v>
      </c>
      <c r="F740" s="264">
        <v>0</v>
      </c>
      <c r="G740" s="264">
        <v>0</v>
      </c>
      <c r="H740" s="264">
        <v>26368</v>
      </c>
      <c r="I740" s="264">
        <v>1680</v>
      </c>
      <c r="J740" s="264">
        <v>3310</v>
      </c>
      <c r="K740" s="264">
        <v>61635</v>
      </c>
      <c r="L740" s="264">
        <v>133850</v>
      </c>
      <c r="M740" s="264">
        <v>100</v>
      </c>
      <c r="N740" s="264">
        <v>2350</v>
      </c>
      <c r="O740" s="264">
        <v>0</v>
      </c>
      <c r="P740" s="264">
        <v>57435</v>
      </c>
      <c r="Q740" s="264">
        <v>447762</v>
      </c>
      <c r="R740" s="264">
        <v>211219</v>
      </c>
      <c r="S740" s="264">
        <v>127983</v>
      </c>
      <c r="T740" s="264">
        <v>300</v>
      </c>
      <c r="U740" s="264">
        <v>55918</v>
      </c>
      <c r="V740" s="264">
        <v>7851</v>
      </c>
      <c r="W740" s="264">
        <v>56782</v>
      </c>
      <c r="X740" s="264">
        <v>48755</v>
      </c>
      <c r="Y740" s="264">
        <v>0</v>
      </c>
      <c r="Z740" s="264">
        <v>508808</v>
      </c>
      <c r="AA740" s="264">
        <v>159986</v>
      </c>
      <c r="AB740" s="264">
        <v>668794</v>
      </c>
      <c r="AC740" s="264">
        <v>57435</v>
      </c>
      <c r="AD740" s="264">
        <v>726229</v>
      </c>
      <c r="AE740" s="264">
        <v>-278467</v>
      </c>
      <c r="AF740" s="264">
        <v>402986</v>
      </c>
      <c r="AG740" s="264">
        <v>124519</v>
      </c>
      <c r="AI740" t="s">
        <v>579</v>
      </c>
      <c r="AK740" t="s">
        <v>580</v>
      </c>
      <c r="AL740" s="241" t="str">
        <f t="shared" si="11"/>
        <v>238</v>
      </c>
    </row>
    <row r="741" spans="1:38" x14ac:dyDescent="0.2">
      <c r="A741" s="272" t="s">
        <v>2944</v>
      </c>
      <c r="B741" t="s">
        <v>1646</v>
      </c>
      <c r="C741" s="264">
        <v>641552</v>
      </c>
      <c r="D741" s="264">
        <v>0</v>
      </c>
      <c r="E741" s="264">
        <v>641552</v>
      </c>
      <c r="F741" s="264">
        <v>0</v>
      </c>
      <c r="G741" s="264">
        <v>0</v>
      </c>
      <c r="H741" s="264">
        <v>141051</v>
      </c>
      <c r="I741" s="264">
        <v>2000</v>
      </c>
      <c r="J741" s="264">
        <v>11635</v>
      </c>
      <c r="K741" s="264">
        <v>255240.55000000002</v>
      </c>
      <c r="L741" s="264">
        <v>5347148</v>
      </c>
      <c r="M741" s="264">
        <v>0</v>
      </c>
      <c r="N741" s="264">
        <v>71000</v>
      </c>
      <c r="O741" s="264">
        <v>200000</v>
      </c>
      <c r="P741" s="264">
        <v>45000</v>
      </c>
      <c r="Q741" s="264">
        <v>6714626.5499999998</v>
      </c>
      <c r="R741" s="264">
        <v>250100</v>
      </c>
      <c r="S741" s="264">
        <v>320700</v>
      </c>
      <c r="T741" s="264">
        <v>0</v>
      </c>
      <c r="U741" s="264">
        <v>152244</v>
      </c>
      <c r="V741" s="264">
        <v>50180</v>
      </c>
      <c r="W741" s="264">
        <v>202670</v>
      </c>
      <c r="X741" s="264">
        <v>70600</v>
      </c>
      <c r="Y741" s="264">
        <v>10000</v>
      </c>
      <c r="Z741" s="264">
        <v>1056494</v>
      </c>
      <c r="AA741" s="264">
        <v>5329100</v>
      </c>
      <c r="AB741" s="264">
        <v>6385594</v>
      </c>
      <c r="AC741" s="264">
        <v>35000</v>
      </c>
      <c r="AD741" s="264">
        <v>6420594</v>
      </c>
      <c r="AE741" s="264">
        <v>294032.55</v>
      </c>
      <c r="AF741" s="264">
        <v>4716842</v>
      </c>
      <c r="AG741" s="264">
        <v>5010874.55</v>
      </c>
      <c r="AI741" t="s">
        <v>832</v>
      </c>
      <c r="AK741" t="s">
        <v>833</v>
      </c>
      <c r="AL741" s="241" t="str">
        <f t="shared" si="11"/>
        <v>359</v>
      </c>
    </row>
    <row r="742" spans="1:38" x14ac:dyDescent="0.2">
      <c r="A742" s="272" t="s">
        <v>2945</v>
      </c>
      <c r="B742" t="s">
        <v>1648</v>
      </c>
      <c r="C742" s="264">
        <v>31175</v>
      </c>
      <c r="D742" s="264">
        <v>0</v>
      </c>
      <c r="E742" s="264">
        <v>31175</v>
      </c>
      <c r="F742" s="264">
        <v>0</v>
      </c>
      <c r="G742" s="264">
        <v>0</v>
      </c>
      <c r="H742" s="264">
        <v>13294</v>
      </c>
      <c r="I742" s="264">
        <v>100</v>
      </c>
      <c r="J742" s="264">
        <v>1400</v>
      </c>
      <c r="K742" s="264">
        <v>16700</v>
      </c>
      <c r="L742" s="264">
        <v>34950</v>
      </c>
      <c r="M742" s="264">
        <v>0</v>
      </c>
      <c r="N742" s="264">
        <v>0</v>
      </c>
      <c r="O742" s="264">
        <v>0</v>
      </c>
      <c r="P742" s="264">
        <v>11207</v>
      </c>
      <c r="Q742" s="264">
        <v>108826</v>
      </c>
      <c r="R742" s="264">
        <v>2906</v>
      </c>
      <c r="S742" s="264">
        <v>31000</v>
      </c>
      <c r="T742" s="264">
        <v>0</v>
      </c>
      <c r="U742" s="264">
        <v>0</v>
      </c>
      <c r="V742" s="264">
        <v>0</v>
      </c>
      <c r="W742" s="264">
        <v>30700</v>
      </c>
      <c r="X742" s="264">
        <v>0</v>
      </c>
      <c r="Y742" s="264">
        <v>0</v>
      </c>
      <c r="Z742" s="264">
        <v>64606</v>
      </c>
      <c r="AA742" s="264">
        <v>50000</v>
      </c>
      <c r="AB742" s="264">
        <v>114606</v>
      </c>
      <c r="AC742" s="264">
        <v>11207</v>
      </c>
      <c r="AD742" s="264">
        <v>125813</v>
      </c>
      <c r="AE742" s="264">
        <v>-16987</v>
      </c>
      <c r="AF742" s="264">
        <v>137716</v>
      </c>
      <c r="AG742" s="264">
        <v>120729</v>
      </c>
      <c r="AI742" t="s">
        <v>267</v>
      </c>
      <c r="AK742" t="s">
        <v>268</v>
      </c>
      <c r="AL742" s="241" t="str">
        <f t="shared" si="11"/>
        <v>089</v>
      </c>
    </row>
    <row r="743" spans="1:38" x14ac:dyDescent="0.2">
      <c r="A743" s="272" t="s">
        <v>2946</v>
      </c>
      <c r="B743" t="s">
        <v>1651</v>
      </c>
      <c r="C743" s="264">
        <v>3059</v>
      </c>
      <c r="D743" s="264">
        <v>0</v>
      </c>
      <c r="E743" s="264">
        <v>3059</v>
      </c>
      <c r="F743" s="264">
        <v>0</v>
      </c>
      <c r="G743" s="264">
        <v>0</v>
      </c>
      <c r="H743" s="264">
        <v>1216</v>
      </c>
      <c r="I743" s="264">
        <v>0</v>
      </c>
      <c r="J743" s="264">
        <v>1</v>
      </c>
      <c r="K743" s="264">
        <v>1946.5</v>
      </c>
      <c r="L743" s="264">
        <v>0</v>
      </c>
      <c r="M743" s="264">
        <v>0</v>
      </c>
      <c r="N743" s="264">
        <v>357</v>
      </c>
      <c r="O743" s="264">
        <v>0</v>
      </c>
      <c r="P743" s="264">
        <v>0</v>
      </c>
      <c r="Q743" s="264">
        <v>6579.5</v>
      </c>
      <c r="R743" s="264">
        <v>210</v>
      </c>
      <c r="S743" s="264">
        <v>3610</v>
      </c>
      <c r="T743" s="264">
        <v>0</v>
      </c>
      <c r="U743" s="264">
        <v>213</v>
      </c>
      <c r="V743" s="264">
        <v>350</v>
      </c>
      <c r="W743" s="264">
        <v>1830</v>
      </c>
      <c r="X743" s="264">
        <v>0</v>
      </c>
      <c r="Y743" s="264">
        <v>0</v>
      </c>
      <c r="Z743" s="264">
        <v>6213</v>
      </c>
      <c r="AA743" s="264">
        <v>0</v>
      </c>
      <c r="AB743" s="264">
        <v>6213</v>
      </c>
      <c r="AC743" s="264">
        <v>0</v>
      </c>
      <c r="AD743" s="264">
        <v>6213</v>
      </c>
      <c r="AE743" s="264">
        <v>366.5</v>
      </c>
      <c r="AF743" s="264">
        <v>11348</v>
      </c>
      <c r="AG743" s="264">
        <v>11714.5</v>
      </c>
      <c r="AI743" t="s">
        <v>1547</v>
      </c>
      <c r="AK743" t="s">
        <v>1548</v>
      </c>
      <c r="AL743" s="241" t="str">
        <f t="shared" si="11"/>
        <v>700</v>
      </c>
    </row>
    <row r="744" spans="1:38" x14ac:dyDescent="0.2">
      <c r="A744" s="272" t="s">
        <v>2947</v>
      </c>
      <c r="B744" t="s">
        <v>144</v>
      </c>
      <c r="C744" s="264">
        <v>6550</v>
      </c>
      <c r="D744" s="264">
        <v>0</v>
      </c>
      <c r="E744" s="264">
        <v>6550</v>
      </c>
      <c r="F744" s="264">
        <v>0</v>
      </c>
      <c r="G744" s="264">
        <v>0</v>
      </c>
      <c r="H744" s="264">
        <v>3789</v>
      </c>
      <c r="I744" s="264">
        <v>0</v>
      </c>
      <c r="J744" s="264">
        <v>53</v>
      </c>
      <c r="K744" s="264">
        <v>4900</v>
      </c>
      <c r="L744" s="264">
        <v>0</v>
      </c>
      <c r="M744" s="264">
        <v>0</v>
      </c>
      <c r="N744" s="264">
        <v>0</v>
      </c>
      <c r="O744" s="264">
        <v>0</v>
      </c>
      <c r="P744" s="264">
        <v>0</v>
      </c>
      <c r="Q744" s="264">
        <v>15292</v>
      </c>
      <c r="R744" s="264">
        <v>2103</v>
      </c>
      <c r="S744" s="264">
        <v>7110</v>
      </c>
      <c r="T744" s="264">
        <v>0</v>
      </c>
      <c r="U744" s="264">
        <v>1320</v>
      </c>
      <c r="V744" s="264">
        <v>0</v>
      </c>
      <c r="W744" s="264">
        <v>4750</v>
      </c>
      <c r="X744" s="264">
        <v>0</v>
      </c>
      <c r="Y744" s="264">
        <v>0</v>
      </c>
      <c r="Z744" s="264">
        <v>15283</v>
      </c>
      <c r="AA744" s="264">
        <v>0</v>
      </c>
      <c r="AB744" s="264">
        <v>15283</v>
      </c>
      <c r="AC744" s="264">
        <v>0</v>
      </c>
      <c r="AD744" s="264">
        <v>15283</v>
      </c>
      <c r="AE744" s="264">
        <v>9</v>
      </c>
      <c r="AF744" s="264">
        <v>29087</v>
      </c>
      <c r="AG744" s="264">
        <v>29096</v>
      </c>
      <c r="AI744" t="s">
        <v>993</v>
      </c>
      <c r="AK744" t="s">
        <v>994</v>
      </c>
      <c r="AL744" s="241" t="str">
        <f t="shared" si="11"/>
        <v>433</v>
      </c>
    </row>
    <row r="745" spans="1:38" x14ac:dyDescent="0.2">
      <c r="A745" s="272" t="s">
        <v>2948</v>
      </c>
      <c r="B745" t="s">
        <v>1654</v>
      </c>
      <c r="C745" s="264">
        <v>2206</v>
      </c>
      <c r="D745" s="264">
        <v>0</v>
      </c>
      <c r="E745" s="264">
        <v>2206</v>
      </c>
      <c r="F745" s="264">
        <v>0</v>
      </c>
      <c r="G745" s="264">
        <v>0</v>
      </c>
      <c r="H745" s="264">
        <v>1645</v>
      </c>
      <c r="I745" s="264">
        <v>0</v>
      </c>
      <c r="J745" s="264">
        <v>0</v>
      </c>
      <c r="K745" s="264">
        <v>2100</v>
      </c>
      <c r="L745" s="264">
        <v>0</v>
      </c>
      <c r="M745" s="264">
        <v>0</v>
      </c>
      <c r="N745" s="264">
        <v>0</v>
      </c>
      <c r="O745" s="264">
        <v>0</v>
      </c>
      <c r="P745" s="264">
        <v>0</v>
      </c>
      <c r="Q745" s="264">
        <v>5951</v>
      </c>
      <c r="R745" s="264">
        <v>0</v>
      </c>
      <c r="S745" s="264">
        <v>3150</v>
      </c>
      <c r="T745" s="264">
        <v>0</v>
      </c>
      <c r="U745" s="264">
        <v>470</v>
      </c>
      <c r="V745" s="264">
        <v>500</v>
      </c>
      <c r="W745" s="264">
        <v>1725</v>
      </c>
      <c r="X745" s="264">
        <v>0</v>
      </c>
      <c r="Y745" s="264">
        <v>0</v>
      </c>
      <c r="Z745" s="264">
        <v>5845</v>
      </c>
      <c r="AA745" s="264">
        <v>0</v>
      </c>
      <c r="AB745" s="264">
        <v>5845</v>
      </c>
      <c r="AC745" s="264">
        <v>0</v>
      </c>
      <c r="AD745" s="264">
        <v>5845</v>
      </c>
      <c r="AE745" s="264">
        <v>106</v>
      </c>
      <c r="AF745" s="264">
        <v>31431</v>
      </c>
      <c r="AG745" s="264">
        <v>31537</v>
      </c>
      <c r="AI745" t="s">
        <v>1367</v>
      </c>
      <c r="AK745" t="s">
        <v>1368</v>
      </c>
      <c r="AL745" s="241" t="str">
        <f t="shared" si="11"/>
        <v>613</v>
      </c>
    </row>
    <row r="746" spans="1:38" x14ac:dyDescent="0.2">
      <c r="A746" s="272" t="s">
        <v>2949</v>
      </c>
      <c r="B746" t="s">
        <v>1656</v>
      </c>
      <c r="C746" s="264">
        <v>62470</v>
      </c>
      <c r="D746" s="264">
        <v>0</v>
      </c>
      <c r="E746" s="264">
        <v>62470</v>
      </c>
      <c r="F746" s="264">
        <v>0</v>
      </c>
      <c r="G746" s="264">
        <v>0</v>
      </c>
      <c r="H746" s="264">
        <v>28779</v>
      </c>
      <c r="I746" s="264">
        <v>650</v>
      </c>
      <c r="J746" s="264">
        <v>455</v>
      </c>
      <c r="K746" s="264">
        <v>45516</v>
      </c>
      <c r="L746" s="264">
        <v>177400</v>
      </c>
      <c r="M746" s="264">
        <v>615</v>
      </c>
      <c r="N746" s="264">
        <v>1180</v>
      </c>
      <c r="O746" s="264">
        <v>0</v>
      </c>
      <c r="P746" s="264">
        <v>60210</v>
      </c>
      <c r="Q746" s="264">
        <v>377275</v>
      </c>
      <c r="R746" s="264">
        <v>16000</v>
      </c>
      <c r="S746" s="264">
        <v>26800</v>
      </c>
      <c r="T746" s="264">
        <v>0</v>
      </c>
      <c r="U746" s="264">
        <v>6642</v>
      </c>
      <c r="V746" s="264">
        <v>0</v>
      </c>
      <c r="W746" s="264">
        <v>100233</v>
      </c>
      <c r="X746" s="264">
        <v>22725</v>
      </c>
      <c r="Y746" s="264">
        <v>0</v>
      </c>
      <c r="Z746" s="264">
        <v>172400</v>
      </c>
      <c r="AA746" s="264">
        <v>138300</v>
      </c>
      <c r="AB746" s="264">
        <v>310700</v>
      </c>
      <c r="AC746" s="264">
        <v>60210</v>
      </c>
      <c r="AD746" s="264">
        <v>370910</v>
      </c>
      <c r="AE746" s="264">
        <v>6365</v>
      </c>
      <c r="AF746" s="264">
        <v>674527</v>
      </c>
      <c r="AG746" s="264">
        <v>680892</v>
      </c>
      <c r="AI746" t="s">
        <v>1399</v>
      </c>
      <c r="AK746" t="s">
        <v>1400</v>
      </c>
      <c r="AL746" s="241" t="str">
        <f t="shared" si="11"/>
        <v>628</v>
      </c>
    </row>
    <row r="747" spans="1:38" x14ac:dyDescent="0.2">
      <c r="A747" s="272" t="s">
        <v>2950</v>
      </c>
      <c r="B747" t="s">
        <v>1658</v>
      </c>
      <c r="C747" s="264">
        <v>5331</v>
      </c>
      <c r="D747" s="264">
        <v>0</v>
      </c>
      <c r="E747" s="264">
        <v>5331</v>
      </c>
      <c r="F747" s="264">
        <v>0</v>
      </c>
      <c r="G747" s="264">
        <v>0</v>
      </c>
      <c r="H747" s="264">
        <v>3305</v>
      </c>
      <c r="I747" s="264">
        <v>0</v>
      </c>
      <c r="J747" s="264">
        <v>600</v>
      </c>
      <c r="K747" s="264">
        <v>3362.75</v>
      </c>
      <c r="L747" s="264">
        <v>0</v>
      </c>
      <c r="M747" s="264">
        <v>0</v>
      </c>
      <c r="N747" s="264">
        <v>500</v>
      </c>
      <c r="O747" s="264">
        <v>0</v>
      </c>
      <c r="P747" s="264">
        <v>1500</v>
      </c>
      <c r="Q747" s="264">
        <v>14598.75</v>
      </c>
      <c r="R747" s="264">
        <v>2000</v>
      </c>
      <c r="S747" s="264">
        <v>4930</v>
      </c>
      <c r="T747" s="264">
        <v>0</v>
      </c>
      <c r="U747" s="264">
        <v>4730</v>
      </c>
      <c r="V747" s="264">
        <v>400</v>
      </c>
      <c r="W747" s="264">
        <v>2915</v>
      </c>
      <c r="X747" s="264">
        <v>0</v>
      </c>
      <c r="Y747" s="264">
        <v>0</v>
      </c>
      <c r="Z747" s="264">
        <v>14975</v>
      </c>
      <c r="AA747" s="264">
        <v>0</v>
      </c>
      <c r="AB747" s="264">
        <v>14975</v>
      </c>
      <c r="AC747" s="264">
        <v>1500</v>
      </c>
      <c r="AD747" s="264">
        <v>16475</v>
      </c>
      <c r="AE747" s="264">
        <v>-1876.25</v>
      </c>
      <c r="AF747" s="264">
        <v>36202</v>
      </c>
      <c r="AG747" s="264">
        <v>34325.75</v>
      </c>
      <c r="AI747" t="s">
        <v>1157</v>
      </c>
      <c r="AK747" t="s">
        <v>1158</v>
      </c>
      <c r="AL747" s="241" t="str">
        <f t="shared" si="11"/>
        <v>511</v>
      </c>
    </row>
    <row r="748" spans="1:38" x14ac:dyDescent="0.2">
      <c r="A748" s="272" t="s">
        <v>2951</v>
      </c>
      <c r="B748" t="s">
        <v>1660</v>
      </c>
      <c r="C748" s="264">
        <v>42139</v>
      </c>
      <c r="D748" s="264">
        <v>0</v>
      </c>
      <c r="E748" s="264">
        <v>42139</v>
      </c>
      <c r="F748" s="264">
        <v>0</v>
      </c>
      <c r="G748" s="264">
        <v>0</v>
      </c>
      <c r="H748" s="264">
        <v>28552</v>
      </c>
      <c r="I748" s="264">
        <v>390</v>
      </c>
      <c r="J748" s="264">
        <v>0</v>
      </c>
      <c r="K748" s="264">
        <v>306</v>
      </c>
      <c r="L748" s="264">
        <v>147100</v>
      </c>
      <c r="M748" s="264">
        <v>0</v>
      </c>
      <c r="N748" s="264">
        <v>0</v>
      </c>
      <c r="O748" s="264">
        <v>0</v>
      </c>
      <c r="P748" s="264">
        <v>0</v>
      </c>
      <c r="Q748" s="264">
        <v>218487</v>
      </c>
      <c r="R748" s="264">
        <v>11000</v>
      </c>
      <c r="S748" s="264">
        <v>69717</v>
      </c>
      <c r="T748" s="264">
        <v>0</v>
      </c>
      <c r="U748" s="264">
        <v>6002</v>
      </c>
      <c r="V748" s="264">
        <v>0</v>
      </c>
      <c r="W748" s="264">
        <v>44500</v>
      </c>
      <c r="X748" s="264">
        <v>5109</v>
      </c>
      <c r="Y748" s="264">
        <v>0</v>
      </c>
      <c r="Z748" s="264">
        <v>136328</v>
      </c>
      <c r="AA748" s="264">
        <v>108600</v>
      </c>
      <c r="AB748" s="264">
        <v>244928</v>
      </c>
      <c r="AC748" s="264">
        <v>0</v>
      </c>
      <c r="AD748" s="264">
        <v>244928</v>
      </c>
      <c r="AE748" s="264">
        <v>-26441</v>
      </c>
      <c r="AF748" s="264">
        <v>97392</v>
      </c>
      <c r="AG748" s="264">
        <v>70951</v>
      </c>
      <c r="AI748" t="s">
        <v>705</v>
      </c>
      <c r="AK748" t="s">
        <v>706</v>
      </c>
      <c r="AL748" s="241" t="str">
        <f t="shared" si="11"/>
        <v>298</v>
      </c>
    </row>
    <row r="749" spans="1:38" x14ac:dyDescent="0.2">
      <c r="A749" s="272" t="s">
        <v>2952</v>
      </c>
      <c r="B749" t="s">
        <v>1662</v>
      </c>
      <c r="C749" s="264">
        <v>2273</v>
      </c>
      <c r="D749" s="264">
        <v>0</v>
      </c>
      <c r="E749" s="264">
        <v>2273</v>
      </c>
      <c r="F749" s="264">
        <v>0</v>
      </c>
      <c r="G749" s="264">
        <v>0</v>
      </c>
      <c r="H749" s="264">
        <v>1292</v>
      </c>
      <c r="I749" s="264">
        <v>0</v>
      </c>
      <c r="J749" s="264">
        <v>0</v>
      </c>
      <c r="K749" s="264">
        <v>5026</v>
      </c>
      <c r="L749" s="264">
        <v>0</v>
      </c>
      <c r="M749" s="264">
        <v>0</v>
      </c>
      <c r="N749" s="264">
        <v>3</v>
      </c>
      <c r="O749" s="264">
        <v>0</v>
      </c>
      <c r="P749" s="264">
        <v>0</v>
      </c>
      <c r="Q749" s="264">
        <v>8594</v>
      </c>
      <c r="R749" s="264">
        <v>260</v>
      </c>
      <c r="S749" s="264">
        <v>5970</v>
      </c>
      <c r="T749" s="264">
        <v>0</v>
      </c>
      <c r="U749" s="264">
        <v>2620</v>
      </c>
      <c r="V749" s="264">
        <v>0</v>
      </c>
      <c r="W749" s="264">
        <v>1710</v>
      </c>
      <c r="X749" s="264">
        <v>0</v>
      </c>
      <c r="Y749" s="264">
        <v>0</v>
      </c>
      <c r="Z749" s="264">
        <v>10560</v>
      </c>
      <c r="AA749" s="264">
        <v>0</v>
      </c>
      <c r="AB749" s="264">
        <v>10560</v>
      </c>
      <c r="AC749" s="264">
        <v>0</v>
      </c>
      <c r="AD749" s="264">
        <v>10560</v>
      </c>
      <c r="AE749" s="264">
        <v>-1966</v>
      </c>
      <c r="AF749" s="264">
        <v>10511</v>
      </c>
      <c r="AG749" s="264">
        <v>8545</v>
      </c>
      <c r="AI749" t="s">
        <v>550</v>
      </c>
      <c r="AK749" t="s">
        <v>551</v>
      </c>
      <c r="AL749" s="241" t="str">
        <f t="shared" si="11"/>
        <v>224</v>
      </c>
    </row>
    <row r="750" spans="1:38" x14ac:dyDescent="0.2">
      <c r="A750" s="272" t="s">
        <v>2953</v>
      </c>
      <c r="B750" t="s">
        <v>1664</v>
      </c>
      <c r="C750" s="264">
        <v>647955</v>
      </c>
      <c r="D750" s="264">
        <v>0</v>
      </c>
      <c r="E750" s="264">
        <v>647955</v>
      </c>
      <c r="F750" s="264">
        <v>0</v>
      </c>
      <c r="G750" s="264">
        <v>30055</v>
      </c>
      <c r="H750" s="264">
        <v>199513</v>
      </c>
      <c r="I750" s="264">
        <v>6350</v>
      </c>
      <c r="J750" s="264">
        <v>31600</v>
      </c>
      <c r="K750" s="264">
        <v>2446150</v>
      </c>
      <c r="L750" s="264">
        <v>1492895</v>
      </c>
      <c r="M750" s="264">
        <v>0</v>
      </c>
      <c r="N750" s="264">
        <v>15500</v>
      </c>
      <c r="O750" s="264">
        <v>0</v>
      </c>
      <c r="P750" s="264">
        <v>282048</v>
      </c>
      <c r="Q750" s="264">
        <v>5152066</v>
      </c>
      <c r="R750" s="264">
        <v>317282</v>
      </c>
      <c r="S750" s="264">
        <v>610597</v>
      </c>
      <c r="T750" s="264">
        <v>0</v>
      </c>
      <c r="U750" s="264">
        <v>252445</v>
      </c>
      <c r="V750" s="264">
        <v>333000</v>
      </c>
      <c r="W750" s="264">
        <v>178490</v>
      </c>
      <c r="X750" s="264">
        <v>361023</v>
      </c>
      <c r="Y750" s="264">
        <v>20917</v>
      </c>
      <c r="Z750" s="264">
        <v>2073754</v>
      </c>
      <c r="AA750" s="264">
        <v>3184005</v>
      </c>
      <c r="AB750" s="264">
        <v>5257759</v>
      </c>
      <c r="AC750" s="264">
        <v>282048</v>
      </c>
      <c r="AD750" s="264">
        <v>5539807</v>
      </c>
      <c r="AE750" s="264">
        <v>-387741</v>
      </c>
      <c r="AF750" s="264">
        <v>1461375</v>
      </c>
      <c r="AG750" s="264">
        <v>1073634</v>
      </c>
      <c r="AI750" t="s">
        <v>2012</v>
      </c>
      <c r="AK750" t="s">
        <v>2013</v>
      </c>
      <c r="AL750" s="241" t="str">
        <f t="shared" si="11"/>
        <v>924</v>
      </c>
    </row>
    <row r="751" spans="1:38" x14ac:dyDescent="0.2">
      <c r="A751" s="272" t="s">
        <v>2954</v>
      </c>
      <c r="B751" t="s">
        <v>1666</v>
      </c>
      <c r="C751" s="264">
        <v>6878</v>
      </c>
      <c r="D751" s="264">
        <v>0</v>
      </c>
      <c r="E751" s="264">
        <v>6878</v>
      </c>
      <c r="F751" s="264">
        <v>0</v>
      </c>
      <c r="G751" s="264">
        <v>0</v>
      </c>
      <c r="H751" s="264">
        <v>3337</v>
      </c>
      <c r="I751" s="264">
        <v>0</v>
      </c>
      <c r="J751" s="264">
        <v>0</v>
      </c>
      <c r="K751" s="264">
        <v>8000</v>
      </c>
      <c r="L751" s="264">
        <v>0</v>
      </c>
      <c r="M751" s="264">
        <v>15</v>
      </c>
      <c r="N751" s="264">
        <v>0</v>
      </c>
      <c r="O751" s="264">
        <v>0</v>
      </c>
      <c r="P751" s="264">
        <v>0</v>
      </c>
      <c r="Q751" s="264">
        <v>18230</v>
      </c>
      <c r="R751" s="264">
        <v>525</v>
      </c>
      <c r="S751" s="264">
        <v>21400</v>
      </c>
      <c r="T751" s="264">
        <v>0</v>
      </c>
      <c r="U751" s="264">
        <v>2550</v>
      </c>
      <c r="V751" s="264">
        <v>0</v>
      </c>
      <c r="W751" s="264">
        <v>3700</v>
      </c>
      <c r="X751" s="264">
        <v>0</v>
      </c>
      <c r="Y751" s="264">
        <v>0</v>
      </c>
      <c r="Z751" s="264">
        <v>28175</v>
      </c>
      <c r="AA751" s="264">
        <v>0</v>
      </c>
      <c r="AB751" s="264">
        <v>28175</v>
      </c>
      <c r="AC751" s="264">
        <v>0</v>
      </c>
      <c r="AD751" s="264">
        <v>28175</v>
      </c>
      <c r="AE751" s="264">
        <v>-9945</v>
      </c>
      <c r="AF751" s="264">
        <v>11554</v>
      </c>
      <c r="AG751" s="264">
        <v>1609</v>
      </c>
      <c r="AI751" t="s">
        <v>312</v>
      </c>
      <c r="AK751" t="s">
        <v>313</v>
      </c>
      <c r="AL751" s="241" t="str">
        <f t="shared" si="11"/>
        <v>110</v>
      </c>
    </row>
    <row r="752" spans="1:38" x14ac:dyDescent="0.2">
      <c r="A752" s="272" t="s">
        <v>2955</v>
      </c>
      <c r="B752" t="s">
        <v>1668</v>
      </c>
      <c r="C752" s="264">
        <v>22803</v>
      </c>
      <c r="D752" s="264">
        <v>0</v>
      </c>
      <c r="E752" s="264">
        <v>22803</v>
      </c>
      <c r="F752" s="264">
        <v>0</v>
      </c>
      <c r="G752" s="264">
        <v>0</v>
      </c>
      <c r="H752" s="264">
        <v>15535</v>
      </c>
      <c r="I752" s="264">
        <v>0</v>
      </c>
      <c r="J752" s="264">
        <v>5000</v>
      </c>
      <c r="K752" s="264">
        <v>23000</v>
      </c>
      <c r="L752" s="264">
        <v>1700</v>
      </c>
      <c r="M752" s="264">
        <v>0</v>
      </c>
      <c r="N752" s="264">
        <v>6000</v>
      </c>
      <c r="O752" s="264">
        <v>0</v>
      </c>
      <c r="P752" s="264">
        <v>0</v>
      </c>
      <c r="Q752" s="264">
        <v>74038</v>
      </c>
      <c r="R752" s="264">
        <v>10300</v>
      </c>
      <c r="S752" s="264">
        <v>26100</v>
      </c>
      <c r="T752" s="264">
        <v>0</v>
      </c>
      <c r="U752" s="264">
        <v>18025</v>
      </c>
      <c r="V752" s="264">
        <v>500</v>
      </c>
      <c r="W752" s="264">
        <v>22200</v>
      </c>
      <c r="X752" s="264">
        <v>0</v>
      </c>
      <c r="Y752" s="264">
        <v>0</v>
      </c>
      <c r="Z752" s="264">
        <v>77125</v>
      </c>
      <c r="AA752" s="264">
        <v>0</v>
      </c>
      <c r="AB752" s="264">
        <v>77125</v>
      </c>
      <c r="AC752" s="264">
        <v>0</v>
      </c>
      <c r="AD752" s="264">
        <v>77125</v>
      </c>
      <c r="AE752" s="264">
        <v>-3087</v>
      </c>
      <c r="AF752" s="264">
        <v>186131</v>
      </c>
      <c r="AG752" s="264">
        <v>183044</v>
      </c>
      <c r="AI752" t="s">
        <v>725</v>
      </c>
      <c r="AJ752">
        <v>1</v>
      </c>
      <c r="AK752" t="s">
        <v>726</v>
      </c>
      <c r="AL752" s="241" t="str">
        <f t="shared" si="11"/>
        <v>307</v>
      </c>
    </row>
    <row r="753" spans="1:38" x14ac:dyDescent="0.2">
      <c r="A753" s="272" t="s">
        <v>2956</v>
      </c>
      <c r="B753" t="s">
        <v>1671</v>
      </c>
      <c r="C753" s="264">
        <v>69491</v>
      </c>
      <c r="D753" s="264">
        <v>0</v>
      </c>
      <c r="E753" s="264">
        <v>69491</v>
      </c>
      <c r="F753" s="264">
        <v>0</v>
      </c>
      <c r="G753" s="264">
        <v>0</v>
      </c>
      <c r="H753" s="264">
        <v>31332</v>
      </c>
      <c r="I753" s="264">
        <v>985</v>
      </c>
      <c r="J753" s="264">
        <v>3660</v>
      </c>
      <c r="K753" s="264">
        <v>59922</v>
      </c>
      <c r="L753" s="264">
        <v>368558</v>
      </c>
      <c r="M753" s="264">
        <v>0</v>
      </c>
      <c r="N753" s="264">
        <v>11879</v>
      </c>
      <c r="O753" s="264">
        <v>0</v>
      </c>
      <c r="P753" s="264">
        <v>19586</v>
      </c>
      <c r="Q753" s="264">
        <v>565413</v>
      </c>
      <c r="R753" s="264">
        <v>29369</v>
      </c>
      <c r="S753" s="264">
        <v>70512</v>
      </c>
      <c r="T753" s="264">
        <v>1000</v>
      </c>
      <c r="U753" s="264">
        <v>41599</v>
      </c>
      <c r="V753" s="264">
        <v>3872</v>
      </c>
      <c r="W753" s="264">
        <v>64027</v>
      </c>
      <c r="X753" s="264">
        <v>0</v>
      </c>
      <c r="Y753" s="264">
        <v>0</v>
      </c>
      <c r="Z753" s="264">
        <v>210379</v>
      </c>
      <c r="AA753" s="264">
        <v>381469</v>
      </c>
      <c r="AB753" s="264">
        <v>591848</v>
      </c>
      <c r="AC753" s="264">
        <v>19586</v>
      </c>
      <c r="AD753" s="264">
        <v>611434</v>
      </c>
      <c r="AE753" s="264">
        <v>-46021</v>
      </c>
      <c r="AF753" s="264">
        <v>398327</v>
      </c>
      <c r="AG753" s="264">
        <v>352306</v>
      </c>
      <c r="AI753" t="s">
        <v>815</v>
      </c>
      <c r="AK753" t="s">
        <v>816</v>
      </c>
      <c r="AL753" s="241" t="str">
        <f t="shared" si="11"/>
        <v>351</v>
      </c>
    </row>
    <row r="754" spans="1:38" x14ac:dyDescent="0.2">
      <c r="A754" s="272" t="s">
        <v>2957</v>
      </c>
      <c r="B754" t="s">
        <v>1673</v>
      </c>
      <c r="C754" s="264">
        <v>133497</v>
      </c>
      <c r="D754" s="264">
        <v>0</v>
      </c>
      <c r="E754" s="264">
        <v>133497</v>
      </c>
      <c r="F754" s="264">
        <v>0</v>
      </c>
      <c r="G754" s="264">
        <v>0</v>
      </c>
      <c r="H754" s="264">
        <v>48386</v>
      </c>
      <c r="I754" s="264">
        <v>1740</v>
      </c>
      <c r="J754" s="264">
        <v>395</v>
      </c>
      <c r="K754" s="264">
        <v>154067.25</v>
      </c>
      <c r="L754" s="264">
        <v>310415</v>
      </c>
      <c r="M754" s="264">
        <v>0</v>
      </c>
      <c r="N754" s="264">
        <v>5040</v>
      </c>
      <c r="O754" s="264">
        <v>0</v>
      </c>
      <c r="P754" s="264">
        <v>162519</v>
      </c>
      <c r="Q754" s="264">
        <v>816059.25</v>
      </c>
      <c r="R754" s="264">
        <v>64488</v>
      </c>
      <c r="S754" s="264">
        <v>196809</v>
      </c>
      <c r="T754" s="264">
        <v>1000</v>
      </c>
      <c r="U754" s="264">
        <v>45063</v>
      </c>
      <c r="V754" s="264">
        <v>0</v>
      </c>
      <c r="W754" s="264">
        <v>76700</v>
      </c>
      <c r="X754" s="264">
        <v>14263</v>
      </c>
      <c r="Y754" s="264">
        <v>40000</v>
      </c>
      <c r="Z754" s="264">
        <v>438323</v>
      </c>
      <c r="AA754" s="264">
        <v>390080</v>
      </c>
      <c r="AB754" s="264">
        <v>828403</v>
      </c>
      <c r="AC754" s="264">
        <v>162519</v>
      </c>
      <c r="AD754" s="264">
        <v>990922</v>
      </c>
      <c r="AE754" s="264">
        <v>-174862.75</v>
      </c>
      <c r="AF754" s="264">
        <v>485252</v>
      </c>
      <c r="AG754" s="264">
        <v>310389.25</v>
      </c>
      <c r="AI754" t="s">
        <v>1719</v>
      </c>
      <c r="AK754" t="s">
        <v>1720</v>
      </c>
      <c r="AL754" s="241" t="str">
        <f t="shared" si="11"/>
        <v>785</v>
      </c>
    </row>
    <row r="755" spans="1:38" x14ac:dyDescent="0.2">
      <c r="A755" s="272" t="s">
        <v>2958</v>
      </c>
      <c r="B755" t="s">
        <v>1675</v>
      </c>
      <c r="C755" s="264">
        <v>590397</v>
      </c>
      <c r="D755" s="264">
        <v>0</v>
      </c>
      <c r="E755" s="264">
        <v>590397</v>
      </c>
      <c r="F755" s="264">
        <v>0</v>
      </c>
      <c r="G755" s="264">
        <v>125000</v>
      </c>
      <c r="H755" s="264">
        <v>132059</v>
      </c>
      <c r="I755" s="264">
        <v>11300</v>
      </c>
      <c r="J755" s="264">
        <v>12600</v>
      </c>
      <c r="K755" s="264">
        <v>251494</v>
      </c>
      <c r="L755" s="264">
        <v>2985000</v>
      </c>
      <c r="M755" s="264">
        <v>32388</v>
      </c>
      <c r="N755" s="264">
        <v>149400</v>
      </c>
      <c r="O755" s="264">
        <v>3187000</v>
      </c>
      <c r="P755" s="264">
        <v>691097</v>
      </c>
      <c r="Q755" s="264">
        <v>8167735</v>
      </c>
      <c r="R755" s="264">
        <v>321100</v>
      </c>
      <c r="S755" s="264">
        <v>86600</v>
      </c>
      <c r="T755" s="264">
        <v>0</v>
      </c>
      <c r="U755" s="264">
        <v>339445</v>
      </c>
      <c r="V755" s="264">
        <v>66800</v>
      </c>
      <c r="W755" s="264">
        <v>186700</v>
      </c>
      <c r="X755" s="264">
        <v>266600</v>
      </c>
      <c r="Y755" s="264">
        <v>840300</v>
      </c>
      <c r="Z755" s="264">
        <v>2107545</v>
      </c>
      <c r="AA755" s="264">
        <v>5714490</v>
      </c>
      <c r="AB755" s="264">
        <v>7822035</v>
      </c>
      <c r="AC755" s="264">
        <v>691097</v>
      </c>
      <c r="AD755" s="264">
        <v>8513132</v>
      </c>
      <c r="AE755" s="264">
        <v>-345397</v>
      </c>
      <c r="AF755" s="264">
        <v>2528458</v>
      </c>
      <c r="AG755" s="264">
        <v>2183061</v>
      </c>
      <c r="AI755" t="s">
        <v>1933</v>
      </c>
      <c r="AK755" t="s">
        <v>1934</v>
      </c>
      <c r="AL755" s="241" t="str">
        <f t="shared" si="11"/>
        <v>886</v>
      </c>
    </row>
    <row r="756" spans="1:38" x14ac:dyDescent="0.2">
      <c r="A756" s="272" t="s">
        <v>2959</v>
      </c>
      <c r="B756" t="s">
        <v>1678</v>
      </c>
      <c r="C756" s="264">
        <v>54420</v>
      </c>
      <c r="D756" s="264">
        <v>0</v>
      </c>
      <c r="E756" s="264">
        <v>54420</v>
      </c>
      <c r="F756" s="264">
        <v>0</v>
      </c>
      <c r="G756" s="264">
        <v>0</v>
      </c>
      <c r="H756" s="264">
        <v>26712</v>
      </c>
      <c r="I756" s="264">
        <v>150</v>
      </c>
      <c r="J756" s="264">
        <v>6440</v>
      </c>
      <c r="K756" s="264">
        <v>87930</v>
      </c>
      <c r="L756" s="264">
        <v>392850</v>
      </c>
      <c r="M756" s="264">
        <v>0</v>
      </c>
      <c r="N756" s="264">
        <v>10000</v>
      </c>
      <c r="O756" s="264">
        <v>0</v>
      </c>
      <c r="P756" s="264">
        <v>15000</v>
      </c>
      <c r="Q756" s="264">
        <v>593502</v>
      </c>
      <c r="R756" s="264">
        <v>26918</v>
      </c>
      <c r="S756" s="264">
        <v>51000</v>
      </c>
      <c r="T756" s="264">
        <v>2000</v>
      </c>
      <c r="U756" s="264">
        <v>15150</v>
      </c>
      <c r="V756" s="264">
        <v>51500</v>
      </c>
      <c r="W756" s="264">
        <v>49100</v>
      </c>
      <c r="X756" s="264">
        <v>0</v>
      </c>
      <c r="Y756" s="264">
        <v>0</v>
      </c>
      <c r="Z756" s="264">
        <v>195668</v>
      </c>
      <c r="AA756" s="264">
        <v>402520</v>
      </c>
      <c r="AB756" s="264">
        <v>598188</v>
      </c>
      <c r="AC756" s="264">
        <v>15000</v>
      </c>
      <c r="AD756" s="264">
        <v>613188</v>
      </c>
      <c r="AE756" s="264">
        <v>-19686</v>
      </c>
      <c r="AF756" s="264">
        <v>331956</v>
      </c>
      <c r="AG756" s="264">
        <v>312270</v>
      </c>
      <c r="AI756" t="s">
        <v>796</v>
      </c>
      <c r="AK756" t="s">
        <v>797</v>
      </c>
      <c r="AL756" s="241" t="str">
        <f t="shared" si="11"/>
        <v>342</v>
      </c>
    </row>
    <row r="757" spans="1:38" x14ac:dyDescent="0.2">
      <c r="A757" s="272" t="s">
        <v>2960</v>
      </c>
      <c r="B757" t="s">
        <v>1680</v>
      </c>
      <c r="C757" s="264">
        <v>30997</v>
      </c>
      <c r="D757" s="264">
        <v>0</v>
      </c>
      <c r="E757" s="264">
        <v>30997</v>
      </c>
      <c r="F757" s="264">
        <v>0</v>
      </c>
      <c r="G757" s="264">
        <v>0</v>
      </c>
      <c r="H757" s="264">
        <v>638</v>
      </c>
      <c r="I757" s="264">
        <v>0</v>
      </c>
      <c r="J757" s="264">
        <v>0</v>
      </c>
      <c r="K757" s="264">
        <v>5821</v>
      </c>
      <c r="L757" s="264">
        <v>0</v>
      </c>
      <c r="M757" s="264">
        <v>0</v>
      </c>
      <c r="N757" s="264">
        <v>500</v>
      </c>
      <c r="O757" s="264">
        <v>0</v>
      </c>
      <c r="P757" s="264">
        <v>0</v>
      </c>
      <c r="Q757" s="264">
        <v>37956</v>
      </c>
      <c r="R757" s="264">
        <v>5175</v>
      </c>
      <c r="S757" s="264">
        <v>5100</v>
      </c>
      <c r="T757" s="264">
        <v>0</v>
      </c>
      <c r="U757" s="264">
        <v>1061</v>
      </c>
      <c r="V757" s="264">
        <v>935</v>
      </c>
      <c r="W757" s="264">
        <v>10185</v>
      </c>
      <c r="X757" s="264">
        <v>0</v>
      </c>
      <c r="Y757" s="264">
        <v>0</v>
      </c>
      <c r="Z757" s="264">
        <v>22456</v>
      </c>
      <c r="AA757" s="264">
        <v>0</v>
      </c>
      <c r="AB757" s="264">
        <v>22456</v>
      </c>
      <c r="AC757" s="264">
        <v>0</v>
      </c>
      <c r="AD757" s="264">
        <v>22456</v>
      </c>
      <c r="AE757" s="264">
        <v>15500</v>
      </c>
      <c r="AF757" s="264">
        <v>95257</v>
      </c>
      <c r="AG757" s="264">
        <v>110757</v>
      </c>
      <c r="AI757" t="s">
        <v>1239</v>
      </c>
      <c r="AK757" t="s">
        <v>1240</v>
      </c>
      <c r="AL757" s="241" t="str">
        <f t="shared" si="11"/>
        <v>551</v>
      </c>
    </row>
    <row r="758" spans="1:38" x14ac:dyDescent="0.2">
      <c r="A758" s="272" t="s">
        <v>2961</v>
      </c>
      <c r="B758" t="s">
        <v>1682</v>
      </c>
      <c r="C758" s="264">
        <v>333395</v>
      </c>
      <c r="D758" s="264">
        <v>0</v>
      </c>
      <c r="E758" s="264">
        <v>333395</v>
      </c>
      <c r="F758" s="264">
        <v>0</v>
      </c>
      <c r="G758" s="264">
        <v>0</v>
      </c>
      <c r="H758" s="264">
        <v>67057</v>
      </c>
      <c r="I758" s="264">
        <v>1350</v>
      </c>
      <c r="J758" s="264">
        <v>25480</v>
      </c>
      <c r="K758" s="264">
        <v>170440</v>
      </c>
      <c r="L758" s="264">
        <v>497529</v>
      </c>
      <c r="M758" s="264">
        <v>0</v>
      </c>
      <c r="N758" s="264">
        <v>11370</v>
      </c>
      <c r="O758" s="264">
        <v>0</v>
      </c>
      <c r="P758" s="264">
        <v>66951</v>
      </c>
      <c r="Q758" s="264">
        <v>1173572</v>
      </c>
      <c r="R758" s="264">
        <v>58820</v>
      </c>
      <c r="S758" s="264">
        <v>302239</v>
      </c>
      <c r="T758" s="264">
        <v>5440</v>
      </c>
      <c r="U758" s="264">
        <v>148470</v>
      </c>
      <c r="V758" s="264">
        <v>15441</v>
      </c>
      <c r="W758" s="264">
        <v>104710</v>
      </c>
      <c r="X758" s="264">
        <v>88767</v>
      </c>
      <c r="Y758" s="264">
        <v>0</v>
      </c>
      <c r="Z758" s="264">
        <v>723887</v>
      </c>
      <c r="AA758" s="264">
        <v>401458</v>
      </c>
      <c r="AB758" s="264">
        <v>1125345</v>
      </c>
      <c r="AC758" s="264">
        <v>66951</v>
      </c>
      <c r="AD758" s="264">
        <v>1192296</v>
      </c>
      <c r="AE758" s="264">
        <v>-18724</v>
      </c>
      <c r="AF758" s="264">
        <v>830772</v>
      </c>
      <c r="AG758" s="264">
        <v>812048</v>
      </c>
      <c r="AI758" t="s">
        <v>395</v>
      </c>
      <c r="AK758" t="s">
        <v>396</v>
      </c>
      <c r="AL758" s="241" t="str">
        <f t="shared" si="11"/>
        <v>148</v>
      </c>
    </row>
    <row r="759" spans="1:38" x14ac:dyDescent="0.2">
      <c r="A759" s="272" t="s">
        <v>2962</v>
      </c>
      <c r="B759" t="s">
        <v>1684</v>
      </c>
      <c r="C759" s="264">
        <v>812448</v>
      </c>
      <c r="D759" s="264">
        <v>0</v>
      </c>
      <c r="E759" s="264">
        <v>812448</v>
      </c>
      <c r="F759" s="264">
        <v>0</v>
      </c>
      <c r="G759" s="264">
        <v>0</v>
      </c>
      <c r="H759" s="264">
        <v>193074</v>
      </c>
      <c r="I759" s="264">
        <v>7500</v>
      </c>
      <c r="J759" s="264">
        <v>71100</v>
      </c>
      <c r="K759" s="264">
        <v>319481</v>
      </c>
      <c r="L759" s="264">
        <v>2936573</v>
      </c>
      <c r="M759" s="264">
        <v>0</v>
      </c>
      <c r="N759" s="264">
        <v>71200</v>
      </c>
      <c r="O759" s="264">
        <v>0</v>
      </c>
      <c r="P759" s="264">
        <v>226328</v>
      </c>
      <c r="Q759" s="264">
        <v>4637704</v>
      </c>
      <c r="R759" s="264">
        <v>421900</v>
      </c>
      <c r="S759" s="264">
        <v>491600</v>
      </c>
      <c r="T759" s="264">
        <v>0</v>
      </c>
      <c r="U759" s="264">
        <v>269010</v>
      </c>
      <c r="V759" s="264">
        <v>9200</v>
      </c>
      <c r="W759" s="264">
        <v>228500</v>
      </c>
      <c r="X759" s="264">
        <v>62820</v>
      </c>
      <c r="Y759" s="264">
        <v>0</v>
      </c>
      <c r="Z759" s="264">
        <v>1483030</v>
      </c>
      <c r="AA759" s="264">
        <v>2760455</v>
      </c>
      <c r="AB759" s="264">
        <v>4243485</v>
      </c>
      <c r="AC759" s="264">
        <v>226328</v>
      </c>
      <c r="AD759" s="264">
        <v>4469813</v>
      </c>
      <c r="AE759" s="264">
        <v>167891</v>
      </c>
      <c r="AF759" s="264">
        <v>1244047</v>
      </c>
      <c r="AG759" s="264">
        <v>1411938</v>
      </c>
      <c r="AI759" t="s">
        <v>1289</v>
      </c>
      <c r="AK759" t="s">
        <v>1290</v>
      </c>
      <c r="AL759" s="241" t="str">
        <f t="shared" si="11"/>
        <v>575</v>
      </c>
    </row>
    <row r="760" spans="1:38" x14ac:dyDescent="0.2">
      <c r="A760" s="272" t="s">
        <v>2963</v>
      </c>
      <c r="B760" t="s">
        <v>1686</v>
      </c>
      <c r="C760" s="264">
        <v>183550</v>
      </c>
      <c r="D760" s="264">
        <v>0</v>
      </c>
      <c r="E760" s="264">
        <v>183550</v>
      </c>
      <c r="F760" s="264">
        <v>0</v>
      </c>
      <c r="G760" s="264">
        <v>0</v>
      </c>
      <c r="H760" s="264">
        <v>6566</v>
      </c>
      <c r="I760" s="264">
        <v>0</v>
      </c>
      <c r="J760" s="264">
        <v>0</v>
      </c>
      <c r="K760" s="264">
        <v>5690</v>
      </c>
      <c r="L760" s="264">
        <v>0</v>
      </c>
      <c r="M760" s="264">
        <v>0</v>
      </c>
      <c r="N760" s="264">
        <v>0</v>
      </c>
      <c r="O760" s="264">
        <v>0</v>
      </c>
      <c r="P760" s="264">
        <v>0</v>
      </c>
      <c r="Q760" s="264">
        <v>195806</v>
      </c>
      <c r="R760" s="264">
        <v>73850</v>
      </c>
      <c r="S760" s="264">
        <v>174650</v>
      </c>
      <c r="T760" s="264">
        <v>0</v>
      </c>
      <c r="U760" s="264">
        <v>140750</v>
      </c>
      <c r="V760" s="264">
        <v>56500</v>
      </c>
      <c r="W760" s="264">
        <v>144500</v>
      </c>
      <c r="X760" s="264">
        <v>0</v>
      </c>
      <c r="Y760" s="264">
        <v>0</v>
      </c>
      <c r="Z760" s="264">
        <v>590250</v>
      </c>
      <c r="AA760" s="264">
        <v>0</v>
      </c>
      <c r="AB760" s="264">
        <v>590250</v>
      </c>
      <c r="AC760" s="264">
        <v>0</v>
      </c>
      <c r="AD760" s="264">
        <v>590250</v>
      </c>
      <c r="AE760" s="264">
        <v>-394444</v>
      </c>
      <c r="AF760" s="264">
        <v>976550</v>
      </c>
      <c r="AG760" s="264">
        <v>582106</v>
      </c>
      <c r="AI760" t="s">
        <v>1770</v>
      </c>
      <c r="AK760" t="s">
        <v>1771</v>
      </c>
      <c r="AL760" s="241" t="str">
        <f t="shared" si="11"/>
        <v>809</v>
      </c>
    </row>
    <row r="761" spans="1:38" x14ac:dyDescent="0.2">
      <c r="A761" s="272" t="s">
        <v>2964</v>
      </c>
      <c r="B761" t="s">
        <v>1688</v>
      </c>
      <c r="C761" s="264">
        <v>191100</v>
      </c>
      <c r="D761" s="264">
        <v>0</v>
      </c>
      <c r="E761" s="264">
        <v>191100</v>
      </c>
      <c r="F761" s="264">
        <v>0</v>
      </c>
      <c r="G761" s="264">
        <v>78500</v>
      </c>
      <c r="H761" s="264">
        <v>57500</v>
      </c>
      <c r="I761" s="264">
        <v>1000</v>
      </c>
      <c r="J761" s="264">
        <v>2000</v>
      </c>
      <c r="K761" s="264">
        <v>179794</v>
      </c>
      <c r="L761" s="264">
        <v>2105000</v>
      </c>
      <c r="M761" s="264">
        <v>0</v>
      </c>
      <c r="N761" s="264">
        <v>15000</v>
      </c>
      <c r="O761" s="264">
        <v>0</v>
      </c>
      <c r="P761" s="264">
        <v>128500</v>
      </c>
      <c r="Q761" s="264">
        <v>2758394</v>
      </c>
      <c r="R761" s="264">
        <v>82000</v>
      </c>
      <c r="S761" s="264">
        <v>105000</v>
      </c>
      <c r="T761" s="264">
        <v>3000</v>
      </c>
      <c r="U761" s="264">
        <v>345000</v>
      </c>
      <c r="V761" s="264">
        <v>30000</v>
      </c>
      <c r="W761" s="264">
        <v>170000</v>
      </c>
      <c r="X761" s="264">
        <v>86503</v>
      </c>
      <c r="Y761" s="264">
        <v>0</v>
      </c>
      <c r="Z761" s="264">
        <v>821503</v>
      </c>
      <c r="AA761" s="264">
        <v>1967000</v>
      </c>
      <c r="AB761" s="264">
        <v>2788503</v>
      </c>
      <c r="AC761" s="264">
        <v>128500</v>
      </c>
      <c r="AD761" s="264">
        <v>2917003</v>
      </c>
      <c r="AE761" s="264">
        <v>-158609</v>
      </c>
      <c r="AF761" s="264">
        <v>792348</v>
      </c>
      <c r="AG761" s="264">
        <v>633739</v>
      </c>
      <c r="AI761" t="s">
        <v>766</v>
      </c>
      <c r="AK761" t="s">
        <v>767</v>
      </c>
      <c r="AL761" s="241" t="str">
        <f t="shared" si="11"/>
        <v>328</v>
      </c>
    </row>
    <row r="762" spans="1:38" x14ac:dyDescent="0.2">
      <c r="A762" s="272" t="s">
        <v>2965</v>
      </c>
      <c r="B762" t="s">
        <v>1691</v>
      </c>
      <c r="C762" s="264">
        <v>26629482</v>
      </c>
      <c r="D762" s="264">
        <v>0</v>
      </c>
      <c r="E762" s="264">
        <v>26629482</v>
      </c>
      <c r="F762" s="264">
        <v>27550</v>
      </c>
      <c r="G762" s="264">
        <v>1335212</v>
      </c>
      <c r="H762" s="264">
        <v>9140047</v>
      </c>
      <c r="I762" s="264">
        <v>880660</v>
      </c>
      <c r="J762" s="264">
        <v>648759</v>
      </c>
      <c r="K762" s="264">
        <v>6741725</v>
      </c>
      <c r="L762" s="264">
        <v>22263563</v>
      </c>
      <c r="M762" s="264">
        <v>23750</v>
      </c>
      <c r="N762" s="264">
        <v>1359340</v>
      </c>
      <c r="O762" s="264">
        <v>12351000</v>
      </c>
      <c r="P762" s="264">
        <v>11796585</v>
      </c>
      <c r="Q762" s="264">
        <v>93197673</v>
      </c>
      <c r="R762" s="264">
        <v>12222795</v>
      </c>
      <c r="S762" s="264">
        <v>3150768</v>
      </c>
      <c r="T762" s="264">
        <v>0</v>
      </c>
      <c r="U762" s="264">
        <v>5053392</v>
      </c>
      <c r="V762" s="264">
        <v>2096480</v>
      </c>
      <c r="W762" s="264">
        <v>4529622</v>
      </c>
      <c r="X762" s="264">
        <v>17992459</v>
      </c>
      <c r="Y762" s="264">
        <v>17498729</v>
      </c>
      <c r="Z762" s="264">
        <v>62544245</v>
      </c>
      <c r="AA762" s="264">
        <v>26921297</v>
      </c>
      <c r="AB762" s="264">
        <v>89465542</v>
      </c>
      <c r="AC762" s="264">
        <v>11796585</v>
      </c>
      <c r="AD762" s="264">
        <v>101262127</v>
      </c>
      <c r="AE762" s="264">
        <v>-8064454</v>
      </c>
      <c r="AF762" s="264">
        <v>82369275</v>
      </c>
      <c r="AG762" s="264">
        <v>74304821</v>
      </c>
      <c r="AI762" t="s">
        <v>397</v>
      </c>
      <c r="AK762" t="s">
        <v>398</v>
      </c>
      <c r="AL762" s="241" t="str">
        <f t="shared" si="11"/>
        <v>149</v>
      </c>
    </row>
    <row r="763" spans="1:38" x14ac:dyDescent="0.2">
      <c r="A763" s="272" t="s">
        <v>2966</v>
      </c>
      <c r="B763" t="s">
        <v>1693</v>
      </c>
      <c r="C763" s="264">
        <v>617414</v>
      </c>
      <c r="D763" s="264">
        <v>0</v>
      </c>
      <c r="E763" s="264">
        <v>617414</v>
      </c>
      <c r="F763" s="264">
        <v>0</v>
      </c>
      <c r="G763" s="264">
        <v>811482</v>
      </c>
      <c r="H763" s="264">
        <v>210817</v>
      </c>
      <c r="I763" s="264">
        <v>20900</v>
      </c>
      <c r="J763" s="264">
        <v>2995</v>
      </c>
      <c r="K763" s="264">
        <v>1157148</v>
      </c>
      <c r="L763" s="264">
        <v>318186</v>
      </c>
      <c r="M763" s="264">
        <v>0</v>
      </c>
      <c r="N763" s="264">
        <v>8000</v>
      </c>
      <c r="O763" s="264">
        <v>700000</v>
      </c>
      <c r="P763" s="264">
        <v>3443150</v>
      </c>
      <c r="Q763" s="264">
        <v>7290092</v>
      </c>
      <c r="R763" s="264">
        <v>403875</v>
      </c>
      <c r="S763" s="264">
        <v>371146</v>
      </c>
      <c r="T763" s="264">
        <v>0</v>
      </c>
      <c r="U763" s="264">
        <v>74682</v>
      </c>
      <c r="V763" s="264">
        <v>811482</v>
      </c>
      <c r="W763" s="264">
        <v>250358</v>
      </c>
      <c r="X763" s="264">
        <v>170950</v>
      </c>
      <c r="Y763" s="264">
        <v>2700000</v>
      </c>
      <c r="Z763" s="264">
        <v>4782493</v>
      </c>
      <c r="AA763" s="264">
        <v>945262</v>
      </c>
      <c r="AB763" s="264">
        <v>5727755</v>
      </c>
      <c r="AC763" s="264">
        <v>3443150</v>
      </c>
      <c r="AD763" s="264">
        <v>9170905</v>
      </c>
      <c r="AE763" s="264">
        <v>-1880813</v>
      </c>
      <c r="AF763" s="264">
        <v>3871254</v>
      </c>
      <c r="AG763" s="264">
        <v>1990441</v>
      </c>
      <c r="AI763" t="s">
        <v>314</v>
      </c>
      <c r="AK763" t="s">
        <v>315</v>
      </c>
      <c r="AL763" s="241" t="str">
        <f t="shared" si="11"/>
        <v>111</v>
      </c>
    </row>
    <row r="764" spans="1:38" x14ac:dyDescent="0.2">
      <c r="A764" s="272" t="s">
        <v>2967</v>
      </c>
      <c r="B764" t="s">
        <v>1695</v>
      </c>
      <c r="C764" s="264">
        <v>755218</v>
      </c>
      <c r="D764" s="264">
        <v>0</v>
      </c>
      <c r="E764" s="264">
        <v>755218</v>
      </c>
      <c r="F764" s="264">
        <v>0</v>
      </c>
      <c r="G764" s="264">
        <v>0</v>
      </c>
      <c r="H764" s="264">
        <v>195853</v>
      </c>
      <c r="I764" s="264">
        <v>16580</v>
      </c>
      <c r="J764" s="264">
        <v>42000</v>
      </c>
      <c r="K764" s="264">
        <v>288039</v>
      </c>
      <c r="L764" s="264">
        <v>972095</v>
      </c>
      <c r="M764" s="264">
        <v>0</v>
      </c>
      <c r="N764" s="264">
        <v>136350</v>
      </c>
      <c r="O764" s="264">
        <v>0</v>
      </c>
      <c r="P764" s="264">
        <v>241000</v>
      </c>
      <c r="Q764" s="264">
        <v>2647135</v>
      </c>
      <c r="R764" s="264">
        <v>516280</v>
      </c>
      <c r="S764" s="264">
        <v>473799</v>
      </c>
      <c r="T764" s="264">
        <v>0</v>
      </c>
      <c r="U764" s="264">
        <v>330833</v>
      </c>
      <c r="V764" s="264">
        <v>9000</v>
      </c>
      <c r="W764" s="264">
        <v>117285</v>
      </c>
      <c r="X764" s="264">
        <v>0</v>
      </c>
      <c r="Y764" s="264">
        <v>0</v>
      </c>
      <c r="Z764" s="264">
        <v>1447197</v>
      </c>
      <c r="AA764" s="264">
        <v>870985</v>
      </c>
      <c r="AB764" s="264">
        <v>2318182</v>
      </c>
      <c r="AC764" s="264">
        <v>241000</v>
      </c>
      <c r="AD764" s="264">
        <v>2559182</v>
      </c>
      <c r="AE764" s="264">
        <v>87953</v>
      </c>
      <c r="AF764" s="264">
        <v>2081049</v>
      </c>
      <c r="AG764" s="264">
        <v>2169002</v>
      </c>
      <c r="AI764" t="s">
        <v>1524</v>
      </c>
      <c r="AK764" t="s">
        <v>1525</v>
      </c>
      <c r="AL764" s="241" t="str">
        <f t="shared" si="11"/>
        <v>689</v>
      </c>
    </row>
    <row r="765" spans="1:38" x14ac:dyDescent="0.2">
      <c r="A765" s="272" t="s">
        <v>2968</v>
      </c>
      <c r="B765" t="s">
        <v>1697</v>
      </c>
      <c r="C765" s="264">
        <v>67053721</v>
      </c>
      <c r="D765" s="264">
        <v>0</v>
      </c>
      <c r="E765" s="264">
        <v>67053721</v>
      </c>
      <c r="F765" s="264">
        <v>0</v>
      </c>
      <c r="G765" s="264">
        <v>7030465</v>
      </c>
      <c r="H765" s="264">
        <v>24175441</v>
      </c>
      <c r="I765" s="264">
        <v>1775900</v>
      </c>
      <c r="J765" s="264">
        <v>1183470</v>
      </c>
      <c r="K765" s="264">
        <v>32950205.609447341</v>
      </c>
      <c r="L765" s="264">
        <v>65349508</v>
      </c>
      <c r="M765" s="264">
        <v>32500</v>
      </c>
      <c r="N765" s="264">
        <v>6607249</v>
      </c>
      <c r="O765" s="264">
        <v>25274068</v>
      </c>
      <c r="P765" s="264">
        <v>45362581</v>
      </c>
      <c r="Q765" s="264">
        <v>276795108.60944736</v>
      </c>
      <c r="R765" s="264">
        <v>44406490</v>
      </c>
      <c r="S765" s="264">
        <v>19196560</v>
      </c>
      <c r="T765" s="264">
        <v>0</v>
      </c>
      <c r="U765" s="264">
        <v>12302014</v>
      </c>
      <c r="V765" s="264">
        <v>14081426</v>
      </c>
      <c r="W765" s="264">
        <v>10599520</v>
      </c>
      <c r="X765" s="264">
        <v>22597374</v>
      </c>
      <c r="Y765" s="264">
        <v>39354213</v>
      </c>
      <c r="Z765" s="264">
        <v>162537597</v>
      </c>
      <c r="AA765" s="264">
        <v>69411413</v>
      </c>
      <c r="AB765" s="264">
        <v>231949010</v>
      </c>
      <c r="AC765" s="264">
        <v>45362581</v>
      </c>
      <c r="AD765" s="264">
        <v>277311591</v>
      </c>
      <c r="AE765" s="264">
        <v>-516482.39055265486</v>
      </c>
      <c r="AF765" s="264">
        <v>118347236</v>
      </c>
      <c r="AG765" s="264">
        <v>117830753.60944735</v>
      </c>
      <c r="AI765" t="s">
        <v>1415</v>
      </c>
      <c r="AK765" t="s">
        <v>1416</v>
      </c>
      <c r="AL765" s="241" t="str">
        <f t="shared" si="11"/>
        <v>636</v>
      </c>
    </row>
    <row r="766" spans="1:38" x14ac:dyDescent="0.2">
      <c r="A766" s="272" t="s">
        <v>2969</v>
      </c>
      <c r="B766" t="s">
        <v>1699</v>
      </c>
      <c r="C766" s="264">
        <v>50499</v>
      </c>
      <c r="D766" s="264">
        <v>0</v>
      </c>
      <c r="E766" s="264">
        <v>50499</v>
      </c>
      <c r="F766" s="264">
        <v>0</v>
      </c>
      <c r="G766" s="264">
        <v>0</v>
      </c>
      <c r="H766" s="264">
        <v>836</v>
      </c>
      <c r="I766" s="264">
        <v>0</v>
      </c>
      <c r="J766" s="264">
        <v>0</v>
      </c>
      <c r="K766" s="264">
        <v>37500</v>
      </c>
      <c r="L766" s="264">
        <v>29786</v>
      </c>
      <c r="M766" s="264">
        <v>0</v>
      </c>
      <c r="N766" s="264">
        <v>0</v>
      </c>
      <c r="O766" s="264">
        <v>0</v>
      </c>
      <c r="P766" s="264">
        <v>0</v>
      </c>
      <c r="Q766" s="264">
        <v>118621</v>
      </c>
      <c r="R766" s="264">
        <v>8220</v>
      </c>
      <c r="S766" s="264">
        <v>56175</v>
      </c>
      <c r="T766" s="264">
        <v>0</v>
      </c>
      <c r="U766" s="264">
        <v>21883</v>
      </c>
      <c r="V766" s="264">
        <v>0</v>
      </c>
      <c r="W766" s="264">
        <v>53909</v>
      </c>
      <c r="X766" s="264">
        <v>0</v>
      </c>
      <c r="Y766" s="264">
        <v>0</v>
      </c>
      <c r="Z766" s="264">
        <v>140187</v>
      </c>
      <c r="AA766" s="264">
        <v>29786</v>
      </c>
      <c r="AB766" s="264">
        <v>169973</v>
      </c>
      <c r="AC766" s="264">
        <v>0</v>
      </c>
      <c r="AD766" s="264">
        <v>169973</v>
      </c>
      <c r="AE766" s="264">
        <v>-51352</v>
      </c>
      <c r="AF766" s="264">
        <v>282201</v>
      </c>
      <c r="AG766" s="264">
        <v>230849</v>
      </c>
      <c r="AI766" t="s">
        <v>1795</v>
      </c>
      <c r="AK766" t="s">
        <v>1796</v>
      </c>
      <c r="AL766" s="241" t="str">
        <f t="shared" si="11"/>
        <v>821</v>
      </c>
    </row>
    <row r="767" spans="1:38" x14ac:dyDescent="0.2">
      <c r="A767" s="272" t="s">
        <v>2970</v>
      </c>
      <c r="B767" t="s">
        <v>1701</v>
      </c>
      <c r="C767" s="264">
        <v>82673</v>
      </c>
      <c r="D767" s="264">
        <v>0</v>
      </c>
      <c r="E767" s="264">
        <v>82673</v>
      </c>
      <c r="F767" s="264">
        <v>0</v>
      </c>
      <c r="G767" s="264">
        <v>20000</v>
      </c>
      <c r="H767" s="264">
        <v>50827</v>
      </c>
      <c r="I767" s="264">
        <v>830</v>
      </c>
      <c r="J767" s="264">
        <v>126</v>
      </c>
      <c r="K767" s="264">
        <v>24000</v>
      </c>
      <c r="L767" s="264">
        <v>156310</v>
      </c>
      <c r="M767" s="264">
        <v>0</v>
      </c>
      <c r="N767" s="264">
        <v>0</v>
      </c>
      <c r="O767" s="264">
        <v>0</v>
      </c>
      <c r="P767" s="264">
        <v>0</v>
      </c>
      <c r="Q767" s="264">
        <v>334766</v>
      </c>
      <c r="R767" s="264">
        <v>10191</v>
      </c>
      <c r="S767" s="264">
        <v>94345</v>
      </c>
      <c r="T767" s="264">
        <v>0</v>
      </c>
      <c r="U767" s="264">
        <v>26643</v>
      </c>
      <c r="V767" s="264">
        <v>3500</v>
      </c>
      <c r="W767" s="264">
        <v>37250</v>
      </c>
      <c r="X767" s="264">
        <v>0</v>
      </c>
      <c r="Y767" s="264">
        <v>0</v>
      </c>
      <c r="Z767" s="264">
        <v>171929</v>
      </c>
      <c r="AA767" s="264">
        <v>202240</v>
      </c>
      <c r="AB767" s="264">
        <v>374169</v>
      </c>
      <c r="AC767" s="264">
        <v>0</v>
      </c>
      <c r="AD767" s="264">
        <v>374169</v>
      </c>
      <c r="AE767" s="264">
        <v>-39403</v>
      </c>
      <c r="AF767" s="264">
        <v>316157</v>
      </c>
      <c r="AG767" s="264">
        <v>276754</v>
      </c>
      <c r="AI767" t="s">
        <v>1565</v>
      </c>
      <c r="AK767" t="s">
        <v>1566</v>
      </c>
      <c r="AL767" s="241" t="str">
        <f t="shared" si="11"/>
        <v>710</v>
      </c>
    </row>
    <row r="768" spans="1:38" x14ac:dyDescent="0.2">
      <c r="A768" s="272" t="s">
        <v>2971</v>
      </c>
      <c r="B768" t="s">
        <v>1703</v>
      </c>
      <c r="C768" s="264">
        <v>2383134</v>
      </c>
      <c r="D768" s="264">
        <v>0</v>
      </c>
      <c r="E768" s="264">
        <v>2383134</v>
      </c>
      <c r="F768" s="264">
        <v>0</v>
      </c>
      <c r="G768" s="264">
        <v>255041</v>
      </c>
      <c r="H768" s="264">
        <v>893051</v>
      </c>
      <c r="I768" s="264">
        <v>118500</v>
      </c>
      <c r="J768" s="264">
        <v>36015</v>
      </c>
      <c r="K768" s="264">
        <v>1306540</v>
      </c>
      <c r="L768" s="264">
        <v>7714972</v>
      </c>
      <c r="M768" s="264">
        <v>0</v>
      </c>
      <c r="N768" s="264">
        <v>236030</v>
      </c>
      <c r="O768" s="264">
        <v>0</v>
      </c>
      <c r="P768" s="264">
        <v>1851442</v>
      </c>
      <c r="Q768" s="264">
        <v>14794725</v>
      </c>
      <c r="R768" s="264">
        <v>1198825</v>
      </c>
      <c r="S768" s="264">
        <v>1190585</v>
      </c>
      <c r="T768" s="264">
        <v>0</v>
      </c>
      <c r="U768" s="264">
        <v>605363</v>
      </c>
      <c r="V768" s="264">
        <v>112755</v>
      </c>
      <c r="W768" s="264">
        <v>1003271</v>
      </c>
      <c r="X768" s="264">
        <v>261075</v>
      </c>
      <c r="Y768" s="264">
        <v>2568992</v>
      </c>
      <c r="Z768" s="264">
        <v>6940866</v>
      </c>
      <c r="AA768" s="264">
        <v>6801468</v>
      </c>
      <c r="AB768" s="264">
        <v>13742334</v>
      </c>
      <c r="AC768" s="264">
        <v>1851442</v>
      </c>
      <c r="AD768" s="264">
        <v>15593776</v>
      </c>
      <c r="AE768" s="264">
        <v>-799051</v>
      </c>
      <c r="AF768" s="264">
        <v>11700056</v>
      </c>
      <c r="AG768" s="264">
        <v>10901005</v>
      </c>
      <c r="AI768" t="s">
        <v>956</v>
      </c>
      <c r="AK768" t="s">
        <v>957</v>
      </c>
      <c r="AL768" s="241" t="str">
        <f t="shared" si="11"/>
        <v>416</v>
      </c>
    </row>
    <row r="769" spans="1:38" x14ac:dyDescent="0.2">
      <c r="A769" s="272" t="s">
        <v>2972</v>
      </c>
      <c r="B769" t="s">
        <v>2126</v>
      </c>
      <c r="C769" s="264">
        <v>1667342</v>
      </c>
      <c r="D769" s="264">
        <v>0</v>
      </c>
      <c r="E769" s="264">
        <v>1667342</v>
      </c>
      <c r="F769" s="264">
        <v>0</v>
      </c>
      <c r="G769" s="264">
        <v>4728098</v>
      </c>
      <c r="H769" s="264">
        <v>925554</v>
      </c>
      <c r="I769" s="264">
        <v>11900</v>
      </c>
      <c r="J769" s="264">
        <v>165395</v>
      </c>
      <c r="K769" s="264">
        <v>588752.25</v>
      </c>
      <c r="L769" s="264">
        <v>1122299</v>
      </c>
      <c r="M769" s="264">
        <v>100</v>
      </c>
      <c r="N769" s="264">
        <v>127792</v>
      </c>
      <c r="O769" s="264">
        <v>100</v>
      </c>
      <c r="P769" s="264">
        <v>3188574</v>
      </c>
      <c r="Q769" s="264">
        <v>12525906.25</v>
      </c>
      <c r="R769" s="264">
        <v>989101</v>
      </c>
      <c r="S769" s="264">
        <v>1136645</v>
      </c>
      <c r="T769" s="264">
        <v>0</v>
      </c>
      <c r="U769" s="264">
        <v>407520</v>
      </c>
      <c r="V769" s="264">
        <v>2670895</v>
      </c>
      <c r="W769" s="264">
        <v>345553</v>
      </c>
      <c r="X769" s="264">
        <v>3513438</v>
      </c>
      <c r="Y769" s="264">
        <v>90323</v>
      </c>
      <c r="Z769" s="264">
        <v>9153475</v>
      </c>
      <c r="AA769" s="264">
        <v>1101282</v>
      </c>
      <c r="AB769" s="264">
        <v>10254757</v>
      </c>
      <c r="AC769" s="264">
        <v>3188574</v>
      </c>
      <c r="AD769" s="264">
        <v>13443331</v>
      </c>
      <c r="AE769" s="264">
        <v>-917424.75</v>
      </c>
      <c r="AF769" s="264">
        <v>24877478</v>
      </c>
      <c r="AG769" s="264">
        <v>23960053.25</v>
      </c>
      <c r="AI769" t="s">
        <v>1324</v>
      </c>
      <c r="AK769" t="s">
        <v>1325</v>
      </c>
      <c r="AL769" s="241" t="str">
        <f t="shared" si="11"/>
        <v>591</v>
      </c>
    </row>
    <row r="770" spans="1:38" x14ac:dyDescent="0.2">
      <c r="A770" s="272" t="s">
        <v>2973</v>
      </c>
      <c r="B770" t="s">
        <v>1707</v>
      </c>
      <c r="C770" s="264">
        <v>362451</v>
      </c>
      <c r="D770" s="264">
        <v>0</v>
      </c>
      <c r="E770" s="264">
        <v>362451</v>
      </c>
      <c r="F770" s="264">
        <v>0</v>
      </c>
      <c r="G770" s="264">
        <v>0</v>
      </c>
      <c r="H770" s="264">
        <v>116178</v>
      </c>
      <c r="I770" s="264">
        <v>6510</v>
      </c>
      <c r="J770" s="264">
        <v>150</v>
      </c>
      <c r="K770" s="264">
        <v>92920</v>
      </c>
      <c r="L770" s="264">
        <v>673992</v>
      </c>
      <c r="M770" s="264">
        <v>0</v>
      </c>
      <c r="N770" s="264">
        <v>2000</v>
      </c>
      <c r="O770" s="264">
        <v>0</v>
      </c>
      <c r="P770" s="264">
        <v>315446</v>
      </c>
      <c r="Q770" s="264">
        <v>1569647</v>
      </c>
      <c r="R770" s="264">
        <v>45988</v>
      </c>
      <c r="S770" s="264">
        <v>151331</v>
      </c>
      <c r="T770" s="264">
        <v>0</v>
      </c>
      <c r="U770" s="264">
        <v>75997</v>
      </c>
      <c r="V770" s="264">
        <v>8000</v>
      </c>
      <c r="W770" s="264">
        <v>112401</v>
      </c>
      <c r="X770" s="264">
        <v>74930</v>
      </c>
      <c r="Y770" s="264">
        <v>0</v>
      </c>
      <c r="Z770" s="264">
        <v>468647</v>
      </c>
      <c r="AA770" s="264">
        <v>712492</v>
      </c>
      <c r="AB770" s="264">
        <v>1181139</v>
      </c>
      <c r="AC770" s="264">
        <v>315446</v>
      </c>
      <c r="AD770" s="264">
        <v>1496585</v>
      </c>
      <c r="AE770" s="264">
        <v>73062</v>
      </c>
      <c r="AF770" s="264">
        <v>2023591</v>
      </c>
      <c r="AG770" s="264">
        <v>2096653</v>
      </c>
      <c r="AI770" t="s">
        <v>459</v>
      </c>
      <c r="AK770" t="s">
        <v>460</v>
      </c>
      <c r="AL770" s="241" t="str">
        <f t="shared" ref="AL770:AL833" si="12">RIGHT(AK770,3)</f>
        <v>178</v>
      </c>
    </row>
    <row r="771" spans="1:38" x14ac:dyDescent="0.2">
      <c r="A771" s="272" t="s">
        <v>2974</v>
      </c>
      <c r="B771" t="s">
        <v>1709</v>
      </c>
      <c r="C771" s="264">
        <v>29473</v>
      </c>
      <c r="D771" s="264">
        <v>0</v>
      </c>
      <c r="E771" s="264">
        <v>29473</v>
      </c>
      <c r="F771" s="264">
        <v>0</v>
      </c>
      <c r="G771" s="264">
        <v>0</v>
      </c>
      <c r="H771" s="264">
        <v>29038</v>
      </c>
      <c r="I771" s="264">
        <v>0</v>
      </c>
      <c r="J771" s="264">
        <v>2100</v>
      </c>
      <c r="K771" s="264">
        <v>21032</v>
      </c>
      <c r="L771" s="264">
        <v>51500</v>
      </c>
      <c r="M771" s="264">
        <v>0</v>
      </c>
      <c r="N771" s="264">
        <v>1300</v>
      </c>
      <c r="O771" s="264">
        <v>0</v>
      </c>
      <c r="P771" s="264">
        <v>0</v>
      </c>
      <c r="Q771" s="264">
        <v>134443</v>
      </c>
      <c r="R771" s="264">
        <v>0</v>
      </c>
      <c r="S771" s="264">
        <v>20000</v>
      </c>
      <c r="T771" s="264">
        <v>0</v>
      </c>
      <c r="U771" s="264">
        <v>7386</v>
      </c>
      <c r="V771" s="264">
        <v>0</v>
      </c>
      <c r="W771" s="264">
        <v>38502</v>
      </c>
      <c r="X771" s="264">
        <v>0</v>
      </c>
      <c r="Y771" s="264">
        <v>0</v>
      </c>
      <c r="Z771" s="264">
        <v>65888</v>
      </c>
      <c r="AA771" s="264">
        <v>58414</v>
      </c>
      <c r="AB771" s="264">
        <v>124302</v>
      </c>
      <c r="AC771" s="264">
        <v>0</v>
      </c>
      <c r="AD771" s="264">
        <v>124302</v>
      </c>
      <c r="AE771" s="264">
        <v>10141</v>
      </c>
      <c r="AF771" s="264">
        <v>174104</v>
      </c>
      <c r="AG771" s="264">
        <v>184245</v>
      </c>
      <c r="AI771" t="s">
        <v>2076</v>
      </c>
      <c r="AK771" t="s">
        <v>2077</v>
      </c>
      <c r="AL771" s="241" t="str">
        <f t="shared" si="12"/>
        <v>954</v>
      </c>
    </row>
    <row r="772" spans="1:38" x14ac:dyDescent="0.2">
      <c r="A772" s="272" t="s">
        <v>2975</v>
      </c>
      <c r="B772" t="s">
        <v>1711</v>
      </c>
      <c r="C772" s="264">
        <v>82350</v>
      </c>
      <c r="D772" s="264">
        <v>0</v>
      </c>
      <c r="E772" s="264">
        <v>82350</v>
      </c>
      <c r="F772" s="264">
        <v>0</v>
      </c>
      <c r="G772" s="264">
        <v>0</v>
      </c>
      <c r="H772" s="264">
        <v>46323</v>
      </c>
      <c r="I772" s="264">
        <v>965</v>
      </c>
      <c r="J772" s="264">
        <v>9430</v>
      </c>
      <c r="K772" s="264">
        <v>46828</v>
      </c>
      <c r="L772" s="264">
        <v>143100</v>
      </c>
      <c r="M772" s="264">
        <v>6000</v>
      </c>
      <c r="N772" s="264">
        <v>6700</v>
      </c>
      <c r="O772" s="264">
        <v>0</v>
      </c>
      <c r="P772" s="264">
        <v>50000</v>
      </c>
      <c r="Q772" s="264">
        <v>391696</v>
      </c>
      <c r="R772" s="264">
        <v>18000</v>
      </c>
      <c r="S772" s="264">
        <v>77306</v>
      </c>
      <c r="T772" s="264">
        <v>0</v>
      </c>
      <c r="U772" s="264">
        <v>47064</v>
      </c>
      <c r="V772" s="264">
        <v>8000</v>
      </c>
      <c r="W772" s="264">
        <v>74950</v>
      </c>
      <c r="X772" s="264">
        <v>0</v>
      </c>
      <c r="Y772" s="264">
        <v>0</v>
      </c>
      <c r="Z772" s="264">
        <v>225320</v>
      </c>
      <c r="AA772" s="264">
        <v>108216</v>
      </c>
      <c r="AB772" s="264">
        <v>333536</v>
      </c>
      <c r="AC772" s="264">
        <v>50000</v>
      </c>
      <c r="AD772" s="264">
        <v>383536</v>
      </c>
      <c r="AE772" s="264">
        <v>8160</v>
      </c>
      <c r="AF772" s="264">
        <v>261177</v>
      </c>
      <c r="AG772" s="264">
        <v>269337</v>
      </c>
      <c r="AI772" t="s">
        <v>248</v>
      </c>
      <c r="AK772" t="s">
        <v>249</v>
      </c>
      <c r="AL772" s="241" t="str">
        <f t="shared" si="12"/>
        <v>080</v>
      </c>
    </row>
    <row r="773" spans="1:38" x14ac:dyDescent="0.2">
      <c r="A773" s="272" t="s">
        <v>2976</v>
      </c>
      <c r="B773" t="s">
        <v>1713</v>
      </c>
      <c r="C773" s="264">
        <v>12502</v>
      </c>
      <c r="D773" s="264">
        <v>0</v>
      </c>
      <c r="E773" s="264">
        <v>12502</v>
      </c>
      <c r="F773" s="264">
        <v>0</v>
      </c>
      <c r="G773" s="264">
        <v>0</v>
      </c>
      <c r="H773" s="264">
        <v>194</v>
      </c>
      <c r="I773" s="264">
        <v>0</v>
      </c>
      <c r="J773" s="264">
        <v>0</v>
      </c>
      <c r="K773" s="264">
        <v>0</v>
      </c>
      <c r="L773" s="264">
        <v>0</v>
      </c>
      <c r="M773" s="264">
        <v>0</v>
      </c>
      <c r="N773" s="264">
        <v>0</v>
      </c>
      <c r="O773" s="264">
        <v>0</v>
      </c>
      <c r="P773" s="264">
        <v>0</v>
      </c>
      <c r="Q773" s="264">
        <v>12696</v>
      </c>
      <c r="R773" s="264">
        <v>0</v>
      </c>
      <c r="S773" s="264">
        <v>20000</v>
      </c>
      <c r="T773" s="264">
        <v>0</v>
      </c>
      <c r="U773" s="264">
        <v>3000</v>
      </c>
      <c r="V773" s="264">
        <v>0</v>
      </c>
      <c r="W773" s="264">
        <v>9800</v>
      </c>
      <c r="X773" s="264">
        <v>0</v>
      </c>
      <c r="Y773" s="264">
        <v>0</v>
      </c>
      <c r="Z773" s="264">
        <v>32800</v>
      </c>
      <c r="AA773" s="264">
        <v>0</v>
      </c>
      <c r="AB773" s="264">
        <v>32800</v>
      </c>
      <c r="AC773" s="264">
        <v>0</v>
      </c>
      <c r="AD773" s="264">
        <v>32800</v>
      </c>
      <c r="AE773" s="264">
        <v>-20104</v>
      </c>
      <c r="AF773" s="264">
        <v>96971</v>
      </c>
      <c r="AG773" s="264">
        <v>76867</v>
      </c>
      <c r="AI773" t="s">
        <v>461</v>
      </c>
      <c r="AK773" t="s">
        <v>462</v>
      </c>
      <c r="AL773" s="241" t="str">
        <f t="shared" si="12"/>
        <v>179</v>
      </c>
    </row>
    <row r="774" spans="1:38" x14ac:dyDescent="0.2">
      <c r="A774" s="272" t="s">
        <v>2977</v>
      </c>
      <c r="B774" t="s">
        <v>1715</v>
      </c>
      <c r="C774" s="264">
        <v>26511</v>
      </c>
      <c r="D774" s="264">
        <v>0</v>
      </c>
      <c r="E774" s="264">
        <v>26511</v>
      </c>
      <c r="F774" s="264">
        <v>0</v>
      </c>
      <c r="G774" s="264">
        <v>0</v>
      </c>
      <c r="H774" s="264">
        <v>28949</v>
      </c>
      <c r="I774" s="264">
        <v>0</v>
      </c>
      <c r="J774" s="264">
        <v>0</v>
      </c>
      <c r="K774" s="264">
        <v>16000</v>
      </c>
      <c r="L774" s="264">
        <v>18500</v>
      </c>
      <c r="M774" s="264">
        <v>0</v>
      </c>
      <c r="N774" s="264">
        <v>0</v>
      </c>
      <c r="O774" s="264">
        <v>0</v>
      </c>
      <c r="P774" s="264">
        <v>0</v>
      </c>
      <c r="Q774" s="264">
        <v>89960</v>
      </c>
      <c r="R774" s="264">
        <v>3300</v>
      </c>
      <c r="S774" s="264">
        <v>40500</v>
      </c>
      <c r="T774" s="264">
        <v>0</v>
      </c>
      <c r="U774" s="264">
        <v>10400</v>
      </c>
      <c r="V774" s="264">
        <v>2000</v>
      </c>
      <c r="W774" s="264">
        <v>23500</v>
      </c>
      <c r="X774" s="264">
        <v>0</v>
      </c>
      <c r="Y774" s="264">
        <v>0</v>
      </c>
      <c r="Z774" s="264">
        <v>79700</v>
      </c>
      <c r="AA774" s="264">
        <v>20000</v>
      </c>
      <c r="AB774" s="264">
        <v>99700</v>
      </c>
      <c r="AC774" s="264">
        <v>0</v>
      </c>
      <c r="AD774" s="264">
        <v>99700</v>
      </c>
      <c r="AE774" s="264">
        <v>-9740</v>
      </c>
      <c r="AF774" s="264">
        <v>215289</v>
      </c>
      <c r="AG774" s="264">
        <v>205549</v>
      </c>
      <c r="AI774" t="s">
        <v>768</v>
      </c>
      <c r="AK774" t="s">
        <v>769</v>
      </c>
      <c r="AL774" s="241" t="str">
        <f t="shared" si="12"/>
        <v>329</v>
      </c>
    </row>
    <row r="775" spans="1:38" x14ac:dyDescent="0.2">
      <c r="A775" s="272" t="s">
        <v>2978</v>
      </c>
      <c r="B775" t="s">
        <v>1717</v>
      </c>
      <c r="C775" s="264">
        <v>348224</v>
      </c>
      <c r="D775" s="264">
        <v>0</v>
      </c>
      <c r="E775" s="264">
        <v>348224</v>
      </c>
      <c r="F775" s="264">
        <v>0</v>
      </c>
      <c r="G775" s="264">
        <v>156655</v>
      </c>
      <c r="H775" s="264">
        <v>141241</v>
      </c>
      <c r="I775" s="264">
        <v>11040</v>
      </c>
      <c r="J775" s="264">
        <v>5500</v>
      </c>
      <c r="K775" s="264">
        <v>160093</v>
      </c>
      <c r="L775" s="264">
        <v>458599</v>
      </c>
      <c r="M775" s="264">
        <v>0</v>
      </c>
      <c r="N775" s="264">
        <v>55656</v>
      </c>
      <c r="O775" s="264">
        <v>0</v>
      </c>
      <c r="P775" s="264">
        <v>217742</v>
      </c>
      <c r="Q775" s="264">
        <v>1554750</v>
      </c>
      <c r="R775" s="264">
        <v>277673</v>
      </c>
      <c r="S775" s="264">
        <v>163175</v>
      </c>
      <c r="T775" s="264">
        <v>0</v>
      </c>
      <c r="U775" s="264">
        <v>81096</v>
      </c>
      <c r="V775" s="264">
        <v>125132</v>
      </c>
      <c r="W775" s="264">
        <v>75339</v>
      </c>
      <c r="X775" s="264">
        <v>122080</v>
      </c>
      <c r="Y775" s="264">
        <v>20000</v>
      </c>
      <c r="Z775" s="264">
        <v>864495</v>
      </c>
      <c r="AA775" s="264">
        <v>345506</v>
      </c>
      <c r="AB775" s="264">
        <v>1210001</v>
      </c>
      <c r="AC775" s="264">
        <v>217742</v>
      </c>
      <c r="AD775" s="264">
        <v>1427743</v>
      </c>
      <c r="AE775" s="264">
        <v>127007</v>
      </c>
      <c r="AF775" s="264">
        <v>233931</v>
      </c>
      <c r="AG775" s="264">
        <v>360938</v>
      </c>
      <c r="AI775" t="s">
        <v>1594</v>
      </c>
      <c r="AK775" t="s">
        <v>1595</v>
      </c>
      <c r="AL775" s="241" t="str">
        <f t="shared" si="12"/>
        <v>724</v>
      </c>
    </row>
    <row r="776" spans="1:38" x14ac:dyDescent="0.2">
      <c r="A776" s="272" t="s">
        <v>2979</v>
      </c>
      <c r="B776" t="s">
        <v>1719</v>
      </c>
      <c r="C776" s="264">
        <v>786095</v>
      </c>
      <c r="D776" s="264">
        <v>0</v>
      </c>
      <c r="E776" s="264">
        <v>786095</v>
      </c>
      <c r="F776" s="264">
        <v>0</v>
      </c>
      <c r="G776" s="264">
        <v>16516</v>
      </c>
      <c r="H776" s="264">
        <v>184854</v>
      </c>
      <c r="I776" s="264">
        <v>390</v>
      </c>
      <c r="J776" s="264">
        <v>2060</v>
      </c>
      <c r="K776" s="264">
        <v>277164</v>
      </c>
      <c r="L776" s="264">
        <v>133540</v>
      </c>
      <c r="M776" s="264">
        <v>0</v>
      </c>
      <c r="N776" s="264">
        <v>51000</v>
      </c>
      <c r="O776" s="264">
        <v>1200000</v>
      </c>
      <c r="P776" s="264">
        <v>174913</v>
      </c>
      <c r="Q776" s="264">
        <v>2826532</v>
      </c>
      <c r="R776" s="264">
        <v>320490</v>
      </c>
      <c r="S776" s="264">
        <v>241297</v>
      </c>
      <c r="T776" s="264">
        <v>0</v>
      </c>
      <c r="U776" s="264">
        <v>81900</v>
      </c>
      <c r="V776" s="264">
        <v>23516</v>
      </c>
      <c r="W776" s="264">
        <v>336700</v>
      </c>
      <c r="X776" s="264">
        <v>319000</v>
      </c>
      <c r="Y776" s="264">
        <v>1300000</v>
      </c>
      <c r="Z776" s="264">
        <v>2622903</v>
      </c>
      <c r="AA776" s="264">
        <v>132600</v>
      </c>
      <c r="AB776" s="264">
        <v>2755503</v>
      </c>
      <c r="AC776" s="264">
        <v>174913</v>
      </c>
      <c r="AD776" s="264">
        <v>2930416</v>
      </c>
      <c r="AE776" s="264">
        <v>-103884</v>
      </c>
      <c r="AF776" s="264">
        <v>951645</v>
      </c>
      <c r="AG776" s="264">
        <v>847761</v>
      </c>
      <c r="AI776" t="s">
        <v>1270</v>
      </c>
      <c r="AK776" t="s">
        <v>1271</v>
      </c>
      <c r="AL776" s="241" t="str">
        <f t="shared" si="12"/>
        <v>566</v>
      </c>
    </row>
    <row r="777" spans="1:38" x14ac:dyDescent="0.2">
      <c r="A777" s="272" t="s">
        <v>2980</v>
      </c>
      <c r="B777" t="s">
        <v>1722</v>
      </c>
      <c r="C777" s="264">
        <v>977248</v>
      </c>
      <c r="D777" s="264">
        <v>0</v>
      </c>
      <c r="E777" s="264">
        <v>977248</v>
      </c>
      <c r="F777" s="264">
        <v>0</v>
      </c>
      <c r="G777" s="264">
        <v>0</v>
      </c>
      <c r="H777" s="264">
        <v>337698</v>
      </c>
      <c r="I777" s="264">
        <v>16190</v>
      </c>
      <c r="J777" s="264">
        <v>18900</v>
      </c>
      <c r="K777" s="264">
        <v>302979.16000000003</v>
      </c>
      <c r="L777" s="264">
        <v>766415</v>
      </c>
      <c r="M777" s="264">
        <v>2100</v>
      </c>
      <c r="N777" s="264">
        <v>151360</v>
      </c>
      <c r="O777" s="264">
        <v>0</v>
      </c>
      <c r="P777" s="264">
        <v>450879</v>
      </c>
      <c r="Q777" s="264">
        <v>3023769.16</v>
      </c>
      <c r="R777" s="264">
        <v>616215</v>
      </c>
      <c r="S777" s="264">
        <v>409190</v>
      </c>
      <c r="T777" s="264">
        <v>312</v>
      </c>
      <c r="U777" s="264">
        <v>190435</v>
      </c>
      <c r="V777" s="264">
        <v>81285</v>
      </c>
      <c r="W777" s="264">
        <v>190750</v>
      </c>
      <c r="X777" s="264">
        <v>0</v>
      </c>
      <c r="Y777" s="264">
        <v>170000</v>
      </c>
      <c r="Z777" s="264">
        <v>1658187</v>
      </c>
      <c r="AA777" s="264">
        <v>965355</v>
      </c>
      <c r="AB777" s="264">
        <v>2623542</v>
      </c>
      <c r="AC777" s="264">
        <v>450879</v>
      </c>
      <c r="AD777" s="264">
        <v>3074421</v>
      </c>
      <c r="AE777" s="264">
        <v>-50651.839999999967</v>
      </c>
      <c r="AF777" s="264">
        <v>2584787</v>
      </c>
      <c r="AG777" s="264">
        <v>2534135.16</v>
      </c>
      <c r="AI777" t="s">
        <v>1526</v>
      </c>
      <c r="AK777" t="s">
        <v>1527</v>
      </c>
      <c r="AL777" s="241" t="str">
        <f t="shared" si="12"/>
        <v>690</v>
      </c>
    </row>
    <row r="778" spans="1:38" x14ac:dyDescent="0.2">
      <c r="A778" s="272" t="s">
        <v>2981</v>
      </c>
      <c r="B778" t="s">
        <v>1725</v>
      </c>
      <c r="C778" s="264">
        <v>64420</v>
      </c>
      <c r="D778" s="264">
        <v>0</v>
      </c>
      <c r="E778" s="264">
        <v>64420</v>
      </c>
      <c r="F778" s="264">
        <v>0</v>
      </c>
      <c r="G778" s="264">
        <v>0</v>
      </c>
      <c r="H778" s="264">
        <v>26129</v>
      </c>
      <c r="I778" s="264">
        <v>1200</v>
      </c>
      <c r="J778" s="264">
        <v>218</v>
      </c>
      <c r="K778" s="264">
        <v>58000</v>
      </c>
      <c r="L778" s="264">
        <v>108260</v>
      </c>
      <c r="M778" s="264">
        <v>0</v>
      </c>
      <c r="N778" s="264">
        <v>0</v>
      </c>
      <c r="O778" s="264">
        <v>0</v>
      </c>
      <c r="P778" s="264">
        <v>0</v>
      </c>
      <c r="Q778" s="264">
        <v>258227</v>
      </c>
      <c r="R778" s="264">
        <v>34100</v>
      </c>
      <c r="S778" s="264">
        <v>69500</v>
      </c>
      <c r="T778" s="264">
        <v>500</v>
      </c>
      <c r="U778" s="264">
        <v>12711</v>
      </c>
      <c r="V778" s="264">
        <v>175</v>
      </c>
      <c r="W778" s="264">
        <v>43181</v>
      </c>
      <c r="X778" s="264">
        <v>0</v>
      </c>
      <c r="Y778" s="264">
        <v>0</v>
      </c>
      <c r="Z778" s="264">
        <v>160167</v>
      </c>
      <c r="AA778" s="264">
        <v>98060</v>
      </c>
      <c r="AB778" s="264">
        <v>258227</v>
      </c>
      <c r="AC778" s="264">
        <v>0</v>
      </c>
      <c r="AD778" s="264">
        <v>258227</v>
      </c>
      <c r="AE778" s="264">
        <v>0</v>
      </c>
      <c r="AF778" s="264">
        <v>91351</v>
      </c>
      <c r="AG778" s="264">
        <v>91351</v>
      </c>
      <c r="AI778" t="s">
        <v>995</v>
      </c>
      <c r="AK778" t="s">
        <v>996</v>
      </c>
      <c r="AL778" s="241" t="str">
        <f t="shared" si="12"/>
        <v>434</v>
      </c>
    </row>
    <row r="779" spans="1:38" x14ac:dyDescent="0.2">
      <c r="A779" s="272" t="s">
        <v>2982</v>
      </c>
      <c r="B779" t="s">
        <v>1727</v>
      </c>
      <c r="C779" s="264">
        <v>92945</v>
      </c>
      <c r="D779" s="264">
        <v>0</v>
      </c>
      <c r="E779" s="264">
        <v>92945</v>
      </c>
      <c r="F779" s="264">
        <v>0</v>
      </c>
      <c r="G779" s="264">
        <v>0</v>
      </c>
      <c r="H779" s="264">
        <v>6833</v>
      </c>
      <c r="I779" s="264">
        <v>0</v>
      </c>
      <c r="J779" s="264">
        <v>0</v>
      </c>
      <c r="K779" s="264">
        <v>57000</v>
      </c>
      <c r="L779" s="264">
        <v>136780</v>
      </c>
      <c r="M779" s="264">
        <v>0</v>
      </c>
      <c r="N779" s="264">
        <v>0</v>
      </c>
      <c r="O779" s="264">
        <v>0</v>
      </c>
      <c r="P779" s="264">
        <v>0</v>
      </c>
      <c r="Q779" s="264">
        <v>293558</v>
      </c>
      <c r="R779" s="264">
        <v>14740</v>
      </c>
      <c r="S779" s="264">
        <v>132000</v>
      </c>
      <c r="T779" s="264">
        <v>600</v>
      </c>
      <c r="U779" s="264">
        <v>1500</v>
      </c>
      <c r="V779" s="264">
        <v>5000</v>
      </c>
      <c r="W779" s="264">
        <v>78500</v>
      </c>
      <c r="X779" s="264">
        <v>0</v>
      </c>
      <c r="Y779" s="264">
        <v>0</v>
      </c>
      <c r="Z779" s="264">
        <v>232340</v>
      </c>
      <c r="AA779" s="264">
        <v>105000</v>
      </c>
      <c r="AB779" s="264">
        <v>337340</v>
      </c>
      <c r="AC779" s="264">
        <v>0</v>
      </c>
      <c r="AD779" s="264">
        <v>337340</v>
      </c>
      <c r="AE779" s="264">
        <v>-43782</v>
      </c>
      <c r="AF779" s="264">
        <v>227491</v>
      </c>
      <c r="AG779" s="264">
        <v>183709</v>
      </c>
      <c r="AI779" t="s">
        <v>637</v>
      </c>
      <c r="AK779" t="s">
        <v>638</v>
      </c>
      <c r="AL779" s="241" t="str">
        <f t="shared" si="12"/>
        <v>266</v>
      </c>
    </row>
    <row r="780" spans="1:38" x14ac:dyDescent="0.2">
      <c r="A780" s="272" t="s">
        <v>2983</v>
      </c>
      <c r="B780" t="s">
        <v>1729</v>
      </c>
      <c r="C780" s="264">
        <v>209125</v>
      </c>
      <c r="D780" s="264">
        <v>0</v>
      </c>
      <c r="E780" s="264">
        <v>209125</v>
      </c>
      <c r="F780" s="264">
        <v>0</v>
      </c>
      <c r="G780" s="264">
        <v>100000</v>
      </c>
      <c r="H780" s="264">
        <v>65540</v>
      </c>
      <c r="I780" s="264">
        <v>1000</v>
      </c>
      <c r="J780" s="264">
        <v>50</v>
      </c>
      <c r="K780" s="264">
        <v>295163</v>
      </c>
      <c r="L780" s="264">
        <v>324340</v>
      </c>
      <c r="M780" s="264">
        <v>0</v>
      </c>
      <c r="N780" s="264">
        <v>500</v>
      </c>
      <c r="O780" s="264">
        <v>0</v>
      </c>
      <c r="P780" s="264">
        <v>0</v>
      </c>
      <c r="Q780" s="264">
        <v>995718</v>
      </c>
      <c r="R780" s="264">
        <v>42535</v>
      </c>
      <c r="S780" s="264">
        <v>77302</v>
      </c>
      <c r="T780" s="264">
        <v>0</v>
      </c>
      <c r="U780" s="264">
        <v>83872</v>
      </c>
      <c r="V780" s="264">
        <v>200000</v>
      </c>
      <c r="W780" s="264">
        <v>54143</v>
      </c>
      <c r="X780" s="264">
        <v>61637</v>
      </c>
      <c r="Y780" s="264">
        <v>100000</v>
      </c>
      <c r="Z780" s="264">
        <v>619489</v>
      </c>
      <c r="AA780" s="264">
        <v>313455</v>
      </c>
      <c r="AB780" s="264">
        <v>932944</v>
      </c>
      <c r="AC780" s="264">
        <v>0</v>
      </c>
      <c r="AD780" s="264">
        <v>932944</v>
      </c>
      <c r="AE780" s="264">
        <v>62774</v>
      </c>
      <c r="AF780" s="264">
        <v>783927</v>
      </c>
      <c r="AG780" s="264">
        <v>846701</v>
      </c>
      <c r="AI780" t="s">
        <v>1047</v>
      </c>
      <c r="AK780" t="s">
        <v>1048</v>
      </c>
      <c r="AL780" s="241" t="str">
        <f t="shared" si="12"/>
        <v>458</v>
      </c>
    </row>
    <row r="781" spans="1:38" x14ac:dyDescent="0.2">
      <c r="A781" s="272" t="s">
        <v>2984</v>
      </c>
      <c r="B781" t="s">
        <v>1731</v>
      </c>
      <c r="C781" s="264">
        <v>2769965</v>
      </c>
      <c r="D781" s="264">
        <v>0</v>
      </c>
      <c r="E781" s="264">
        <v>2769965</v>
      </c>
      <c r="F781" s="264">
        <v>0</v>
      </c>
      <c r="G781" s="264">
        <v>379239</v>
      </c>
      <c r="H781" s="264">
        <v>672069</v>
      </c>
      <c r="I781" s="264">
        <v>18775</v>
      </c>
      <c r="J781" s="264">
        <v>47290</v>
      </c>
      <c r="K781" s="264">
        <v>1435585.5999999999</v>
      </c>
      <c r="L781" s="264">
        <v>15429707</v>
      </c>
      <c r="M781" s="264">
        <v>0</v>
      </c>
      <c r="N781" s="264">
        <v>160096</v>
      </c>
      <c r="O781" s="264">
        <v>0</v>
      </c>
      <c r="P781" s="264">
        <v>1964792</v>
      </c>
      <c r="Q781" s="264">
        <v>22877518.600000001</v>
      </c>
      <c r="R781" s="264">
        <v>1464027</v>
      </c>
      <c r="S781" s="264">
        <v>1129083</v>
      </c>
      <c r="T781" s="264">
        <v>0</v>
      </c>
      <c r="U781" s="264">
        <v>970457</v>
      </c>
      <c r="V781" s="264">
        <v>163500</v>
      </c>
      <c r="W781" s="264">
        <v>820509</v>
      </c>
      <c r="X781" s="264">
        <v>967659</v>
      </c>
      <c r="Y781" s="264">
        <v>533736</v>
      </c>
      <c r="Z781" s="264">
        <v>6048971</v>
      </c>
      <c r="AA781" s="264">
        <v>14588157</v>
      </c>
      <c r="AB781" s="264">
        <v>20637128</v>
      </c>
      <c r="AC781" s="264">
        <v>1964792</v>
      </c>
      <c r="AD781" s="264">
        <v>22601920</v>
      </c>
      <c r="AE781" s="264">
        <v>275598.59999999963</v>
      </c>
      <c r="AF781" s="264">
        <v>25143542</v>
      </c>
      <c r="AG781" s="264">
        <v>25419140.600000001</v>
      </c>
      <c r="AI781" t="s">
        <v>1684</v>
      </c>
      <c r="AK781" t="s">
        <v>1685</v>
      </c>
      <c r="AL781" s="241" t="str">
        <f t="shared" si="12"/>
        <v>767</v>
      </c>
    </row>
    <row r="782" spans="1:38" x14ac:dyDescent="0.2">
      <c r="A782" s="272" t="s">
        <v>2985</v>
      </c>
      <c r="B782" t="s">
        <v>1733</v>
      </c>
      <c r="C782" s="264">
        <v>86575</v>
      </c>
      <c r="D782" s="264">
        <v>0</v>
      </c>
      <c r="E782" s="264">
        <v>86575</v>
      </c>
      <c r="F782" s="264">
        <v>0</v>
      </c>
      <c r="G782" s="264">
        <v>0</v>
      </c>
      <c r="H782" s="264">
        <v>33592</v>
      </c>
      <c r="I782" s="264">
        <v>800</v>
      </c>
      <c r="J782" s="264">
        <v>16000</v>
      </c>
      <c r="K782" s="264">
        <v>72200</v>
      </c>
      <c r="L782" s="264">
        <v>139600</v>
      </c>
      <c r="M782" s="264">
        <v>0</v>
      </c>
      <c r="N782" s="264">
        <v>0</v>
      </c>
      <c r="O782" s="264">
        <v>0</v>
      </c>
      <c r="P782" s="264">
        <v>0</v>
      </c>
      <c r="Q782" s="264">
        <v>348767</v>
      </c>
      <c r="R782" s="264">
        <v>49225</v>
      </c>
      <c r="S782" s="264">
        <v>79500</v>
      </c>
      <c r="T782" s="264">
        <v>0</v>
      </c>
      <c r="U782" s="264">
        <v>34000</v>
      </c>
      <c r="V782" s="264">
        <v>0</v>
      </c>
      <c r="W782" s="264">
        <v>59460</v>
      </c>
      <c r="X782" s="264">
        <v>0</v>
      </c>
      <c r="Y782" s="264">
        <v>0</v>
      </c>
      <c r="Z782" s="264">
        <v>222185</v>
      </c>
      <c r="AA782" s="264">
        <v>123100</v>
      </c>
      <c r="AB782" s="264">
        <v>345285</v>
      </c>
      <c r="AC782" s="264">
        <v>0</v>
      </c>
      <c r="AD782" s="264">
        <v>345285</v>
      </c>
      <c r="AE782" s="264">
        <v>3482</v>
      </c>
      <c r="AF782" s="264">
        <v>218040</v>
      </c>
      <c r="AG782" s="264">
        <v>221522</v>
      </c>
      <c r="AI782" t="s">
        <v>707</v>
      </c>
      <c r="AK782" t="s">
        <v>708</v>
      </c>
      <c r="AL782" s="241" t="str">
        <f t="shared" si="12"/>
        <v>299</v>
      </c>
    </row>
    <row r="783" spans="1:38" x14ac:dyDescent="0.2">
      <c r="A783" s="272" t="s">
        <v>2986</v>
      </c>
      <c r="B783" t="s">
        <v>1735</v>
      </c>
      <c r="C783" s="264">
        <v>11046</v>
      </c>
      <c r="D783" s="264">
        <v>0</v>
      </c>
      <c r="E783" s="264">
        <v>11046</v>
      </c>
      <c r="F783" s="264">
        <v>0</v>
      </c>
      <c r="G783" s="264">
        <v>0</v>
      </c>
      <c r="H783" s="264">
        <v>5646</v>
      </c>
      <c r="I783" s="264">
        <v>0</v>
      </c>
      <c r="J783" s="264">
        <v>0</v>
      </c>
      <c r="K783" s="264">
        <v>4200</v>
      </c>
      <c r="L783" s="264">
        <v>4550</v>
      </c>
      <c r="M783" s="264">
        <v>0</v>
      </c>
      <c r="N783" s="264">
        <v>0</v>
      </c>
      <c r="O783" s="264">
        <v>0</v>
      </c>
      <c r="P783" s="264">
        <v>0</v>
      </c>
      <c r="Q783" s="264">
        <v>25442</v>
      </c>
      <c r="R783" s="264">
        <v>2428</v>
      </c>
      <c r="S783" s="264">
        <v>13100</v>
      </c>
      <c r="T783" s="264">
        <v>0</v>
      </c>
      <c r="U783" s="264">
        <v>0</v>
      </c>
      <c r="V783" s="264">
        <v>0</v>
      </c>
      <c r="W783" s="264">
        <v>7020</v>
      </c>
      <c r="X783" s="264">
        <v>0</v>
      </c>
      <c r="Y783" s="264">
        <v>0</v>
      </c>
      <c r="Z783" s="264">
        <v>22548</v>
      </c>
      <c r="AA783" s="264">
        <v>0</v>
      </c>
      <c r="AB783" s="264">
        <v>22548</v>
      </c>
      <c r="AC783" s="264">
        <v>0</v>
      </c>
      <c r="AD783" s="264">
        <v>22548</v>
      </c>
      <c r="AE783" s="264">
        <v>2894</v>
      </c>
      <c r="AF783" s="264">
        <v>31466</v>
      </c>
      <c r="AG783" s="264">
        <v>34360</v>
      </c>
      <c r="AI783" t="s">
        <v>2132</v>
      </c>
      <c r="AK783" t="s">
        <v>1402</v>
      </c>
      <c r="AL783" s="241" t="str">
        <f t="shared" si="12"/>
        <v>629</v>
      </c>
    </row>
    <row r="784" spans="1:38" x14ac:dyDescent="0.2">
      <c r="A784" s="272" t="s">
        <v>2987</v>
      </c>
      <c r="B784" t="s">
        <v>1737</v>
      </c>
      <c r="C784" s="264">
        <v>23097</v>
      </c>
      <c r="D784" s="264">
        <v>0</v>
      </c>
      <c r="E784" s="264">
        <v>23097</v>
      </c>
      <c r="F784" s="264">
        <v>0</v>
      </c>
      <c r="G784" s="264">
        <v>0</v>
      </c>
      <c r="H784" s="264">
        <v>16997</v>
      </c>
      <c r="I784" s="264">
        <v>1395</v>
      </c>
      <c r="J784" s="264">
        <v>2900</v>
      </c>
      <c r="K784" s="264">
        <v>28326</v>
      </c>
      <c r="L784" s="264">
        <v>100450</v>
      </c>
      <c r="M784" s="264">
        <v>0</v>
      </c>
      <c r="N784" s="264">
        <v>300</v>
      </c>
      <c r="O784" s="264">
        <v>855000</v>
      </c>
      <c r="P784" s="264">
        <v>0</v>
      </c>
      <c r="Q784" s="264">
        <v>1028465</v>
      </c>
      <c r="R784" s="264">
        <v>20725</v>
      </c>
      <c r="S784" s="264">
        <v>77000</v>
      </c>
      <c r="T784" s="264">
        <v>0</v>
      </c>
      <c r="U784" s="264">
        <v>300</v>
      </c>
      <c r="V784" s="264">
        <v>0</v>
      </c>
      <c r="W784" s="264">
        <v>23235</v>
      </c>
      <c r="X784" s="264">
        <v>0</v>
      </c>
      <c r="Y784" s="264">
        <v>0</v>
      </c>
      <c r="Z784" s="264">
        <v>121260</v>
      </c>
      <c r="AA784" s="264">
        <v>925000</v>
      </c>
      <c r="AB784" s="264">
        <v>1046260</v>
      </c>
      <c r="AC784" s="264">
        <v>0</v>
      </c>
      <c r="AD784" s="264">
        <v>1046260</v>
      </c>
      <c r="AE784" s="264">
        <v>-17795</v>
      </c>
      <c r="AF784" s="264">
        <v>113728</v>
      </c>
      <c r="AG784" s="264">
        <v>95933</v>
      </c>
      <c r="AI784" t="s">
        <v>1369</v>
      </c>
      <c r="AK784" t="s">
        <v>1370</v>
      </c>
      <c r="AL784" s="241" t="str">
        <f t="shared" si="12"/>
        <v>614</v>
      </c>
    </row>
    <row r="785" spans="1:38" x14ac:dyDescent="0.2">
      <c r="A785" s="272" t="s">
        <v>2988</v>
      </c>
      <c r="B785" t="s">
        <v>1739</v>
      </c>
      <c r="C785" s="264">
        <v>53566</v>
      </c>
      <c r="D785" s="264">
        <v>0</v>
      </c>
      <c r="E785" s="264">
        <v>53566</v>
      </c>
      <c r="F785" s="264">
        <v>0</v>
      </c>
      <c r="G785" s="264">
        <v>0</v>
      </c>
      <c r="H785" s="264">
        <v>15751</v>
      </c>
      <c r="I785" s="264">
        <v>0</v>
      </c>
      <c r="J785" s="264">
        <v>0</v>
      </c>
      <c r="K785" s="264">
        <v>18500</v>
      </c>
      <c r="L785" s="264">
        <v>70100</v>
      </c>
      <c r="M785" s="264">
        <v>0</v>
      </c>
      <c r="N785" s="264">
        <v>2500</v>
      </c>
      <c r="O785" s="264">
        <v>0</v>
      </c>
      <c r="P785" s="264">
        <v>0</v>
      </c>
      <c r="Q785" s="264">
        <v>160417</v>
      </c>
      <c r="R785" s="264">
        <v>11250</v>
      </c>
      <c r="S785" s="264">
        <v>32500</v>
      </c>
      <c r="T785" s="264">
        <v>0</v>
      </c>
      <c r="U785" s="264">
        <v>2750</v>
      </c>
      <c r="V785" s="264">
        <v>1000</v>
      </c>
      <c r="W785" s="264">
        <v>38700</v>
      </c>
      <c r="X785" s="264">
        <v>0</v>
      </c>
      <c r="Y785" s="264">
        <v>0</v>
      </c>
      <c r="Z785" s="264">
        <v>86200</v>
      </c>
      <c r="AA785" s="264">
        <v>73000</v>
      </c>
      <c r="AB785" s="264">
        <v>159200</v>
      </c>
      <c r="AC785" s="264">
        <v>0</v>
      </c>
      <c r="AD785" s="264">
        <v>159200</v>
      </c>
      <c r="AE785" s="264">
        <v>1217</v>
      </c>
      <c r="AF785" s="264">
        <v>101244</v>
      </c>
      <c r="AG785" s="264">
        <v>102461</v>
      </c>
      <c r="AI785" t="s">
        <v>1303</v>
      </c>
      <c r="AK785" t="s">
        <v>1304</v>
      </c>
      <c r="AL785" s="241" t="str">
        <f t="shared" si="12"/>
        <v>581</v>
      </c>
    </row>
    <row r="786" spans="1:38" x14ac:dyDescent="0.2">
      <c r="A786" s="272" t="s">
        <v>2989</v>
      </c>
      <c r="B786" t="s">
        <v>1724</v>
      </c>
      <c r="C786" s="264">
        <v>359956</v>
      </c>
      <c r="D786" s="264">
        <v>0</v>
      </c>
      <c r="E786" s="264">
        <v>359956</v>
      </c>
      <c r="F786" s="264">
        <v>0</v>
      </c>
      <c r="G786" s="264">
        <v>262386</v>
      </c>
      <c r="H786" s="264">
        <v>53254</v>
      </c>
      <c r="I786" s="264">
        <v>5050</v>
      </c>
      <c r="J786" s="264">
        <v>1000</v>
      </c>
      <c r="K786" s="264">
        <v>1247809</v>
      </c>
      <c r="L786" s="264">
        <v>976460</v>
      </c>
      <c r="M786" s="264">
        <v>4000</v>
      </c>
      <c r="N786" s="264">
        <v>8700</v>
      </c>
      <c r="O786" s="264">
        <v>2816000</v>
      </c>
      <c r="P786" s="264">
        <v>699602</v>
      </c>
      <c r="Q786" s="264">
        <v>6434217</v>
      </c>
      <c r="R786" s="264">
        <v>132750</v>
      </c>
      <c r="S786" s="264">
        <v>326757</v>
      </c>
      <c r="T786" s="264">
        <v>0</v>
      </c>
      <c r="U786" s="264">
        <v>149895</v>
      </c>
      <c r="V786" s="264">
        <v>26050</v>
      </c>
      <c r="W786" s="264">
        <v>162600</v>
      </c>
      <c r="X786" s="264">
        <v>145500</v>
      </c>
      <c r="Y786" s="264">
        <v>4015049</v>
      </c>
      <c r="Z786" s="264">
        <v>4958601</v>
      </c>
      <c r="AA786" s="264">
        <v>654450</v>
      </c>
      <c r="AB786" s="264">
        <v>5613051</v>
      </c>
      <c r="AC786" s="264">
        <v>699602</v>
      </c>
      <c r="AD786" s="264">
        <v>6312653</v>
      </c>
      <c r="AE786" s="264">
        <v>121564</v>
      </c>
      <c r="AF786" s="264">
        <v>2257632</v>
      </c>
      <c r="AG786" s="264">
        <v>2379196</v>
      </c>
      <c r="AI786" t="s">
        <v>2133</v>
      </c>
      <c r="AK786" t="s">
        <v>1050</v>
      </c>
      <c r="AL786" s="241" t="str">
        <f t="shared" si="12"/>
        <v>459</v>
      </c>
    </row>
    <row r="787" spans="1:38" x14ac:dyDescent="0.2">
      <c r="A787" s="272" t="s">
        <v>2990</v>
      </c>
      <c r="B787" t="s">
        <v>1743</v>
      </c>
      <c r="C787" s="264">
        <v>13303</v>
      </c>
      <c r="D787" s="264">
        <v>0</v>
      </c>
      <c r="E787" s="264">
        <v>13303</v>
      </c>
      <c r="F787" s="264">
        <v>0</v>
      </c>
      <c r="G787" s="264">
        <v>0</v>
      </c>
      <c r="H787" s="264">
        <v>6000</v>
      </c>
      <c r="I787" s="264">
        <v>50</v>
      </c>
      <c r="J787" s="264">
        <v>500</v>
      </c>
      <c r="K787" s="264">
        <v>5500</v>
      </c>
      <c r="L787" s="264">
        <v>0</v>
      </c>
      <c r="M787" s="264">
        <v>0</v>
      </c>
      <c r="N787" s="264">
        <v>0</v>
      </c>
      <c r="O787" s="264">
        <v>0</v>
      </c>
      <c r="P787" s="264">
        <v>0</v>
      </c>
      <c r="Q787" s="264">
        <v>25353</v>
      </c>
      <c r="R787" s="264">
        <v>2300</v>
      </c>
      <c r="S787" s="264">
        <v>7320</v>
      </c>
      <c r="T787" s="264">
        <v>0</v>
      </c>
      <c r="U787" s="264">
        <v>150</v>
      </c>
      <c r="V787" s="264">
        <v>2500</v>
      </c>
      <c r="W787" s="264">
        <v>12550</v>
      </c>
      <c r="X787" s="264">
        <v>0</v>
      </c>
      <c r="Y787" s="264">
        <v>0</v>
      </c>
      <c r="Z787" s="264">
        <v>24820</v>
      </c>
      <c r="AA787" s="264">
        <v>0</v>
      </c>
      <c r="AB787" s="264">
        <v>24820</v>
      </c>
      <c r="AC787" s="264">
        <v>0</v>
      </c>
      <c r="AD787" s="264">
        <v>24820</v>
      </c>
      <c r="AE787" s="264">
        <v>533</v>
      </c>
      <c r="AF787" s="264">
        <v>81460</v>
      </c>
      <c r="AG787" s="264">
        <v>81993</v>
      </c>
      <c r="AI787" t="s">
        <v>2134</v>
      </c>
      <c r="AK787" t="s">
        <v>746</v>
      </c>
      <c r="AL787" s="241" t="str">
        <f t="shared" si="12"/>
        <v>318</v>
      </c>
    </row>
    <row r="788" spans="1:38" x14ac:dyDescent="0.2">
      <c r="A788" s="272" t="s">
        <v>2991</v>
      </c>
      <c r="B788" t="s">
        <v>1745</v>
      </c>
      <c r="C788" s="264">
        <v>24235</v>
      </c>
      <c r="D788" s="264">
        <v>0</v>
      </c>
      <c r="E788" s="264">
        <v>24235</v>
      </c>
      <c r="F788" s="264">
        <v>0</v>
      </c>
      <c r="G788" s="264">
        <v>0</v>
      </c>
      <c r="H788" s="264">
        <v>9649</v>
      </c>
      <c r="I788" s="264">
        <v>850</v>
      </c>
      <c r="J788" s="264">
        <v>65</v>
      </c>
      <c r="K788" s="264">
        <v>15177</v>
      </c>
      <c r="L788" s="264">
        <v>0</v>
      </c>
      <c r="M788" s="264">
        <v>0</v>
      </c>
      <c r="N788" s="264">
        <v>30</v>
      </c>
      <c r="O788" s="264">
        <v>0</v>
      </c>
      <c r="P788" s="264">
        <v>0</v>
      </c>
      <c r="Q788" s="264">
        <v>50006</v>
      </c>
      <c r="R788" s="264">
        <v>5675</v>
      </c>
      <c r="S788" s="264">
        <v>30300</v>
      </c>
      <c r="T788" s="264">
        <v>0</v>
      </c>
      <c r="U788" s="264">
        <v>2368</v>
      </c>
      <c r="V788" s="264">
        <v>100</v>
      </c>
      <c r="W788" s="264">
        <v>7780</v>
      </c>
      <c r="X788" s="264">
        <v>0</v>
      </c>
      <c r="Y788" s="264">
        <v>0</v>
      </c>
      <c r="Z788" s="264">
        <v>46223</v>
      </c>
      <c r="AA788" s="264">
        <v>0</v>
      </c>
      <c r="AB788" s="264">
        <v>46223</v>
      </c>
      <c r="AC788" s="264">
        <v>0</v>
      </c>
      <c r="AD788" s="264">
        <v>46223</v>
      </c>
      <c r="AE788" s="264">
        <v>3783</v>
      </c>
      <c r="AF788" s="264">
        <v>97166</v>
      </c>
      <c r="AG788" s="264">
        <v>100949</v>
      </c>
      <c r="AI788" t="s">
        <v>2135</v>
      </c>
      <c r="AK788" t="s">
        <v>1919</v>
      </c>
      <c r="AL788" s="241" t="str">
        <f t="shared" si="12"/>
        <v>879</v>
      </c>
    </row>
    <row r="789" spans="1:38" x14ac:dyDescent="0.2">
      <c r="A789" s="272" t="s">
        <v>2992</v>
      </c>
      <c r="B789" t="s">
        <v>1748</v>
      </c>
      <c r="C789" s="264">
        <v>630537</v>
      </c>
      <c r="D789" s="264">
        <v>0</v>
      </c>
      <c r="E789" s="264">
        <v>630537</v>
      </c>
      <c r="F789" s="264">
        <v>0</v>
      </c>
      <c r="G789" s="264">
        <v>442180</v>
      </c>
      <c r="H789" s="264">
        <v>155272</v>
      </c>
      <c r="I789" s="264">
        <v>20625</v>
      </c>
      <c r="J789" s="264">
        <v>33800</v>
      </c>
      <c r="K789" s="264">
        <v>213618</v>
      </c>
      <c r="L789" s="264">
        <v>1990538</v>
      </c>
      <c r="M789" s="264">
        <v>2700</v>
      </c>
      <c r="N789" s="264">
        <v>374550</v>
      </c>
      <c r="O789" s="264">
        <v>570000</v>
      </c>
      <c r="P789" s="264">
        <v>2000859</v>
      </c>
      <c r="Q789" s="264">
        <v>6434679</v>
      </c>
      <c r="R789" s="264">
        <v>238837</v>
      </c>
      <c r="S789" s="264">
        <v>209697</v>
      </c>
      <c r="T789" s="264">
        <v>1300</v>
      </c>
      <c r="U789" s="264">
        <v>212021</v>
      </c>
      <c r="V789" s="264">
        <v>419178</v>
      </c>
      <c r="W789" s="264">
        <v>99922</v>
      </c>
      <c r="X789" s="264">
        <v>255296</v>
      </c>
      <c r="Y789" s="264">
        <v>1413270</v>
      </c>
      <c r="Z789" s="264">
        <v>2849521</v>
      </c>
      <c r="AA789" s="264">
        <v>2649324</v>
      </c>
      <c r="AB789" s="264">
        <v>5498845</v>
      </c>
      <c r="AC789" s="264">
        <v>2000859</v>
      </c>
      <c r="AD789" s="264">
        <v>7499704</v>
      </c>
      <c r="AE789" s="264">
        <v>-1065025</v>
      </c>
      <c r="AF789" s="264">
        <v>2382863</v>
      </c>
      <c r="AG789" s="264">
        <v>1317838</v>
      </c>
      <c r="AI789" t="s">
        <v>2136</v>
      </c>
      <c r="AK789" t="s">
        <v>498</v>
      </c>
      <c r="AL789" s="241" t="str">
        <f t="shared" si="12"/>
        <v>198</v>
      </c>
    </row>
    <row r="790" spans="1:38" x14ac:dyDescent="0.2">
      <c r="A790" s="272" t="s">
        <v>2993</v>
      </c>
      <c r="B790" t="s">
        <v>1750</v>
      </c>
      <c r="C790" s="264">
        <v>267040</v>
      </c>
      <c r="D790" s="264">
        <v>0</v>
      </c>
      <c r="E790" s="264">
        <v>267040</v>
      </c>
      <c r="F790" s="264">
        <v>0</v>
      </c>
      <c r="G790" s="264">
        <v>50000</v>
      </c>
      <c r="H790" s="264">
        <v>152953</v>
      </c>
      <c r="I790" s="264">
        <v>55310</v>
      </c>
      <c r="J790" s="264">
        <v>4405</v>
      </c>
      <c r="K790" s="264">
        <v>125143</v>
      </c>
      <c r="L790" s="264">
        <v>447800</v>
      </c>
      <c r="M790" s="264">
        <v>150000</v>
      </c>
      <c r="N790" s="264">
        <v>274700</v>
      </c>
      <c r="O790" s="264">
        <v>0</v>
      </c>
      <c r="P790" s="264">
        <v>34825</v>
      </c>
      <c r="Q790" s="264">
        <v>1562176</v>
      </c>
      <c r="R790" s="264">
        <v>115849</v>
      </c>
      <c r="S790" s="264">
        <v>112620</v>
      </c>
      <c r="T790" s="264">
        <v>7000</v>
      </c>
      <c r="U790" s="264">
        <v>117650</v>
      </c>
      <c r="V790" s="264">
        <v>33615</v>
      </c>
      <c r="W790" s="264">
        <v>113050</v>
      </c>
      <c r="X790" s="264">
        <v>97732</v>
      </c>
      <c r="Y790" s="264">
        <v>200000</v>
      </c>
      <c r="Z790" s="264">
        <v>797516</v>
      </c>
      <c r="AA790" s="264">
        <v>401243</v>
      </c>
      <c r="AB790" s="264">
        <v>1198759</v>
      </c>
      <c r="AC790" s="264">
        <v>34825</v>
      </c>
      <c r="AD790" s="264">
        <v>1233584</v>
      </c>
      <c r="AE790" s="264">
        <v>328592</v>
      </c>
      <c r="AF790" s="264">
        <v>651445</v>
      </c>
      <c r="AG790" s="264">
        <v>980037</v>
      </c>
      <c r="AI790" t="s">
        <v>2137</v>
      </c>
      <c r="AK790" t="s">
        <v>1207</v>
      </c>
      <c r="AL790" s="241" t="str">
        <f t="shared" si="12"/>
        <v>535</v>
      </c>
    </row>
    <row r="791" spans="1:38" x14ac:dyDescent="0.2">
      <c r="A791" s="272" t="s">
        <v>2994</v>
      </c>
      <c r="B791" t="s">
        <v>1752</v>
      </c>
      <c r="C791" s="264">
        <v>6141</v>
      </c>
      <c r="D791" s="264">
        <v>0</v>
      </c>
      <c r="E791" s="264">
        <v>6141</v>
      </c>
      <c r="F791" s="264">
        <v>0</v>
      </c>
      <c r="G791" s="264">
        <v>0</v>
      </c>
      <c r="H791" s="264">
        <v>9050</v>
      </c>
      <c r="I791" s="264">
        <v>0</v>
      </c>
      <c r="J791" s="264">
        <v>74</v>
      </c>
      <c r="K791" s="264">
        <v>9518</v>
      </c>
      <c r="L791" s="264">
        <v>4702</v>
      </c>
      <c r="M791" s="264">
        <v>0</v>
      </c>
      <c r="N791" s="264">
        <v>0</v>
      </c>
      <c r="O791" s="264">
        <v>0</v>
      </c>
      <c r="P791" s="264">
        <v>0</v>
      </c>
      <c r="Q791" s="264">
        <v>29485</v>
      </c>
      <c r="R791" s="264">
        <v>1000</v>
      </c>
      <c r="S791" s="264">
        <v>9469</v>
      </c>
      <c r="T791" s="264">
        <v>250</v>
      </c>
      <c r="U791" s="264">
        <v>0</v>
      </c>
      <c r="V791" s="264">
        <v>1335</v>
      </c>
      <c r="W791" s="264">
        <v>7845</v>
      </c>
      <c r="X791" s="264">
        <v>0</v>
      </c>
      <c r="Y791" s="264">
        <v>0</v>
      </c>
      <c r="Z791" s="264">
        <v>19899</v>
      </c>
      <c r="AA791" s="264">
        <v>0</v>
      </c>
      <c r="AB791" s="264">
        <v>19899</v>
      </c>
      <c r="AC791" s="264">
        <v>0</v>
      </c>
      <c r="AD791" s="264">
        <v>19899</v>
      </c>
      <c r="AE791" s="264">
        <v>9586</v>
      </c>
      <c r="AF791" s="264">
        <v>34848</v>
      </c>
      <c r="AG791" s="264">
        <v>44434</v>
      </c>
      <c r="AI791" t="s">
        <v>958</v>
      </c>
      <c r="AK791" t="s">
        <v>959</v>
      </c>
      <c r="AL791" s="241" t="str">
        <f t="shared" si="12"/>
        <v>417</v>
      </c>
    </row>
    <row r="792" spans="1:38" x14ac:dyDescent="0.2">
      <c r="A792" s="272" t="s">
        <v>2995</v>
      </c>
      <c r="B792" t="s">
        <v>1754</v>
      </c>
      <c r="C792" s="264">
        <v>97081</v>
      </c>
      <c r="D792" s="264">
        <v>0</v>
      </c>
      <c r="E792" s="264">
        <v>97081</v>
      </c>
      <c r="F792" s="264">
        <v>0</v>
      </c>
      <c r="G792" s="264">
        <v>0</v>
      </c>
      <c r="H792" s="264">
        <v>41864</v>
      </c>
      <c r="I792" s="264">
        <v>1200</v>
      </c>
      <c r="J792" s="264">
        <v>19200</v>
      </c>
      <c r="K792" s="264">
        <v>472154</v>
      </c>
      <c r="L792" s="264">
        <v>175000</v>
      </c>
      <c r="M792" s="264">
        <v>0</v>
      </c>
      <c r="N792" s="264">
        <v>41050</v>
      </c>
      <c r="O792" s="264">
        <v>350000</v>
      </c>
      <c r="P792" s="264">
        <v>0</v>
      </c>
      <c r="Q792" s="264">
        <v>1197549</v>
      </c>
      <c r="R792" s="264">
        <v>84000</v>
      </c>
      <c r="S792" s="264">
        <v>119500</v>
      </c>
      <c r="T792" s="264">
        <v>0</v>
      </c>
      <c r="U792" s="264">
        <v>60000</v>
      </c>
      <c r="V792" s="264">
        <v>10000</v>
      </c>
      <c r="W792" s="264">
        <v>62000</v>
      </c>
      <c r="X792" s="264">
        <v>0</v>
      </c>
      <c r="Y792" s="264">
        <v>750000</v>
      </c>
      <c r="Z792" s="264">
        <v>1085500</v>
      </c>
      <c r="AA792" s="264">
        <v>125000</v>
      </c>
      <c r="AB792" s="264">
        <v>1210500</v>
      </c>
      <c r="AC792" s="264">
        <v>0</v>
      </c>
      <c r="AD792" s="264">
        <v>1210500</v>
      </c>
      <c r="AE792" s="264">
        <v>-12951</v>
      </c>
      <c r="AF792" s="264">
        <v>74673</v>
      </c>
      <c r="AG792" s="264">
        <v>61722</v>
      </c>
      <c r="AI792" t="s">
        <v>2037</v>
      </c>
      <c r="AK792" t="s">
        <v>2038</v>
      </c>
      <c r="AL792" s="241" t="str">
        <f t="shared" si="12"/>
        <v>936</v>
      </c>
    </row>
    <row r="793" spans="1:38" x14ac:dyDescent="0.2">
      <c r="A793" s="272" t="s">
        <v>2996</v>
      </c>
      <c r="B793" t="s">
        <v>1756</v>
      </c>
      <c r="C793" s="264">
        <v>729536</v>
      </c>
      <c r="D793" s="264">
        <v>0</v>
      </c>
      <c r="E793" s="264">
        <v>729536</v>
      </c>
      <c r="F793" s="264">
        <v>0</v>
      </c>
      <c r="G793" s="264">
        <v>593502</v>
      </c>
      <c r="H793" s="264">
        <v>351207</v>
      </c>
      <c r="I793" s="264">
        <v>23350</v>
      </c>
      <c r="J793" s="264">
        <v>41200</v>
      </c>
      <c r="K793" s="264">
        <v>351648</v>
      </c>
      <c r="L793" s="264">
        <v>15709615</v>
      </c>
      <c r="M793" s="264">
        <v>36173</v>
      </c>
      <c r="N793" s="264">
        <v>0</v>
      </c>
      <c r="O793" s="264">
        <v>0</v>
      </c>
      <c r="P793" s="264">
        <v>249243</v>
      </c>
      <c r="Q793" s="264">
        <v>18085474</v>
      </c>
      <c r="R793" s="264">
        <v>698300</v>
      </c>
      <c r="S793" s="264">
        <v>335853</v>
      </c>
      <c r="T793" s="264">
        <v>350000</v>
      </c>
      <c r="U793" s="264">
        <v>397702</v>
      </c>
      <c r="V793" s="264">
        <v>67203</v>
      </c>
      <c r="W793" s="264">
        <v>105981</v>
      </c>
      <c r="X793" s="264">
        <v>369845</v>
      </c>
      <c r="Y793" s="264">
        <v>0</v>
      </c>
      <c r="Z793" s="264">
        <v>2324884</v>
      </c>
      <c r="AA793" s="264">
        <v>14465651</v>
      </c>
      <c r="AB793" s="264">
        <v>16790535</v>
      </c>
      <c r="AC793" s="264">
        <v>249243</v>
      </c>
      <c r="AD793" s="264">
        <v>17039778</v>
      </c>
      <c r="AE793" s="264">
        <v>1045696</v>
      </c>
      <c r="AF793" s="264">
        <v>17997093</v>
      </c>
      <c r="AG793" s="264">
        <v>19042789</v>
      </c>
      <c r="AI793" t="s">
        <v>1472</v>
      </c>
      <c r="AK793" t="s">
        <v>1473</v>
      </c>
      <c r="AL793" s="241" t="str">
        <f t="shared" si="12"/>
        <v>664</v>
      </c>
    </row>
    <row r="794" spans="1:38" x14ac:dyDescent="0.2">
      <c r="A794" s="272" t="s">
        <v>2997</v>
      </c>
      <c r="B794" t="s">
        <v>1758</v>
      </c>
      <c r="C794" s="264">
        <v>281300</v>
      </c>
      <c r="D794" s="264">
        <v>0</v>
      </c>
      <c r="E794" s="264">
        <v>281300</v>
      </c>
      <c r="F794" s="264">
        <v>0</v>
      </c>
      <c r="G794" s="264">
        <v>0</v>
      </c>
      <c r="H794" s="264">
        <v>96500</v>
      </c>
      <c r="I794" s="264">
        <v>1950</v>
      </c>
      <c r="J794" s="264">
        <v>4000</v>
      </c>
      <c r="K794" s="264">
        <v>125581</v>
      </c>
      <c r="L794" s="264">
        <v>777701</v>
      </c>
      <c r="M794" s="264">
        <v>0</v>
      </c>
      <c r="N794" s="264">
        <v>25000</v>
      </c>
      <c r="O794" s="264">
        <v>0</v>
      </c>
      <c r="P794" s="264">
        <v>46913</v>
      </c>
      <c r="Q794" s="264">
        <v>1358945</v>
      </c>
      <c r="R794" s="264">
        <v>110822</v>
      </c>
      <c r="S794" s="264">
        <v>174693</v>
      </c>
      <c r="T794" s="264">
        <v>3900</v>
      </c>
      <c r="U794" s="264">
        <v>173000</v>
      </c>
      <c r="V794" s="264">
        <v>5314</v>
      </c>
      <c r="W794" s="264">
        <v>36300</v>
      </c>
      <c r="X794" s="264">
        <v>0</v>
      </c>
      <c r="Y794" s="264">
        <v>0</v>
      </c>
      <c r="Z794" s="264">
        <v>504029</v>
      </c>
      <c r="AA794" s="264">
        <v>752072</v>
      </c>
      <c r="AB794" s="264">
        <v>1256101</v>
      </c>
      <c r="AC794" s="264">
        <v>46913</v>
      </c>
      <c r="AD794" s="264">
        <v>1303014</v>
      </c>
      <c r="AE794" s="264">
        <v>55931</v>
      </c>
      <c r="AF794" s="264">
        <v>817729</v>
      </c>
      <c r="AG794" s="264">
        <v>873660</v>
      </c>
      <c r="AI794" t="s">
        <v>1920</v>
      </c>
      <c r="AK794" t="s">
        <v>1921</v>
      </c>
      <c r="AL794" s="241" t="str">
        <f t="shared" si="12"/>
        <v>880</v>
      </c>
    </row>
    <row r="795" spans="1:38" x14ac:dyDescent="0.2">
      <c r="A795" s="272" t="s">
        <v>2998</v>
      </c>
      <c r="B795" t="s">
        <v>1760</v>
      </c>
      <c r="C795" s="264">
        <v>785673</v>
      </c>
      <c r="D795" s="264">
        <v>0</v>
      </c>
      <c r="E795" s="264">
        <v>785673</v>
      </c>
      <c r="F795" s="264">
        <v>0</v>
      </c>
      <c r="G795" s="264">
        <v>1171385</v>
      </c>
      <c r="H795" s="264">
        <v>301038</v>
      </c>
      <c r="I795" s="264">
        <v>116600</v>
      </c>
      <c r="J795" s="264">
        <v>15200</v>
      </c>
      <c r="K795" s="264">
        <v>374206</v>
      </c>
      <c r="L795" s="264">
        <v>1682500</v>
      </c>
      <c r="M795" s="264">
        <v>5000</v>
      </c>
      <c r="N795" s="264">
        <v>71350</v>
      </c>
      <c r="O795" s="264">
        <v>400000</v>
      </c>
      <c r="P795" s="264">
        <v>322775</v>
      </c>
      <c r="Q795" s="264">
        <v>5245727</v>
      </c>
      <c r="R795" s="264">
        <v>347572</v>
      </c>
      <c r="S795" s="264">
        <v>327870</v>
      </c>
      <c r="T795" s="264">
        <v>0</v>
      </c>
      <c r="U795" s="264">
        <v>526920</v>
      </c>
      <c r="V795" s="264">
        <v>1293905</v>
      </c>
      <c r="W795" s="264">
        <v>310160</v>
      </c>
      <c r="X795" s="264">
        <v>111420</v>
      </c>
      <c r="Y795" s="264">
        <v>400000</v>
      </c>
      <c r="Z795" s="264">
        <v>3317847</v>
      </c>
      <c r="AA795" s="264">
        <v>1892650</v>
      </c>
      <c r="AB795" s="264">
        <v>5210497</v>
      </c>
      <c r="AC795" s="264">
        <v>322775</v>
      </c>
      <c r="AD795" s="264">
        <v>5533272</v>
      </c>
      <c r="AE795" s="264">
        <v>-287545</v>
      </c>
      <c r="AF795" s="264">
        <v>1652218</v>
      </c>
      <c r="AG795" s="264">
        <v>1364673</v>
      </c>
      <c r="AI795" t="s">
        <v>1995</v>
      </c>
      <c r="AK795" t="s">
        <v>1996</v>
      </c>
      <c r="AL795" s="241" t="str">
        <f t="shared" si="12"/>
        <v>916</v>
      </c>
    </row>
    <row r="796" spans="1:38" x14ac:dyDescent="0.2">
      <c r="A796" s="272" t="s">
        <v>2999</v>
      </c>
      <c r="B796" t="s">
        <v>1762</v>
      </c>
      <c r="C796" s="264">
        <v>229835</v>
      </c>
      <c r="D796" s="264">
        <v>0</v>
      </c>
      <c r="E796" s="264">
        <v>229835</v>
      </c>
      <c r="F796" s="264">
        <v>0</v>
      </c>
      <c r="G796" s="264">
        <v>23847</v>
      </c>
      <c r="H796" s="264">
        <v>127596</v>
      </c>
      <c r="I796" s="264">
        <v>1275</v>
      </c>
      <c r="J796" s="264">
        <v>14200</v>
      </c>
      <c r="K796" s="264">
        <v>81393</v>
      </c>
      <c r="L796" s="264">
        <v>293088</v>
      </c>
      <c r="M796" s="264">
        <v>0</v>
      </c>
      <c r="N796" s="264">
        <v>0</v>
      </c>
      <c r="O796" s="264">
        <v>0</v>
      </c>
      <c r="P796" s="264">
        <v>217116</v>
      </c>
      <c r="Q796" s="264">
        <v>988350</v>
      </c>
      <c r="R796" s="264">
        <v>79785</v>
      </c>
      <c r="S796" s="264">
        <v>157338</v>
      </c>
      <c r="T796" s="264">
        <v>0</v>
      </c>
      <c r="U796" s="264">
        <v>114945</v>
      </c>
      <c r="V796" s="264">
        <v>15000</v>
      </c>
      <c r="W796" s="264">
        <v>70467</v>
      </c>
      <c r="X796" s="264">
        <v>28820</v>
      </c>
      <c r="Y796" s="264">
        <v>13000</v>
      </c>
      <c r="Z796" s="264">
        <v>479355</v>
      </c>
      <c r="AA796" s="264">
        <v>239889</v>
      </c>
      <c r="AB796" s="264">
        <v>719244</v>
      </c>
      <c r="AC796" s="264">
        <v>217116</v>
      </c>
      <c r="AD796" s="264">
        <v>936360</v>
      </c>
      <c r="AE796" s="264">
        <v>51990</v>
      </c>
      <c r="AF796" s="264">
        <v>333121</v>
      </c>
      <c r="AG796" s="264">
        <v>385111</v>
      </c>
      <c r="AI796" t="s">
        <v>1686</v>
      </c>
      <c r="AK796" t="s">
        <v>1687</v>
      </c>
      <c r="AL796" s="241" t="str">
        <f t="shared" si="12"/>
        <v>768</v>
      </c>
    </row>
    <row r="797" spans="1:38" x14ac:dyDescent="0.2">
      <c r="A797" s="272" t="s">
        <v>3000</v>
      </c>
      <c r="B797" t="s">
        <v>1764</v>
      </c>
      <c r="C797" s="264">
        <v>20638</v>
      </c>
      <c r="D797" s="264">
        <v>0</v>
      </c>
      <c r="E797" s="264">
        <v>20638</v>
      </c>
      <c r="F797" s="264">
        <v>0</v>
      </c>
      <c r="G797" s="264">
        <v>0</v>
      </c>
      <c r="H797" s="264">
        <v>10742</v>
      </c>
      <c r="I797" s="264">
        <v>0</v>
      </c>
      <c r="J797" s="264">
        <v>18</v>
      </c>
      <c r="K797" s="264">
        <v>8467</v>
      </c>
      <c r="L797" s="264">
        <v>17486</v>
      </c>
      <c r="M797" s="264">
        <v>0</v>
      </c>
      <c r="N797" s="264">
        <v>0</v>
      </c>
      <c r="O797" s="264">
        <v>0</v>
      </c>
      <c r="P797" s="264">
        <v>0</v>
      </c>
      <c r="Q797" s="264">
        <v>57351</v>
      </c>
      <c r="R797" s="264">
        <v>4528</v>
      </c>
      <c r="S797" s="264">
        <v>19589</v>
      </c>
      <c r="T797" s="264">
        <v>856</v>
      </c>
      <c r="U797" s="264">
        <v>588</v>
      </c>
      <c r="V797" s="264">
        <v>0</v>
      </c>
      <c r="W797" s="264">
        <v>11895</v>
      </c>
      <c r="X797" s="264">
        <v>14036</v>
      </c>
      <c r="Y797" s="264">
        <v>0</v>
      </c>
      <c r="Z797" s="264">
        <v>51492</v>
      </c>
      <c r="AA797" s="264">
        <v>13089</v>
      </c>
      <c r="AB797" s="264">
        <v>64581</v>
      </c>
      <c r="AC797" s="264">
        <v>0</v>
      </c>
      <c r="AD797" s="264">
        <v>64581</v>
      </c>
      <c r="AE797" s="264">
        <v>-7230</v>
      </c>
      <c r="AF797" s="264">
        <v>60855</v>
      </c>
      <c r="AG797" s="264">
        <v>53625</v>
      </c>
      <c r="AI797" t="s">
        <v>552</v>
      </c>
      <c r="AK797" t="s">
        <v>553</v>
      </c>
      <c r="AL797" s="241" t="str">
        <f t="shared" si="12"/>
        <v>225</v>
      </c>
    </row>
    <row r="798" spans="1:38" x14ac:dyDescent="0.2">
      <c r="A798" s="272" t="s">
        <v>3001</v>
      </c>
      <c r="B798" t="s">
        <v>1766</v>
      </c>
      <c r="C798" s="264">
        <v>90925</v>
      </c>
      <c r="D798" s="264">
        <v>0</v>
      </c>
      <c r="E798" s="264">
        <v>90925</v>
      </c>
      <c r="F798" s="264">
        <v>0</v>
      </c>
      <c r="G798" s="264">
        <v>0</v>
      </c>
      <c r="H798" s="264">
        <v>34393</v>
      </c>
      <c r="I798" s="264">
        <v>500</v>
      </c>
      <c r="J798" s="264">
        <v>14000</v>
      </c>
      <c r="K798" s="264">
        <v>25000</v>
      </c>
      <c r="L798" s="264">
        <v>87000</v>
      </c>
      <c r="M798" s="264">
        <v>0</v>
      </c>
      <c r="N798" s="264">
        <v>0</v>
      </c>
      <c r="O798" s="264">
        <v>0</v>
      </c>
      <c r="P798" s="264">
        <v>0</v>
      </c>
      <c r="Q798" s="264">
        <v>251818</v>
      </c>
      <c r="R798" s="264">
        <v>28100</v>
      </c>
      <c r="S798" s="264">
        <v>50800</v>
      </c>
      <c r="T798" s="264">
        <v>0</v>
      </c>
      <c r="U798" s="264">
        <v>18400</v>
      </c>
      <c r="V798" s="264">
        <v>38500</v>
      </c>
      <c r="W798" s="264">
        <v>64500</v>
      </c>
      <c r="X798" s="264">
        <v>10065</v>
      </c>
      <c r="Y798" s="264">
        <v>0</v>
      </c>
      <c r="Z798" s="264">
        <v>210365</v>
      </c>
      <c r="AA798" s="264">
        <v>74065</v>
      </c>
      <c r="AB798" s="264">
        <v>284430</v>
      </c>
      <c r="AC798" s="264">
        <v>0</v>
      </c>
      <c r="AD798" s="264">
        <v>284430</v>
      </c>
      <c r="AE798" s="264">
        <v>-32612</v>
      </c>
      <c r="AF798" s="264">
        <v>554983</v>
      </c>
      <c r="AG798" s="264">
        <v>522371</v>
      </c>
      <c r="AI798" t="s">
        <v>817</v>
      </c>
      <c r="AK798" t="s">
        <v>818</v>
      </c>
      <c r="AL798" s="241" t="str">
        <f t="shared" si="12"/>
        <v>352</v>
      </c>
    </row>
    <row r="799" spans="1:38" x14ac:dyDescent="0.2">
      <c r="A799" s="272" t="s">
        <v>3002</v>
      </c>
      <c r="B799" t="s">
        <v>1768</v>
      </c>
      <c r="C799" s="264">
        <v>3100682</v>
      </c>
      <c r="D799" s="264">
        <v>0</v>
      </c>
      <c r="E799" s="264">
        <v>3100682</v>
      </c>
      <c r="F799" s="264">
        <v>0</v>
      </c>
      <c r="G799" s="264">
        <v>0</v>
      </c>
      <c r="H799" s="264">
        <v>876375</v>
      </c>
      <c r="I799" s="264">
        <v>7135</v>
      </c>
      <c r="J799" s="264">
        <v>884650</v>
      </c>
      <c r="K799" s="264">
        <v>1004396</v>
      </c>
      <c r="L799" s="264">
        <v>64853750</v>
      </c>
      <c r="M799" s="264">
        <v>500</v>
      </c>
      <c r="N799" s="264">
        <v>685695</v>
      </c>
      <c r="O799" s="264">
        <v>3450000</v>
      </c>
      <c r="P799" s="264">
        <v>1493000</v>
      </c>
      <c r="Q799" s="264">
        <v>76356183</v>
      </c>
      <c r="R799" s="264">
        <v>982674</v>
      </c>
      <c r="S799" s="264">
        <v>1140583</v>
      </c>
      <c r="T799" s="264">
        <v>0</v>
      </c>
      <c r="U799" s="264">
        <v>1499959</v>
      </c>
      <c r="V799" s="264">
        <v>86305</v>
      </c>
      <c r="W799" s="264">
        <v>942221</v>
      </c>
      <c r="X799" s="264">
        <v>1915826</v>
      </c>
      <c r="Y799" s="264">
        <v>1300000</v>
      </c>
      <c r="Z799" s="264">
        <v>7867568</v>
      </c>
      <c r="AA799" s="264">
        <v>60987704</v>
      </c>
      <c r="AB799" s="264">
        <v>68855272</v>
      </c>
      <c r="AC799" s="264">
        <v>1493000</v>
      </c>
      <c r="AD799" s="264">
        <v>70348272</v>
      </c>
      <c r="AE799" s="264">
        <v>6007911</v>
      </c>
      <c r="AF799" s="264">
        <v>55235058</v>
      </c>
      <c r="AG799" s="264">
        <v>61242969</v>
      </c>
      <c r="AI799" t="s">
        <v>1648</v>
      </c>
      <c r="AK799" t="s">
        <v>1649</v>
      </c>
      <c r="AL799" s="241" t="str">
        <f t="shared" si="12"/>
        <v>750</v>
      </c>
    </row>
    <row r="800" spans="1:38" x14ac:dyDescent="0.2">
      <c r="A800" s="272" t="s">
        <v>3003</v>
      </c>
      <c r="B800" t="s">
        <v>1770</v>
      </c>
      <c r="C800" s="264">
        <v>1447697</v>
      </c>
      <c r="D800" s="264">
        <v>0</v>
      </c>
      <c r="E800" s="264">
        <v>1447697</v>
      </c>
      <c r="F800" s="264">
        <v>0</v>
      </c>
      <c r="G800" s="264">
        <v>1350000</v>
      </c>
      <c r="H800" s="264">
        <v>650304</v>
      </c>
      <c r="I800" s="264">
        <v>8600</v>
      </c>
      <c r="J800" s="264">
        <v>0</v>
      </c>
      <c r="K800" s="264">
        <v>748652</v>
      </c>
      <c r="L800" s="264">
        <v>2512750</v>
      </c>
      <c r="M800" s="264">
        <v>36205</v>
      </c>
      <c r="N800" s="264">
        <v>223500</v>
      </c>
      <c r="O800" s="264">
        <v>530000</v>
      </c>
      <c r="P800" s="264">
        <v>0</v>
      </c>
      <c r="Q800" s="264">
        <v>7507708</v>
      </c>
      <c r="R800" s="264">
        <v>648010</v>
      </c>
      <c r="S800" s="264">
        <v>395574</v>
      </c>
      <c r="T800" s="264">
        <v>0</v>
      </c>
      <c r="U800" s="264">
        <v>628200</v>
      </c>
      <c r="V800" s="264">
        <v>551600</v>
      </c>
      <c r="W800" s="264">
        <v>357000</v>
      </c>
      <c r="X800" s="264">
        <v>2218957</v>
      </c>
      <c r="Y800" s="264">
        <v>1400000</v>
      </c>
      <c r="Z800" s="264">
        <v>6199341</v>
      </c>
      <c r="AA800" s="264">
        <v>1315350</v>
      </c>
      <c r="AB800" s="264">
        <v>7514691</v>
      </c>
      <c r="AC800" s="264">
        <v>0</v>
      </c>
      <c r="AD800" s="264">
        <v>7514691</v>
      </c>
      <c r="AE800" s="264">
        <v>-6983</v>
      </c>
      <c r="AF800" s="264">
        <v>213364</v>
      </c>
      <c r="AG800" s="264">
        <v>206381</v>
      </c>
      <c r="AI800" t="s">
        <v>2039</v>
      </c>
      <c r="AK800" t="s">
        <v>2040</v>
      </c>
      <c r="AL800" s="241" t="str">
        <f t="shared" si="12"/>
        <v>937</v>
      </c>
    </row>
    <row r="801" spans="1:38" x14ac:dyDescent="0.2">
      <c r="A801" s="272" t="s">
        <v>3004</v>
      </c>
      <c r="B801" t="s">
        <v>1772</v>
      </c>
      <c r="C801" s="264">
        <v>3292403</v>
      </c>
      <c r="D801" s="264">
        <v>0</v>
      </c>
      <c r="E801" s="264">
        <v>3292403</v>
      </c>
      <c r="F801" s="264">
        <v>0</v>
      </c>
      <c r="G801" s="264">
        <v>2161998</v>
      </c>
      <c r="H801" s="264">
        <v>948000</v>
      </c>
      <c r="I801" s="264">
        <v>108080</v>
      </c>
      <c r="J801" s="264">
        <v>842820</v>
      </c>
      <c r="K801" s="264">
        <v>1076156.5</v>
      </c>
      <c r="L801" s="264">
        <v>20530175</v>
      </c>
      <c r="M801" s="264">
        <v>22238</v>
      </c>
      <c r="N801" s="264">
        <v>928960</v>
      </c>
      <c r="O801" s="264">
        <v>0</v>
      </c>
      <c r="P801" s="264">
        <v>5503845</v>
      </c>
      <c r="Q801" s="264">
        <v>35414675.5</v>
      </c>
      <c r="R801" s="264">
        <v>1367450</v>
      </c>
      <c r="S801" s="264">
        <v>1935910</v>
      </c>
      <c r="T801" s="264">
        <v>0</v>
      </c>
      <c r="U801" s="264">
        <v>3993420</v>
      </c>
      <c r="V801" s="264">
        <v>326560</v>
      </c>
      <c r="W801" s="264">
        <v>840890</v>
      </c>
      <c r="X801" s="264">
        <v>1324445</v>
      </c>
      <c r="Y801" s="264">
        <v>400000</v>
      </c>
      <c r="Z801" s="264">
        <v>10188675</v>
      </c>
      <c r="AA801" s="264">
        <v>19062278</v>
      </c>
      <c r="AB801" s="264">
        <v>29250953</v>
      </c>
      <c r="AC801" s="264">
        <v>5503845</v>
      </c>
      <c r="AD801" s="264">
        <v>34754798</v>
      </c>
      <c r="AE801" s="264">
        <v>659877.50000000093</v>
      </c>
      <c r="AF801" s="264">
        <v>46397263</v>
      </c>
      <c r="AG801" s="264">
        <v>47057140.5</v>
      </c>
      <c r="AI801" t="s">
        <v>1955</v>
      </c>
      <c r="AK801" t="s">
        <v>1956</v>
      </c>
      <c r="AL801" s="241" t="str">
        <f t="shared" si="12"/>
        <v>897</v>
      </c>
    </row>
    <row r="802" spans="1:38" x14ac:dyDescent="0.2">
      <c r="A802" s="272" t="s">
        <v>3005</v>
      </c>
      <c r="B802" t="s">
        <v>1775</v>
      </c>
      <c r="C802" s="264">
        <v>28067952</v>
      </c>
      <c r="D802" s="264">
        <v>0</v>
      </c>
      <c r="E802" s="264">
        <v>28067952</v>
      </c>
      <c r="F802" s="264">
        <v>0</v>
      </c>
      <c r="G802" s="264">
        <v>671076</v>
      </c>
      <c r="H802" s="264">
        <v>10332607</v>
      </c>
      <c r="I802" s="264">
        <v>1592928</v>
      </c>
      <c r="J802" s="264">
        <v>9794597</v>
      </c>
      <c r="K802" s="264">
        <v>27048779</v>
      </c>
      <c r="L802" s="264">
        <v>285084809</v>
      </c>
      <c r="M802" s="264">
        <v>489335</v>
      </c>
      <c r="N802" s="264">
        <v>3427446</v>
      </c>
      <c r="O802" s="264">
        <v>11185750</v>
      </c>
      <c r="P802" s="264">
        <v>16154396</v>
      </c>
      <c r="Q802" s="264">
        <v>393849675</v>
      </c>
      <c r="R802" s="264">
        <v>19292608</v>
      </c>
      <c r="S802" s="264">
        <v>5843929</v>
      </c>
      <c r="T802" s="264">
        <v>1375216</v>
      </c>
      <c r="U802" s="264">
        <v>8612180</v>
      </c>
      <c r="V802" s="264">
        <v>3660393</v>
      </c>
      <c r="W802" s="264">
        <v>2721296</v>
      </c>
      <c r="X802" s="264">
        <v>11798504</v>
      </c>
      <c r="Y802" s="264">
        <v>18344595</v>
      </c>
      <c r="Z802" s="264">
        <v>71648721</v>
      </c>
      <c r="AA802" s="264">
        <v>285244975</v>
      </c>
      <c r="AB802" s="264">
        <v>356893696</v>
      </c>
      <c r="AC802" s="264">
        <v>16154396</v>
      </c>
      <c r="AD802" s="264">
        <v>373048092</v>
      </c>
      <c r="AE802" s="264">
        <v>20801583</v>
      </c>
      <c r="AF802" s="264">
        <v>645757888</v>
      </c>
      <c r="AG802" s="264">
        <v>666559471</v>
      </c>
      <c r="AI802" t="s">
        <v>1505</v>
      </c>
      <c r="AK802" t="s">
        <v>1506</v>
      </c>
      <c r="AL802" s="241" t="str">
        <f t="shared" si="12"/>
        <v>680</v>
      </c>
    </row>
    <row r="803" spans="1:38" x14ac:dyDescent="0.2">
      <c r="A803" s="272" t="s">
        <v>3006</v>
      </c>
      <c r="B803" t="s">
        <v>1777</v>
      </c>
      <c r="C803" s="264">
        <v>136966</v>
      </c>
      <c r="D803" s="264">
        <v>0</v>
      </c>
      <c r="E803" s="264">
        <v>136966</v>
      </c>
      <c r="F803" s="264">
        <v>0</v>
      </c>
      <c r="G803" s="264">
        <v>299858</v>
      </c>
      <c r="H803" s="264">
        <v>103403</v>
      </c>
      <c r="I803" s="264">
        <v>1882</v>
      </c>
      <c r="J803" s="264">
        <v>11450</v>
      </c>
      <c r="K803" s="264">
        <v>210989</v>
      </c>
      <c r="L803" s="264">
        <v>291425</v>
      </c>
      <c r="M803" s="264">
        <v>0</v>
      </c>
      <c r="N803" s="264">
        <v>3450</v>
      </c>
      <c r="O803" s="264">
        <v>0</v>
      </c>
      <c r="P803" s="264">
        <v>38060</v>
      </c>
      <c r="Q803" s="264">
        <v>1097483</v>
      </c>
      <c r="R803" s="264">
        <v>100101</v>
      </c>
      <c r="S803" s="264">
        <v>259166</v>
      </c>
      <c r="T803" s="264">
        <v>4150</v>
      </c>
      <c r="U803" s="264">
        <v>51580</v>
      </c>
      <c r="V803" s="264">
        <v>286798</v>
      </c>
      <c r="W803" s="264">
        <v>58185</v>
      </c>
      <c r="X803" s="264">
        <v>36120</v>
      </c>
      <c r="Y803" s="264">
        <v>1000000</v>
      </c>
      <c r="Z803" s="264">
        <v>1796100</v>
      </c>
      <c r="AA803" s="264">
        <v>333031</v>
      </c>
      <c r="AB803" s="264">
        <v>2129131</v>
      </c>
      <c r="AC803" s="264">
        <v>38060</v>
      </c>
      <c r="AD803" s="264">
        <v>2167191</v>
      </c>
      <c r="AE803" s="264">
        <v>-1069708</v>
      </c>
      <c r="AF803" s="264">
        <v>1486628</v>
      </c>
      <c r="AG803" s="264">
        <v>416920</v>
      </c>
      <c r="AI803" t="s">
        <v>1860</v>
      </c>
      <c r="AK803" t="s">
        <v>1861</v>
      </c>
      <c r="AL803" s="241" t="str">
        <f t="shared" si="12"/>
        <v>852</v>
      </c>
    </row>
    <row r="804" spans="1:38" x14ac:dyDescent="0.2">
      <c r="A804" s="272" t="s">
        <v>3007</v>
      </c>
      <c r="B804" t="s">
        <v>1779</v>
      </c>
      <c r="C804" s="264">
        <v>124880</v>
      </c>
      <c r="D804" s="264">
        <v>0</v>
      </c>
      <c r="E804" s="264">
        <v>124880</v>
      </c>
      <c r="F804" s="264">
        <v>0</v>
      </c>
      <c r="G804" s="264">
        <v>0</v>
      </c>
      <c r="H804" s="264">
        <v>60351</v>
      </c>
      <c r="I804" s="264">
        <v>489</v>
      </c>
      <c r="J804" s="264">
        <v>21700</v>
      </c>
      <c r="K804" s="264">
        <v>70085</v>
      </c>
      <c r="L804" s="264">
        <v>280135</v>
      </c>
      <c r="M804" s="264">
        <v>0</v>
      </c>
      <c r="N804" s="264">
        <v>29168</v>
      </c>
      <c r="O804" s="264">
        <v>0</v>
      </c>
      <c r="P804" s="264">
        <v>0</v>
      </c>
      <c r="Q804" s="264">
        <v>586808</v>
      </c>
      <c r="R804" s="264">
        <v>84925</v>
      </c>
      <c r="S804" s="264">
        <v>132750</v>
      </c>
      <c r="T804" s="264">
        <v>19750</v>
      </c>
      <c r="U804" s="264">
        <v>40945</v>
      </c>
      <c r="V804" s="264">
        <v>10000</v>
      </c>
      <c r="W804" s="264">
        <v>64050</v>
      </c>
      <c r="X804" s="264">
        <v>0</v>
      </c>
      <c r="Y804" s="264">
        <v>0</v>
      </c>
      <c r="Z804" s="264">
        <v>352420</v>
      </c>
      <c r="AA804" s="264">
        <v>336620</v>
      </c>
      <c r="AB804" s="264">
        <v>689040</v>
      </c>
      <c r="AC804" s="264">
        <v>0</v>
      </c>
      <c r="AD804" s="264">
        <v>689040</v>
      </c>
      <c r="AE804" s="264">
        <v>-102232</v>
      </c>
      <c r="AF804" s="264">
        <v>237056</v>
      </c>
      <c r="AG804" s="264">
        <v>134824</v>
      </c>
      <c r="AI804" t="s">
        <v>1845</v>
      </c>
      <c r="AK804" t="s">
        <v>1846</v>
      </c>
      <c r="AL804" s="241" t="str">
        <f t="shared" si="12"/>
        <v>845</v>
      </c>
    </row>
    <row r="805" spans="1:38" x14ac:dyDescent="0.2">
      <c r="A805" s="272" t="s">
        <v>3008</v>
      </c>
      <c r="B805" t="s">
        <v>1781</v>
      </c>
      <c r="C805" s="264">
        <v>240619</v>
      </c>
      <c r="D805" s="264">
        <v>0</v>
      </c>
      <c r="E805" s="264">
        <v>240619</v>
      </c>
      <c r="F805" s="264">
        <v>0</v>
      </c>
      <c r="G805" s="264">
        <v>171940</v>
      </c>
      <c r="H805" s="264">
        <v>114832</v>
      </c>
      <c r="I805" s="264">
        <v>6250</v>
      </c>
      <c r="J805" s="264">
        <v>12700</v>
      </c>
      <c r="K805" s="264">
        <v>182500</v>
      </c>
      <c r="L805" s="264">
        <v>350250</v>
      </c>
      <c r="M805" s="264">
        <v>0</v>
      </c>
      <c r="N805" s="264">
        <v>17250</v>
      </c>
      <c r="O805" s="264">
        <v>0</v>
      </c>
      <c r="P805" s="264">
        <v>382609</v>
      </c>
      <c r="Q805" s="264">
        <v>1478950</v>
      </c>
      <c r="R805" s="264">
        <v>132704</v>
      </c>
      <c r="S805" s="264">
        <v>132784</v>
      </c>
      <c r="T805" s="264">
        <v>1039</v>
      </c>
      <c r="U805" s="264">
        <v>147318</v>
      </c>
      <c r="V805" s="264">
        <v>24100</v>
      </c>
      <c r="W805" s="264">
        <v>149129</v>
      </c>
      <c r="X805" s="264">
        <v>148940</v>
      </c>
      <c r="Y805" s="264">
        <v>0</v>
      </c>
      <c r="Z805" s="264">
        <v>736014</v>
      </c>
      <c r="AA805" s="264">
        <v>341048</v>
      </c>
      <c r="AB805" s="264">
        <v>1077062</v>
      </c>
      <c r="AC805" s="264">
        <v>382609</v>
      </c>
      <c r="AD805" s="264">
        <v>1459671</v>
      </c>
      <c r="AE805" s="264">
        <v>19279</v>
      </c>
      <c r="AF805" s="264">
        <v>2474973</v>
      </c>
      <c r="AG805" s="264">
        <v>2494252</v>
      </c>
      <c r="AI805" t="s">
        <v>785</v>
      </c>
      <c r="AK805" t="s">
        <v>786</v>
      </c>
      <c r="AL805" s="241" t="str">
        <f t="shared" si="12"/>
        <v>337</v>
      </c>
    </row>
    <row r="806" spans="1:38" x14ac:dyDescent="0.2">
      <c r="A806" s="272" t="s">
        <v>3009</v>
      </c>
      <c r="B806" t="s">
        <v>1783</v>
      </c>
      <c r="C806" s="264">
        <v>449124</v>
      </c>
      <c r="D806" s="264">
        <v>0</v>
      </c>
      <c r="E806" s="264">
        <v>449124</v>
      </c>
      <c r="F806" s="264">
        <v>0</v>
      </c>
      <c r="G806" s="264">
        <v>0</v>
      </c>
      <c r="H806" s="264">
        <v>145087</v>
      </c>
      <c r="I806" s="264">
        <v>25490</v>
      </c>
      <c r="J806" s="264">
        <v>8220</v>
      </c>
      <c r="K806" s="264">
        <v>151067</v>
      </c>
      <c r="L806" s="264">
        <v>568729</v>
      </c>
      <c r="M806" s="264">
        <v>0</v>
      </c>
      <c r="N806" s="264">
        <v>10600</v>
      </c>
      <c r="O806" s="264">
        <v>0</v>
      </c>
      <c r="P806" s="264">
        <v>302000</v>
      </c>
      <c r="Q806" s="264">
        <v>1660317</v>
      </c>
      <c r="R806" s="264">
        <v>132500</v>
      </c>
      <c r="S806" s="264">
        <v>248670</v>
      </c>
      <c r="T806" s="264">
        <v>7175</v>
      </c>
      <c r="U806" s="264">
        <v>181347</v>
      </c>
      <c r="V806" s="264">
        <v>12250</v>
      </c>
      <c r="W806" s="264">
        <v>171120</v>
      </c>
      <c r="X806" s="264">
        <v>0</v>
      </c>
      <c r="Y806" s="264">
        <v>0</v>
      </c>
      <c r="Z806" s="264">
        <v>753062</v>
      </c>
      <c r="AA806" s="264">
        <v>362443</v>
      </c>
      <c r="AB806" s="264">
        <v>1115505</v>
      </c>
      <c r="AC806" s="264">
        <v>302000</v>
      </c>
      <c r="AD806" s="264">
        <v>1417505</v>
      </c>
      <c r="AE806" s="264">
        <v>242812</v>
      </c>
      <c r="AF806" s="264">
        <v>2510375</v>
      </c>
      <c r="AG806" s="264">
        <v>2753187</v>
      </c>
      <c r="AI806" t="s">
        <v>1724</v>
      </c>
      <c r="AK806" t="s">
        <v>1742</v>
      </c>
      <c r="AL806" s="241" t="str">
        <f t="shared" si="12"/>
        <v>795</v>
      </c>
    </row>
    <row r="807" spans="1:38" x14ac:dyDescent="0.2">
      <c r="A807" s="272" t="s">
        <v>3010</v>
      </c>
      <c r="B807" t="s">
        <v>1785</v>
      </c>
      <c r="C807" s="264">
        <v>1140880</v>
      </c>
      <c r="D807" s="264">
        <v>0</v>
      </c>
      <c r="E807" s="264">
        <v>1140880</v>
      </c>
      <c r="F807" s="264">
        <v>0</v>
      </c>
      <c r="G807" s="264">
        <v>2854800</v>
      </c>
      <c r="H807" s="264">
        <v>540674</v>
      </c>
      <c r="I807" s="264">
        <v>47600</v>
      </c>
      <c r="J807" s="264">
        <v>40200</v>
      </c>
      <c r="K807" s="264">
        <v>506900</v>
      </c>
      <c r="L807" s="264">
        <v>1603000</v>
      </c>
      <c r="M807" s="264">
        <v>0</v>
      </c>
      <c r="N807" s="264">
        <v>277826</v>
      </c>
      <c r="O807" s="264">
        <v>0</v>
      </c>
      <c r="P807" s="264">
        <v>2527000</v>
      </c>
      <c r="Q807" s="264">
        <v>9538880</v>
      </c>
      <c r="R807" s="264">
        <v>683973</v>
      </c>
      <c r="S807" s="264">
        <v>430565</v>
      </c>
      <c r="T807" s="264">
        <v>16225</v>
      </c>
      <c r="U807" s="264">
        <v>492650</v>
      </c>
      <c r="V807" s="264">
        <v>1472042</v>
      </c>
      <c r="W807" s="264">
        <v>386480</v>
      </c>
      <c r="X807" s="264">
        <v>2356043</v>
      </c>
      <c r="Y807" s="264">
        <v>0</v>
      </c>
      <c r="Z807" s="264">
        <v>5837978</v>
      </c>
      <c r="AA807" s="264">
        <v>1230675</v>
      </c>
      <c r="AB807" s="264">
        <v>7068653</v>
      </c>
      <c r="AC807" s="264">
        <v>2527000</v>
      </c>
      <c r="AD807" s="264">
        <v>9595653</v>
      </c>
      <c r="AE807" s="264">
        <v>-56773</v>
      </c>
      <c r="AF807" s="264">
        <v>7762877</v>
      </c>
      <c r="AG807" s="264">
        <v>7706104</v>
      </c>
      <c r="AI807" t="s">
        <v>1597</v>
      </c>
      <c r="AK807" t="s">
        <v>1598</v>
      </c>
      <c r="AL807" s="241" t="str">
        <f t="shared" si="12"/>
        <v>725</v>
      </c>
    </row>
    <row r="808" spans="1:38" x14ac:dyDescent="0.2">
      <c r="A808" s="272" t="s">
        <v>3011</v>
      </c>
      <c r="B808" t="s">
        <v>1787</v>
      </c>
      <c r="C808" s="264">
        <v>74133</v>
      </c>
      <c r="D808" s="264">
        <v>0</v>
      </c>
      <c r="E808" s="264">
        <v>74133</v>
      </c>
      <c r="F808" s="264">
        <v>0</v>
      </c>
      <c r="G808" s="264">
        <v>0</v>
      </c>
      <c r="H808" s="264">
        <v>40135</v>
      </c>
      <c r="I808" s="264">
        <v>1500</v>
      </c>
      <c r="J808" s="264">
        <v>1753</v>
      </c>
      <c r="K808" s="264">
        <v>20923</v>
      </c>
      <c r="L808" s="264">
        <v>155280</v>
      </c>
      <c r="M808" s="264">
        <v>0</v>
      </c>
      <c r="N808" s="264">
        <v>200</v>
      </c>
      <c r="O808" s="264">
        <v>552000</v>
      </c>
      <c r="P808" s="264">
        <v>0</v>
      </c>
      <c r="Q808" s="264">
        <v>845924</v>
      </c>
      <c r="R808" s="264">
        <v>26390</v>
      </c>
      <c r="S808" s="264">
        <v>45462</v>
      </c>
      <c r="T808" s="264">
        <v>450</v>
      </c>
      <c r="U808" s="264">
        <v>25038</v>
      </c>
      <c r="V808" s="264">
        <v>1240</v>
      </c>
      <c r="W808" s="264">
        <v>36200</v>
      </c>
      <c r="X808" s="264">
        <v>0</v>
      </c>
      <c r="Y808" s="264">
        <v>0</v>
      </c>
      <c r="Z808" s="264">
        <v>134780</v>
      </c>
      <c r="AA808" s="264">
        <v>685363</v>
      </c>
      <c r="AB808" s="264">
        <v>820143</v>
      </c>
      <c r="AC808" s="264">
        <v>0</v>
      </c>
      <c r="AD808" s="264">
        <v>820143</v>
      </c>
      <c r="AE808" s="264">
        <v>25781</v>
      </c>
      <c r="AF808" s="264">
        <v>362767</v>
      </c>
      <c r="AG808" s="264">
        <v>388548</v>
      </c>
      <c r="AI808" t="s">
        <v>1475</v>
      </c>
      <c r="AK808" t="s">
        <v>1476</v>
      </c>
      <c r="AL808" s="241" t="str">
        <f t="shared" si="12"/>
        <v>665</v>
      </c>
    </row>
    <row r="809" spans="1:38" x14ac:dyDescent="0.2">
      <c r="A809" s="272" t="s">
        <v>3012</v>
      </c>
      <c r="B809" t="s">
        <v>1789</v>
      </c>
      <c r="C809" s="264">
        <v>221839</v>
      </c>
      <c r="D809" s="264">
        <v>0</v>
      </c>
      <c r="E809" s="264">
        <v>221839</v>
      </c>
      <c r="F809" s="264">
        <v>0</v>
      </c>
      <c r="G809" s="264">
        <v>0</v>
      </c>
      <c r="H809" s="264">
        <v>139534</v>
      </c>
      <c r="I809" s="264">
        <v>7125</v>
      </c>
      <c r="J809" s="264">
        <v>1800</v>
      </c>
      <c r="K809" s="264">
        <v>171059</v>
      </c>
      <c r="L809" s="264">
        <v>340810</v>
      </c>
      <c r="M809" s="264">
        <v>0</v>
      </c>
      <c r="N809" s="264">
        <v>1000</v>
      </c>
      <c r="O809" s="264">
        <v>0</v>
      </c>
      <c r="P809" s="264">
        <v>212607</v>
      </c>
      <c r="Q809" s="264">
        <v>1095774</v>
      </c>
      <c r="R809" s="264">
        <v>125020</v>
      </c>
      <c r="S809" s="264">
        <v>232125</v>
      </c>
      <c r="T809" s="264">
        <v>3700</v>
      </c>
      <c r="U809" s="264">
        <v>115423</v>
      </c>
      <c r="V809" s="264">
        <v>16660</v>
      </c>
      <c r="W809" s="264">
        <v>106986</v>
      </c>
      <c r="X809" s="264">
        <v>34000</v>
      </c>
      <c r="Y809" s="264">
        <v>0</v>
      </c>
      <c r="Z809" s="264">
        <v>633914</v>
      </c>
      <c r="AA809" s="264">
        <v>221450</v>
      </c>
      <c r="AB809" s="264">
        <v>855364</v>
      </c>
      <c r="AC809" s="264">
        <v>212607</v>
      </c>
      <c r="AD809" s="264">
        <v>1067971</v>
      </c>
      <c r="AE809" s="264">
        <v>27803</v>
      </c>
      <c r="AF809" s="264">
        <v>773779</v>
      </c>
      <c r="AG809" s="264">
        <v>801582</v>
      </c>
      <c r="AI809" t="s">
        <v>294</v>
      </c>
      <c r="AK809" t="s">
        <v>295</v>
      </c>
      <c r="AL809" s="241" t="str">
        <f t="shared" si="12"/>
        <v>102</v>
      </c>
    </row>
    <row r="810" spans="1:38" x14ac:dyDescent="0.2">
      <c r="A810" s="272" t="s">
        <v>3013</v>
      </c>
      <c r="B810" t="s">
        <v>1791</v>
      </c>
      <c r="C810" s="264">
        <v>31441</v>
      </c>
      <c r="D810" s="264">
        <v>0</v>
      </c>
      <c r="E810" s="264">
        <v>31441</v>
      </c>
      <c r="F810" s="264">
        <v>0</v>
      </c>
      <c r="G810" s="264">
        <v>145192</v>
      </c>
      <c r="H810" s="264">
        <v>41517</v>
      </c>
      <c r="I810" s="264">
        <v>1000</v>
      </c>
      <c r="J810" s="264">
        <v>100</v>
      </c>
      <c r="K810" s="264">
        <v>30952</v>
      </c>
      <c r="L810" s="264">
        <v>148600</v>
      </c>
      <c r="M810" s="264">
        <v>0</v>
      </c>
      <c r="N810" s="264">
        <v>0</v>
      </c>
      <c r="O810" s="264">
        <v>0</v>
      </c>
      <c r="P810" s="264">
        <v>60000</v>
      </c>
      <c r="Q810" s="264">
        <v>458802</v>
      </c>
      <c r="R810" s="264">
        <v>24851</v>
      </c>
      <c r="S810" s="264">
        <v>66239</v>
      </c>
      <c r="T810" s="264">
        <v>0</v>
      </c>
      <c r="U810" s="264">
        <v>9300</v>
      </c>
      <c r="V810" s="264">
        <v>4000</v>
      </c>
      <c r="W810" s="264">
        <v>61500</v>
      </c>
      <c r="X810" s="264">
        <v>0</v>
      </c>
      <c r="Y810" s="264">
        <v>0</v>
      </c>
      <c r="Z810" s="264">
        <v>165890</v>
      </c>
      <c r="AA810" s="264">
        <v>65755</v>
      </c>
      <c r="AB810" s="264">
        <v>231645</v>
      </c>
      <c r="AC810" s="264">
        <v>60000</v>
      </c>
      <c r="AD810" s="264">
        <v>291645</v>
      </c>
      <c r="AE810" s="264">
        <v>167157</v>
      </c>
      <c r="AF810" s="264">
        <v>706457</v>
      </c>
      <c r="AG810" s="264">
        <v>873614</v>
      </c>
      <c r="AI810" t="s">
        <v>163</v>
      </c>
      <c r="AK810" t="s">
        <v>164</v>
      </c>
      <c r="AL810" s="241" t="str">
        <f t="shared" si="12"/>
        <v>041</v>
      </c>
    </row>
    <row r="811" spans="1:38" x14ac:dyDescent="0.2">
      <c r="A811" s="272" t="s">
        <v>3014</v>
      </c>
      <c r="B811" t="s">
        <v>1793</v>
      </c>
      <c r="C811" s="264">
        <v>2927259</v>
      </c>
      <c r="D811" s="264">
        <v>0</v>
      </c>
      <c r="E811" s="264">
        <v>2927259</v>
      </c>
      <c r="F811" s="264">
        <v>0</v>
      </c>
      <c r="G811" s="264">
        <v>3103512</v>
      </c>
      <c r="H811" s="264">
        <v>984699</v>
      </c>
      <c r="I811" s="264">
        <v>83150</v>
      </c>
      <c r="J811" s="264">
        <v>138260</v>
      </c>
      <c r="K811" s="264">
        <v>1166855</v>
      </c>
      <c r="L811" s="264">
        <v>3859125</v>
      </c>
      <c r="M811" s="264">
        <v>1000</v>
      </c>
      <c r="N811" s="264">
        <v>258525</v>
      </c>
      <c r="O811" s="264">
        <v>1000</v>
      </c>
      <c r="P811" s="264">
        <v>6191434</v>
      </c>
      <c r="Q811" s="264">
        <v>18714819</v>
      </c>
      <c r="R811" s="264">
        <v>1610356</v>
      </c>
      <c r="S811" s="264">
        <v>812125</v>
      </c>
      <c r="T811" s="264">
        <v>70360</v>
      </c>
      <c r="U811" s="264">
        <v>1824781</v>
      </c>
      <c r="V811" s="264">
        <v>985973</v>
      </c>
      <c r="W811" s="264">
        <v>588284</v>
      </c>
      <c r="X811" s="264">
        <v>3735013</v>
      </c>
      <c r="Y811" s="264">
        <v>5955000</v>
      </c>
      <c r="Z811" s="264">
        <v>15581892</v>
      </c>
      <c r="AA811" s="264">
        <v>2639511</v>
      </c>
      <c r="AB811" s="264">
        <v>18221403</v>
      </c>
      <c r="AC811" s="264">
        <v>6191434</v>
      </c>
      <c r="AD811" s="264">
        <v>24412837</v>
      </c>
      <c r="AE811" s="264">
        <v>-5698018</v>
      </c>
      <c r="AF811" s="264">
        <v>20349100</v>
      </c>
      <c r="AG811" s="264">
        <v>14651082</v>
      </c>
      <c r="AI811" t="s">
        <v>1508</v>
      </c>
      <c r="AK811" t="s">
        <v>1509</v>
      </c>
      <c r="AL811" s="241" t="str">
        <f t="shared" si="12"/>
        <v>681</v>
      </c>
    </row>
    <row r="812" spans="1:38" x14ac:dyDescent="0.2">
      <c r="A812" s="272" t="s">
        <v>3015</v>
      </c>
      <c r="B812" t="s">
        <v>1795</v>
      </c>
      <c r="C812" s="264">
        <v>450632</v>
      </c>
      <c r="D812" s="264">
        <v>0</v>
      </c>
      <c r="E812" s="264">
        <v>450632</v>
      </c>
      <c r="F812" s="264">
        <v>0</v>
      </c>
      <c r="G812" s="264">
        <v>0</v>
      </c>
      <c r="H812" s="264">
        <v>178938</v>
      </c>
      <c r="I812" s="264">
        <v>4150</v>
      </c>
      <c r="J812" s="264">
        <v>15495</v>
      </c>
      <c r="K812" s="264">
        <v>1680813.25</v>
      </c>
      <c r="L812" s="264">
        <v>615835</v>
      </c>
      <c r="M812" s="264">
        <v>0</v>
      </c>
      <c r="N812" s="264">
        <v>101175</v>
      </c>
      <c r="O812" s="264">
        <v>0</v>
      </c>
      <c r="P812" s="264">
        <v>341512</v>
      </c>
      <c r="Q812" s="264">
        <v>3388550.25</v>
      </c>
      <c r="R812" s="264">
        <v>125303</v>
      </c>
      <c r="S812" s="264">
        <v>302438</v>
      </c>
      <c r="T812" s="264">
        <v>3750</v>
      </c>
      <c r="U812" s="264">
        <v>201827</v>
      </c>
      <c r="V812" s="264">
        <v>6000</v>
      </c>
      <c r="W812" s="264">
        <v>88180</v>
      </c>
      <c r="X812" s="264">
        <v>83385</v>
      </c>
      <c r="Y812" s="264">
        <v>1668500</v>
      </c>
      <c r="Z812" s="264">
        <v>2479383</v>
      </c>
      <c r="AA812" s="264">
        <v>550305</v>
      </c>
      <c r="AB812" s="264">
        <v>3029688</v>
      </c>
      <c r="AC812" s="264">
        <v>341512</v>
      </c>
      <c r="AD812" s="264">
        <v>3371200</v>
      </c>
      <c r="AE812" s="264">
        <v>17350.25</v>
      </c>
      <c r="AF812" s="264">
        <v>1611608</v>
      </c>
      <c r="AG812" s="264">
        <v>1628958.25</v>
      </c>
      <c r="AI812" t="s">
        <v>709</v>
      </c>
      <c r="AK812" t="s">
        <v>710</v>
      </c>
      <c r="AL812" s="241" t="str">
        <f t="shared" si="12"/>
        <v>300</v>
      </c>
    </row>
    <row r="813" spans="1:38" x14ac:dyDescent="0.2">
      <c r="A813" s="272" t="s">
        <v>3016</v>
      </c>
      <c r="B813" t="s">
        <v>1797</v>
      </c>
      <c r="C813" s="264">
        <v>768086</v>
      </c>
      <c r="D813" s="264">
        <v>0</v>
      </c>
      <c r="E813" s="264">
        <v>768086</v>
      </c>
      <c r="F813" s="264">
        <v>0</v>
      </c>
      <c r="G813" s="264">
        <v>83000</v>
      </c>
      <c r="H813" s="264">
        <v>198609</v>
      </c>
      <c r="I813" s="264">
        <v>1475</v>
      </c>
      <c r="J813" s="264">
        <v>48785</v>
      </c>
      <c r="K813" s="264">
        <v>64161</v>
      </c>
      <c r="L813" s="264">
        <v>853545</v>
      </c>
      <c r="M813" s="264">
        <v>0</v>
      </c>
      <c r="N813" s="264">
        <v>28290</v>
      </c>
      <c r="O813" s="264">
        <v>4125000</v>
      </c>
      <c r="P813" s="264">
        <v>464215</v>
      </c>
      <c r="Q813" s="264">
        <v>6635166</v>
      </c>
      <c r="R813" s="264">
        <v>181076</v>
      </c>
      <c r="S813" s="264">
        <v>269150</v>
      </c>
      <c r="T813" s="264">
        <v>7500</v>
      </c>
      <c r="U813" s="264">
        <v>427725</v>
      </c>
      <c r="V813" s="264">
        <v>228650</v>
      </c>
      <c r="W813" s="264">
        <v>224175</v>
      </c>
      <c r="X813" s="264">
        <v>68000</v>
      </c>
      <c r="Y813" s="264">
        <v>1562500</v>
      </c>
      <c r="Z813" s="264">
        <v>2968776</v>
      </c>
      <c r="AA813" s="264">
        <v>1720083</v>
      </c>
      <c r="AB813" s="264">
        <v>4688859</v>
      </c>
      <c r="AC813" s="264">
        <v>464215</v>
      </c>
      <c r="AD813" s="264">
        <v>5153074</v>
      </c>
      <c r="AE813" s="264">
        <v>1482092</v>
      </c>
      <c r="AF813" s="264">
        <v>1991867</v>
      </c>
      <c r="AG813" s="264">
        <v>3473959</v>
      </c>
      <c r="AI813" t="s">
        <v>1107</v>
      </c>
      <c r="AK813" t="s">
        <v>1108</v>
      </c>
      <c r="AL813" s="241" t="str">
        <f t="shared" si="12"/>
        <v>487</v>
      </c>
    </row>
    <row r="814" spans="1:38" x14ac:dyDescent="0.2">
      <c r="A814" s="272" t="s">
        <v>3017</v>
      </c>
      <c r="B814" t="s">
        <v>1799</v>
      </c>
      <c r="C814" s="264">
        <v>1488948</v>
      </c>
      <c r="D814" s="264">
        <v>0</v>
      </c>
      <c r="E814" s="264">
        <v>1488948</v>
      </c>
      <c r="F814" s="264">
        <v>0</v>
      </c>
      <c r="G814" s="264">
        <v>809870</v>
      </c>
      <c r="H814" s="264">
        <v>575994</v>
      </c>
      <c r="I814" s="264">
        <v>9525</v>
      </c>
      <c r="J814" s="264">
        <v>51500</v>
      </c>
      <c r="K814" s="264">
        <v>649290</v>
      </c>
      <c r="L814" s="264">
        <v>1240700</v>
      </c>
      <c r="M814" s="264">
        <v>0</v>
      </c>
      <c r="N814" s="264">
        <v>22750</v>
      </c>
      <c r="O814" s="264">
        <v>1839250</v>
      </c>
      <c r="P814" s="264">
        <v>1255601</v>
      </c>
      <c r="Q814" s="264">
        <v>7943428</v>
      </c>
      <c r="R814" s="264">
        <v>660040</v>
      </c>
      <c r="S814" s="264">
        <v>481450</v>
      </c>
      <c r="T814" s="264">
        <v>23000</v>
      </c>
      <c r="U814" s="264">
        <v>718535</v>
      </c>
      <c r="V814" s="264">
        <v>80557</v>
      </c>
      <c r="W814" s="264">
        <v>422530</v>
      </c>
      <c r="X814" s="264">
        <v>1242669</v>
      </c>
      <c r="Y814" s="264">
        <v>1591295</v>
      </c>
      <c r="Z814" s="264">
        <v>5220076</v>
      </c>
      <c r="AA814" s="264">
        <v>990097</v>
      </c>
      <c r="AB814" s="264">
        <v>6210173</v>
      </c>
      <c r="AC814" s="264">
        <v>1255601</v>
      </c>
      <c r="AD814" s="264">
        <v>7465774</v>
      </c>
      <c r="AE814" s="264">
        <v>477654.00000000023</v>
      </c>
      <c r="AF814" s="264">
        <v>3530107</v>
      </c>
      <c r="AG814" s="264">
        <v>4007761</v>
      </c>
      <c r="AI814" t="s">
        <v>1487</v>
      </c>
      <c r="AK814" t="s">
        <v>1488</v>
      </c>
      <c r="AL814" s="241" t="str">
        <f t="shared" si="12"/>
        <v>671</v>
      </c>
    </row>
    <row r="815" spans="1:38" x14ac:dyDescent="0.2">
      <c r="A815" s="272" t="s">
        <v>3018</v>
      </c>
      <c r="B815" t="s">
        <v>1801</v>
      </c>
      <c r="C815" s="264">
        <v>166455</v>
      </c>
      <c r="D815" s="264">
        <v>0</v>
      </c>
      <c r="E815" s="264">
        <v>166455</v>
      </c>
      <c r="F815" s="264">
        <v>0</v>
      </c>
      <c r="G815" s="264">
        <v>0</v>
      </c>
      <c r="H815" s="264">
        <v>73587</v>
      </c>
      <c r="I815" s="264">
        <v>690</v>
      </c>
      <c r="J815" s="264">
        <v>5290</v>
      </c>
      <c r="K815" s="264">
        <v>84204</v>
      </c>
      <c r="L815" s="264">
        <v>393120</v>
      </c>
      <c r="M815" s="264">
        <v>0</v>
      </c>
      <c r="N815" s="264">
        <v>7056</v>
      </c>
      <c r="O815" s="264">
        <v>0</v>
      </c>
      <c r="P815" s="264">
        <v>0</v>
      </c>
      <c r="Q815" s="264">
        <v>730402</v>
      </c>
      <c r="R815" s="264">
        <v>60493</v>
      </c>
      <c r="S815" s="264">
        <v>177800</v>
      </c>
      <c r="T815" s="264">
        <v>4500</v>
      </c>
      <c r="U815" s="264">
        <v>86601</v>
      </c>
      <c r="V815" s="264">
        <v>77800</v>
      </c>
      <c r="W815" s="264">
        <v>53350</v>
      </c>
      <c r="X815" s="264">
        <v>0</v>
      </c>
      <c r="Y815" s="264">
        <v>0</v>
      </c>
      <c r="Z815" s="264">
        <v>460544</v>
      </c>
      <c r="AA815" s="264">
        <v>268860</v>
      </c>
      <c r="AB815" s="264">
        <v>729404</v>
      </c>
      <c r="AC815" s="264">
        <v>0</v>
      </c>
      <c r="AD815" s="264">
        <v>729404</v>
      </c>
      <c r="AE815" s="264">
        <v>998</v>
      </c>
      <c r="AF815" s="264">
        <v>610687</v>
      </c>
      <c r="AG815" s="264">
        <v>611685</v>
      </c>
      <c r="AI815" t="s">
        <v>798</v>
      </c>
      <c r="AK815" t="s">
        <v>799</v>
      </c>
      <c r="AL815" s="241" t="str">
        <f t="shared" si="12"/>
        <v>343</v>
      </c>
    </row>
    <row r="816" spans="1:38" x14ac:dyDescent="0.2">
      <c r="A816" s="272" t="s">
        <v>3019</v>
      </c>
      <c r="B816" t="s">
        <v>1804</v>
      </c>
      <c r="C816" s="264">
        <v>67420</v>
      </c>
      <c r="D816" s="264">
        <v>0</v>
      </c>
      <c r="E816" s="264">
        <v>67420</v>
      </c>
      <c r="F816" s="264">
        <v>0</v>
      </c>
      <c r="G816" s="264">
        <v>0</v>
      </c>
      <c r="H816" s="264">
        <v>18680</v>
      </c>
      <c r="I816" s="264">
        <v>525</v>
      </c>
      <c r="J816" s="264">
        <v>11950</v>
      </c>
      <c r="K816" s="264">
        <v>35384</v>
      </c>
      <c r="L816" s="264">
        <v>97200</v>
      </c>
      <c r="M816" s="264">
        <v>0</v>
      </c>
      <c r="N816" s="264">
        <v>0</v>
      </c>
      <c r="O816" s="264">
        <v>0</v>
      </c>
      <c r="P816" s="264">
        <v>15145</v>
      </c>
      <c r="Q816" s="264">
        <v>246304</v>
      </c>
      <c r="R816" s="264">
        <v>27100</v>
      </c>
      <c r="S816" s="264">
        <v>51000</v>
      </c>
      <c r="T816" s="264">
        <v>0</v>
      </c>
      <c r="U816" s="264">
        <v>27187</v>
      </c>
      <c r="V816" s="264">
        <v>8980</v>
      </c>
      <c r="W816" s="264">
        <v>22775</v>
      </c>
      <c r="X816" s="264">
        <v>11425</v>
      </c>
      <c r="Y816" s="264">
        <v>0</v>
      </c>
      <c r="Z816" s="264">
        <v>148467</v>
      </c>
      <c r="AA816" s="264">
        <v>88975</v>
      </c>
      <c r="AB816" s="264">
        <v>237442</v>
      </c>
      <c r="AC816" s="264">
        <v>15145</v>
      </c>
      <c r="AD816" s="264">
        <v>252587</v>
      </c>
      <c r="AE816" s="264">
        <v>-6283</v>
      </c>
      <c r="AF816" s="264">
        <v>231384</v>
      </c>
      <c r="AG816" s="264">
        <v>225101</v>
      </c>
      <c r="AI816" t="s">
        <v>1159</v>
      </c>
      <c r="AK816" t="s">
        <v>1160</v>
      </c>
      <c r="AL816" s="241" t="str">
        <f t="shared" si="12"/>
        <v>512</v>
      </c>
    </row>
    <row r="817" spans="1:38" x14ac:dyDescent="0.2">
      <c r="A817" s="272" t="s">
        <v>3020</v>
      </c>
      <c r="B817" t="s">
        <v>1806</v>
      </c>
      <c r="C817" s="264">
        <v>47499</v>
      </c>
      <c r="D817" s="264">
        <v>0</v>
      </c>
      <c r="E817" s="264">
        <v>47499</v>
      </c>
      <c r="F817" s="264">
        <v>0</v>
      </c>
      <c r="G817" s="264">
        <v>0</v>
      </c>
      <c r="H817" s="264">
        <v>19166</v>
      </c>
      <c r="I817" s="264">
        <v>1295</v>
      </c>
      <c r="J817" s="264">
        <v>1000</v>
      </c>
      <c r="K817" s="264">
        <v>50924</v>
      </c>
      <c r="L817" s="264">
        <v>76400</v>
      </c>
      <c r="M817" s="264">
        <v>0</v>
      </c>
      <c r="N817" s="264">
        <v>12000</v>
      </c>
      <c r="O817" s="264">
        <v>0</v>
      </c>
      <c r="P817" s="264">
        <v>0</v>
      </c>
      <c r="Q817" s="264">
        <v>208284</v>
      </c>
      <c r="R817" s="264">
        <v>25300</v>
      </c>
      <c r="S817" s="264">
        <v>51400</v>
      </c>
      <c r="T817" s="264">
        <v>0</v>
      </c>
      <c r="U817" s="264">
        <v>36700</v>
      </c>
      <c r="V817" s="264">
        <v>0</v>
      </c>
      <c r="W817" s="264">
        <v>41330</v>
      </c>
      <c r="X817" s="264">
        <v>0</v>
      </c>
      <c r="Y817" s="264">
        <v>0</v>
      </c>
      <c r="Z817" s="264">
        <v>154730</v>
      </c>
      <c r="AA817" s="264">
        <v>48600</v>
      </c>
      <c r="AB817" s="264">
        <v>203330</v>
      </c>
      <c r="AC817" s="264">
        <v>0</v>
      </c>
      <c r="AD817" s="264">
        <v>203330</v>
      </c>
      <c r="AE817" s="264">
        <v>4954</v>
      </c>
      <c r="AF817" s="264">
        <v>346829</v>
      </c>
      <c r="AG817" s="264">
        <v>351783</v>
      </c>
      <c r="AI817" t="s">
        <v>1386</v>
      </c>
      <c r="AK817" t="s">
        <v>1387</v>
      </c>
      <c r="AL817" s="241" t="str">
        <f t="shared" si="12"/>
        <v>622</v>
      </c>
    </row>
    <row r="818" spans="1:38" x14ac:dyDescent="0.2">
      <c r="A818" s="272" t="s">
        <v>3021</v>
      </c>
      <c r="B818" t="s">
        <v>1808</v>
      </c>
      <c r="C818" s="264">
        <v>568728</v>
      </c>
      <c r="D818" s="264">
        <v>0</v>
      </c>
      <c r="E818" s="264">
        <v>568728</v>
      </c>
      <c r="F818" s="264">
        <v>0</v>
      </c>
      <c r="G818" s="264">
        <v>65983</v>
      </c>
      <c r="H818" s="264">
        <v>92746</v>
      </c>
      <c r="I818" s="264">
        <v>4100</v>
      </c>
      <c r="J818" s="264">
        <v>17176</v>
      </c>
      <c r="K818" s="264">
        <v>194376</v>
      </c>
      <c r="L818" s="264">
        <v>1975500</v>
      </c>
      <c r="M818" s="264">
        <v>0</v>
      </c>
      <c r="N818" s="264">
        <v>74300</v>
      </c>
      <c r="O818" s="264">
        <v>5000</v>
      </c>
      <c r="P818" s="264">
        <v>479474</v>
      </c>
      <c r="Q818" s="264">
        <v>3477383</v>
      </c>
      <c r="R818" s="264">
        <v>449530</v>
      </c>
      <c r="S818" s="264">
        <v>137000</v>
      </c>
      <c r="T818" s="264">
        <v>0</v>
      </c>
      <c r="U818" s="264">
        <v>201978</v>
      </c>
      <c r="V818" s="264">
        <v>34000</v>
      </c>
      <c r="W818" s="264">
        <v>55450</v>
      </c>
      <c r="X818" s="264">
        <v>358458</v>
      </c>
      <c r="Y818" s="264">
        <v>500000</v>
      </c>
      <c r="Z818" s="264">
        <v>1736416</v>
      </c>
      <c r="AA818" s="264">
        <v>1642000</v>
      </c>
      <c r="AB818" s="264">
        <v>3378416</v>
      </c>
      <c r="AC818" s="264">
        <v>479474</v>
      </c>
      <c r="AD818" s="264">
        <v>3857890</v>
      </c>
      <c r="AE818" s="264">
        <v>-380507</v>
      </c>
      <c r="AF818" s="264">
        <v>2891655</v>
      </c>
      <c r="AG818" s="264">
        <v>2511148</v>
      </c>
      <c r="AI818" t="s">
        <v>1772</v>
      </c>
      <c r="AK818" t="s">
        <v>1773</v>
      </c>
      <c r="AL818" s="241" t="str">
        <f t="shared" si="12"/>
        <v>810</v>
      </c>
    </row>
    <row r="819" spans="1:38" x14ac:dyDescent="0.2">
      <c r="A819" s="272" t="s">
        <v>3022</v>
      </c>
      <c r="B819" t="s">
        <v>1810</v>
      </c>
      <c r="C819" s="264">
        <v>48210</v>
      </c>
      <c r="D819" s="264">
        <v>0</v>
      </c>
      <c r="E819" s="264">
        <v>48210</v>
      </c>
      <c r="F819" s="264">
        <v>0</v>
      </c>
      <c r="G819" s="264">
        <v>0</v>
      </c>
      <c r="H819" s="264">
        <v>12949</v>
      </c>
      <c r="I819" s="264">
        <v>390</v>
      </c>
      <c r="J819" s="264">
        <v>2000</v>
      </c>
      <c r="K819" s="264">
        <v>36181</v>
      </c>
      <c r="L819" s="264">
        <v>93300</v>
      </c>
      <c r="M819" s="264">
        <v>0</v>
      </c>
      <c r="N819" s="264">
        <v>5000</v>
      </c>
      <c r="O819" s="264">
        <v>0</v>
      </c>
      <c r="P819" s="264">
        <v>0</v>
      </c>
      <c r="Q819" s="264">
        <v>198030</v>
      </c>
      <c r="R819" s="264">
        <v>47000</v>
      </c>
      <c r="S819" s="264">
        <v>37300</v>
      </c>
      <c r="T819" s="264">
        <v>0</v>
      </c>
      <c r="U819" s="264">
        <v>17750</v>
      </c>
      <c r="V819" s="264">
        <v>300</v>
      </c>
      <c r="W819" s="264">
        <v>24850</v>
      </c>
      <c r="X819" s="264">
        <v>0</v>
      </c>
      <c r="Y819" s="264">
        <v>0</v>
      </c>
      <c r="Z819" s="264">
        <v>127200</v>
      </c>
      <c r="AA819" s="264">
        <v>47844</v>
      </c>
      <c r="AB819" s="264">
        <v>175044</v>
      </c>
      <c r="AC819" s="264">
        <v>0</v>
      </c>
      <c r="AD819" s="264">
        <v>175044</v>
      </c>
      <c r="AE819" s="264">
        <v>22986</v>
      </c>
      <c r="AF819" s="264">
        <v>222642</v>
      </c>
      <c r="AG819" s="264">
        <v>245628</v>
      </c>
      <c r="AI819" t="s">
        <v>2041</v>
      </c>
      <c r="AK819" t="s">
        <v>2042</v>
      </c>
      <c r="AL819" s="241" t="str">
        <f t="shared" si="12"/>
        <v>938</v>
      </c>
    </row>
    <row r="820" spans="1:38" x14ac:dyDescent="0.2">
      <c r="A820" s="272" t="s">
        <v>3023</v>
      </c>
      <c r="B820" t="s">
        <v>1812</v>
      </c>
      <c r="C820" s="264">
        <v>90243</v>
      </c>
      <c r="D820" s="264">
        <v>0</v>
      </c>
      <c r="E820" s="264">
        <v>90243</v>
      </c>
      <c r="F820" s="264">
        <v>0</v>
      </c>
      <c r="G820" s="264">
        <v>0</v>
      </c>
      <c r="H820" s="264">
        <v>44429</v>
      </c>
      <c r="I820" s="264">
        <v>1375</v>
      </c>
      <c r="J820" s="264">
        <v>0</v>
      </c>
      <c r="K820" s="264">
        <v>87493</v>
      </c>
      <c r="L820" s="264">
        <v>199150</v>
      </c>
      <c r="M820" s="264">
        <v>0</v>
      </c>
      <c r="N820" s="264">
        <v>12000</v>
      </c>
      <c r="O820" s="264">
        <v>0</v>
      </c>
      <c r="P820" s="264">
        <v>0</v>
      </c>
      <c r="Q820" s="264">
        <v>434690</v>
      </c>
      <c r="R820" s="264">
        <v>55800</v>
      </c>
      <c r="S820" s="264">
        <v>59050</v>
      </c>
      <c r="T820" s="264">
        <v>0</v>
      </c>
      <c r="U820" s="264">
        <v>36200</v>
      </c>
      <c r="V820" s="264">
        <v>25000</v>
      </c>
      <c r="W820" s="264">
        <v>48085</v>
      </c>
      <c r="X820" s="264">
        <v>0</v>
      </c>
      <c r="Y820" s="264">
        <v>0</v>
      </c>
      <c r="Z820" s="264">
        <v>224135</v>
      </c>
      <c r="AA820" s="264">
        <v>150000</v>
      </c>
      <c r="AB820" s="264">
        <v>374135</v>
      </c>
      <c r="AC820" s="264">
        <v>0</v>
      </c>
      <c r="AD820" s="264">
        <v>374135</v>
      </c>
      <c r="AE820" s="264">
        <v>60555</v>
      </c>
      <c r="AF820" s="264">
        <v>278616</v>
      </c>
      <c r="AG820" s="264">
        <v>339171</v>
      </c>
      <c r="AI820" t="s">
        <v>269</v>
      </c>
      <c r="AK820" t="s">
        <v>270</v>
      </c>
      <c r="AL820" s="241" t="str">
        <f t="shared" si="12"/>
        <v>090</v>
      </c>
    </row>
    <row r="821" spans="1:38" x14ac:dyDescent="0.2">
      <c r="A821" s="272" t="s">
        <v>3024</v>
      </c>
      <c r="B821" t="s">
        <v>1814</v>
      </c>
      <c r="C821" s="264">
        <v>306204</v>
      </c>
      <c r="D821" s="264">
        <v>0</v>
      </c>
      <c r="E821" s="264">
        <v>306204</v>
      </c>
      <c r="F821" s="264">
        <v>0</v>
      </c>
      <c r="G821" s="264">
        <v>0</v>
      </c>
      <c r="H821" s="264">
        <v>64172</v>
      </c>
      <c r="I821" s="264">
        <v>1200</v>
      </c>
      <c r="J821" s="264">
        <v>2900</v>
      </c>
      <c r="K821" s="264">
        <v>179478</v>
      </c>
      <c r="L821" s="264">
        <v>556292</v>
      </c>
      <c r="M821" s="264">
        <v>0</v>
      </c>
      <c r="N821" s="264">
        <v>2500</v>
      </c>
      <c r="O821" s="264">
        <v>0</v>
      </c>
      <c r="P821" s="264">
        <v>87646</v>
      </c>
      <c r="Q821" s="264">
        <v>1200392</v>
      </c>
      <c r="R821" s="264">
        <v>217430</v>
      </c>
      <c r="S821" s="264">
        <v>164624</v>
      </c>
      <c r="T821" s="264">
        <v>1500</v>
      </c>
      <c r="U821" s="264">
        <v>59895</v>
      </c>
      <c r="V821" s="264">
        <v>20750</v>
      </c>
      <c r="W821" s="264">
        <v>93823</v>
      </c>
      <c r="X821" s="264">
        <v>40000</v>
      </c>
      <c r="Y821" s="264">
        <v>0</v>
      </c>
      <c r="Z821" s="264">
        <v>598022</v>
      </c>
      <c r="AA821" s="264">
        <v>620161</v>
      </c>
      <c r="AB821" s="264">
        <v>1218183</v>
      </c>
      <c r="AC821" s="264">
        <v>87646</v>
      </c>
      <c r="AD821" s="264">
        <v>1305829</v>
      </c>
      <c r="AE821" s="264">
        <v>-105437</v>
      </c>
      <c r="AF821" s="264">
        <v>1218785</v>
      </c>
      <c r="AG821" s="264">
        <v>1113348</v>
      </c>
      <c r="AI821" t="s">
        <v>1797</v>
      </c>
      <c r="AK821" t="s">
        <v>1798</v>
      </c>
      <c r="AL821" s="241" t="str">
        <f t="shared" si="12"/>
        <v>822</v>
      </c>
    </row>
    <row r="822" spans="1:38" x14ac:dyDescent="0.2">
      <c r="A822" s="272" t="s">
        <v>3025</v>
      </c>
      <c r="B822" t="s">
        <v>1816</v>
      </c>
      <c r="C822" s="264">
        <v>35666</v>
      </c>
      <c r="D822" s="264">
        <v>0</v>
      </c>
      <c r="E822" s="264">
        <v>35666</v>
      </c>
      <c r="F822" s="264">
        <v>0</v>
      </c>
      <c r="G822" s="264">
        <v>0</v>
      </c>
      <c r="H822" s="264">
        <v>12696</v>
      </c>
      <c r="I822" s="264">
        <v>855</v>
      </c>
      <c r="J822" s="264">
        <v>350</v>
      </c>
      <c r="K822" s="264">
        <v>19000</v>
      </c>
      <c r="L822" s="264">
        <v>0</v>
      </c>
      <c r="M822" s="264">
        <v>0</v>
      </c>
      <c r="N822" s="264">
        <v>0</v>
      </c>
      <c r="O822" s="264">
        <v>0</v>
      </c>
      <c r="P822" s="264">
        <v>0</v>
      </c>
      <c r="Q822" s="264">
        <v>68567</v>
      </c>
      <c r="R822" s="264">
        <v>18440</v>
      </c>
      <c r="S822" s="264">
        <v>22200</v>
      </c>
      <c r="T822" s="264">
        <v>0</v>
      </c>
      <c r="U822" s="264">
        <v>4015</v>
      </c>
      <c r="V822" s="264">
        <v>525</v>
      </c>
      <c r="W822" s="264">
        <v>13720</v>
      </c>
      <c r="X822" s="264">
        <v>0</v>
      </c>
      <c r="Y822" s="264">
        <v>0</v>
      </c>
      <c r="Z822" s="264">
        <v>58900</v>
      </c>
      <c r="AA822" s="264">
        <v>0</v>
      </c>
      <c r="AB822" s="264">
        <v>58900</v>
      </c>
      <c r="AC822" s="264">
        <v>0</v>
      </c>
      <c r="AD822" s="264">
        <v>58900</v>
      </c>
      <c r="AE822" s="264">
        <v>9667</v>
      </c>
      <c r="AF822" s="264">
        <v>207580</v>
      </c>
      <c r="AG822" s="264">
        <v>217247</v>
      </c>
      <c r="AI822" t="s">
        <v>2043</v>
      </c>
      <c r="AK822" t="s">
        <v>2044</v>
      </c>
      <c r="AL822" s="241" t="str">
        <f t="shared" si="12"/>
        <v>939</v>
      </c>
    </row>
    <row r="823" spans="1:38" x14ac:dyDescent="0.2">
      <c r="A823" s="272" t="s">
        <v>3026</v>
      </c>
      <c r="B823" t="s">
        <v>1818</v>
      </c>
      <c r="C823" s="264">
        <v>67033</v>
      </c>
      <c r="D823" s="264">
        <v>0</v>
      </c>
      <c r="E823" s="264">
        <v>67033</v>
      </c>
      <c r="F823" s="264">
        <v>0</v>
      </c>
      <c r="G823" s="264">
        <v>0</v>
      </c>
      <c r="H823" s="264">
        <v>19069</v>
      </c>
      <c r="I823" s="264">
        <v>0</v>
      </c>
      <c r="J823" s="264">
        <v>30000</v>
      </c>
      <c r="K823" s="264">
        <v>44815</v>
      </c>
      <c r="L823" s="264">
        <v>96051</v>
      </c>
      <c r="M823" s="264">
        <v>0</v>
      </c>
      <c r="N823" s="264">
        <v>0</v>
      </c>
      <c r="O823" s="264">
        <v>0</v>
      </c>
      <c r="P823" s="264">
        <v>42515</v>
      </c>
      <c r="Q823" s="264">
        <v>299483</v>
      </c>
      <c r="R823" s="264">
        <v>11885</v>
      </c>
      <c r="S823" s="264">
        <v>42190</v>
      </c>
      <c r="T823" s="264">
        <v>0</v>
      </c>
      <c r="U823" s="264">
        <v>21000</v>
      </c>
      <c r="V823" s="264">
        <v>0</v>
      </c>
      <c r="W823" s="264">
        <v>54385</v>
      </c>
      <c r="X823" s="264">
        <v>13126</v>
      </c>
      <c r="Y823" s="264">
        <v>0</v>
      </c>
      <c r="Z823" s="264">
        <v>142586</v>
      </c>
      <c r="AA823" s="264">
        <v>102000</v>
      </c>
      <c r="AB823" s="264">
        <v>244586</v>
      </c>
      <c r="AC823" s="264">
        <v>42515</v>
      </c>
      <c r="AD823" s="264">
        <v>287101</v>
      </c>
      <c r="AE823" s="264">
        <v>12382</v>
      </c>
      <c r="AF823" s="264">
        <v>951227</v>
      </c>
      <c r="AG823" s="264">
        <v>963609</v>
      </c>
      <c r="AI823" t="s">
        <v>2045</v>
      </c>
      <c r="AK823" t="s">
        <v>2046</v>
      </c>
      <c r="AL823" s="241" t="str">
        <f t="shared" si="12"/>
        <v>940</v>
      </c>
    </row>
    <row r="824" spans="1:38" x14ac:dyDescent="0.2">
      <c r="A824" s="272" t="s">
        <v>3027</v>
      </c>
      <c r="B824" t="s">
        <v>1803</v>
      </c>
      <c r="C824" s="264">
        <v>1084672</v>
      </c>
      <c r="D824" s="264">
        <v>0</v>
      </c>
      <c r="E824" s="264">
        <v>1084672</v>
      </c>
      <c r="F824" s="264">
        <v>0</v>
      </c>
      <c r="G824" s="264">
        <v>214338</v>
      </c>
      <c r="H824" s="264">
        <v>228705</v>
      </c>
      <c r="I824" s="264">
        <v>21225</v>
      </c>
      <c r="J824" s="264">
        <v>49068</v>
      </c>
      <c r="K824" s="264">
        <v>1699149</v>
      </c>
      <c r="L824" s="264">
        <v>1257800</v>
      </c>
      <c r="M824" s="264">
        <v>10000</v>
      </c>
      <c r="N824" s="264">
        <v>101050</v>
      </c>
      <c r="O824" s="264">
        <v>1700000</v>
      </c>
      <c r="P824" s="264">
        <v>752285</v>
      </c>
      <c r="Q824" s="264">
        <v>7118292</v>
      </c>
      <c r="R824" s="264">
        <v>964952</v>
      </c>
      <c r="S824" s="264">
        <v>675150</v>
      </c>
      <c r="T824" s="264">
        <v>12500</v>
      </c>
      <c r="U824" s="264">
        <v>314065</v>
      </c>
      <c r="V824" s="264">
        <v>499494</v>
      </c>
      <c r="W824" s="264">
        <v>196736</v>
      </c>
      <c r="X824" s="264">
        <v>286951</v>
      </c>
      <c r="Y824" s="264">
        <v>2664154</v>
      </c>
      <c r="Z824" s="264">
        <v>5614002</v>
      </c>
      <c r="AA824" s="264">
        <v>958508</v>
      </c>
      <c r="AB824" s="264">
        <v>6572510</v>
      </c>
      <c r="AC824" s="264">
        <v>752285</v>
      </c>
      <c r="AD824" s="264">
        <v>7324795</v>
      </c>
      <c r="AE824" s="264">
        <v>-206503</v>
      </c>
      <c r="AF824" s="264">
        <v>3401929</v>
      </c>
      <c r="AG824" s="264">
        <v>3195426</v>
      </c>
      <c r="AI824" t="s">
        <v>1417</v>
      </c>
      <c r="AK824" t="s">
        <v>1418</v>
      </c>
      <c r="AL824" s="241" t="str">
        <f t="shared" si="12"/>
        <v>637</v>
      </c>
    </row>
    <row r="825" spans="1:38" x14ac:dyDescent="0.2">
      <c r="A825" s="272" t="s">
        <v>3028</v>
      </c>
      <c r="B825" t="s">
        <v>1821</v>
      </c>
      <c r="C825" s="264">
        <v>1062437</v>
      </c>
      <c r="D825" s="264">
        <v>0</v>
      </c>
      <c r="E825" s="264">
        <v>1062437</v>
      </c>
      <c r="F825" s="264">
        <v>0</v>
      </c>
      <c r="G825" s="264">
        <v>0</v>
      </c>
      <c r="H825" s="264">
        <v>241893</v>
      </c>
      <c r="I825" s="264">
        <v>25150</v>
      </c>
      <c r="J825" s="264">
        <v>23022</v>
      </c>
      <c r="K825" s="264">
        <v>894498</v>
      </c>
      <c r="L825" s="264">
        <v>1398691</v>
      </c>
      <c r="M825" s="264">
        <v>0</v>
      </c>
      <c r="N825" s="264">
        <v>9000</v>
      </c>
      <c r="O825" s="264">
        <v>0</v>
      </c>
      <c r="P825" s="264">
        <v>668920</v>
      </c>
      <c r="Q825" s="264">
        <v>4323611</v>
      </c>
      <c r="R825" s="264">
        <v>879360</v>
      </c>
      <c r="S825" s="264">
        <v>561625</v>
      </c>
      <c r="T825" s="264">
        <v>7100</v>
      </c>
      <c r="U825" s="264">
        <v>421038</v>
      </c>
      <c r="V825" s="264">
        <v>260994</v>
      </c>
      <c r="W825" s="264">
        <v>225140</v>
      </c>
      <c r="X825" s="264">
        <v>116856</v>
      </c>
      <c r="Y825" s="264">
        <v>385000</v>
      </c>
      <c r="Z825" s="264">
        <v>2857113</v>
      </c>
      <c r="AA825" s="264">
        <v>1646241</v>
      </c>
      <c r="AB825" s="264">
        <v>4503354</v>
      </c>
      <c r="AC825" s="264">
        <v>668920</v>
      </c>
      <c r="AD825" s="264">
        <v>5172274</v>
      </c>
      <c r="AE825" s="264">
        <v>-848663</v>
      </c>
      <c r="AF825" s="264">
        <v>2859583</v>
      </c>
      <c r="AG825" s="264">
        <v>2010920</v>
      </c>
      <c r="AI825" t="s">
        <v>1109</v>
      </c>
      <c r="AK825" t="s">
        <v>1110</v>
      </c>
      <c r="AL825" s="241" t="str">
        <f t="shared" si="12"/>
        <v>488</v>
      </c>
    </row>
    <row r="826" spans="1:38" x14ac:dyDescent="0.2">
      <c r="A826" s="272" t="s">
        <v>3029</v>
      </c>
      <c r="B826" t="s">
        <v>1823</v>
      </c>
      <c r="C826" s="264">
        <v>928205</v>
      </c>
      <c r="D826" s="264">
        <v>0</v>
      </c>
      <c r="E826" s="264">
        <v>928205</v>
      </c>
      <c r="F826" s="264">
        <v>0</v>
      </c>
      <c r="G826" s="264">
        <v>0</v>
      </c>
      <c r="H826" s="264">
        <v>122892</v>
      </c>
      <c r="I826" s="264">
        <v>4575</v>
      </c>
      <c r="J826" s="264">
        <v>1200</v>
      </c>
      <c r="K826" s="264">
        <v>483897.64</v>
      </c>
      <c r="L826" s="264">
        <v>3174854</v>
      </c>
      <c r="M826" s="264">
        <v>0</v>
      </c>
      <c r="N826" s="264">
        <v>32600</v>
      </c>
      <c r="O826" s="264">
        <v>2820000</v>
      </c>
      <c r="P826" s="264">
        <v>0</v>
      </c>
      <c r="Q826" s="264">
        <v>7568223.6399999997</v>
      </c>
      <c r="R826" s="264">
        <v>788270</v>
      </c>
      <c r="S826" s="264">
        <v>452600</v>
      </c>
      <c r="T826" s="264">
        <v>9500</v>
      </c>
      <c r="U826" s="264">
        <v>186830</v>
      </c>
      <c r="V826" s="264">
        <v>90500</v>
      </c>
      <c r="W826" s="264">
        <v>151590</v>
      </c>
      <c r="X826" s="264">
        <v>475000</v>
      </c>
      <c r="Y826" s="264">
        <v>3085000</v>
      </c>
      <c r="Z826" s="264">
        <v>5239290</v>
      </c>
      <c r="AA826" s="264">
        <v>2808000</v>
      </c>
      <c r="AB826" s="264">
        <v>8047290</v>
      </c>
      <c r="AC826" s="264">
        <v>0</v>
      </c>
      <c r="AD826" s="264">
        <v>8047290</v>
      </c>
      <c r="AE826" s="264">
        <v>-479066.35999999987</v>
      </c>
      <c r="AF826" s="264">
        <v>1953916</v>
      </c>
      <c r="AG826" s="264">
        <v>1474849.6400000001</v>
      </c>
      <c r="AI826" t="s">
        <v>316</v>
      </c>
      <c r="AK826" t="s">
        <v>317</v>
      </c>
      <c r="AL826" s="241" t="str">
        <f t="shared" si="12"/>
        <v>112</v>
      </c>
    </row>
    <row r="827" spans="1:38" x14ac:dyDescent="0.2">
      <c r="A827" s="272" t="s">
        <v>3030</v>
      </c>
      <c r="B827" t="s">
        <v>1825</v>
      </c>
      <c r="C827" s="264">
        <v>9984</v>
      </c>
      <c r="D827" s="264">
        <v>0</v>
      </c>
      <c r="E827" s="264">
        <v>9984</v>
      </c>
      <c r="F827" s="264">
        <v>0</v>
      </c>
      <c r="G827" s="264">
        <v>0</v>
      </c>
      <c r="H827" s="264">
        <v>4008</v>
      </c>
      <c r="I827" s="264">
        <v>275</v>
      </c>
      <c r="J827" s="264">
        <v>140</v>
      </c>
      <c r="K827" s="264">
        <v>6322</v>
      </c>
      <c r="L827" s="264">
        <v>530</v>
      </c>
      <c r="M827" s="264">
        <v>100</v>
      </c>
      <c r="N827" s="264">
        <v>250</v>
      </c>
      <c r="O827" s="264">
        <v>0</v>
      </c>
      <c r="P827" s="264">
        <v>3500</v>
      </c>
      <c r="Q827" s="264">
        <v>25109</v>
      </c>
      <c r="R827" s="264">
        <v>760</v>
      </c>
      <c r="S827" s="264">
        <v>9600</v>
      </c>
      <c r="T827" s="264">
        <v>130</v>
      </c>
      <c r="U827" s="264">
        <v>1600</v>
      </c>
      <c r="V827" s="264">
        <v>0</v>
      </c>
      <c r="W827" s="264">
        <v>18000</v>
      </c>
      <c r="X827" s="264">
        <v>0</v>
      </c>
      <c r="Y827" s="264">
        <v>0</v>
      </c>
      <c r="Z827" s="264">
        <v>30090</v>
      </c>
      <c r="AA827" s="264">
        <v>0</v>
      </c>
      <c r="AB827" s="264">
        <v>30090</v>
      </c>
      <c r="AC827" s="264">
        <v>3500</v>
      </c>
      <c r="AD827" s="264">
        <v>33590</v>
      </c>
      <c r="AE827" s="264">
        <v>-8481</v>
      </c>
      <c r="AF827" s="264">
        <v>15788</v>
      </c>
      <c r="AG827" s="264">
        <v>7307</v>
      </c>
      <c r="AI827" t="s">
        <v>1161</v>
      </c>
      <c r="AK827" t="s">
        <v>1162</v>
      </c>
      <c r="AL827" s="241" t="str">
        <f t="shared" si="12"/>
        <v>513</v>
      </c>
    </row>
    <row r="828" spans="1:38" x14ac:dyDescent="0.2">
      <c r="A828" s="272" t="s">
        <v>3031</v>
      </c>
      <c r="B828" t="s">
        <v>1830</v>
      </c>
      <c r="C828" s="264">
        <v>408022</v>
      </c>
      <c r="D828" s="264">
        <v>0</v>
      </c>
      <c r="E828" s="264">
        <v>408022</v>
      </c>
      <c r="F828" s="264">
        <v>0</v>
      </c>
      <c r="G828" s="264">
        <v>0</v>
      </c>
      <c r="H828" s="264">
        <v>95161</v>
      </c>
      <c r="I828" s="264">
        <v>4200</v>
      </c>
      <c r="J828" s="264">
        <v>9795</v>
      </c>
      <c r="K828" s="264">
        <v>373196.96</v>
      </c>
      <c r="L828" s="264">
        <v>1531300</v>
      </c>
      <c r="M828" s="264">
        <v>0</v>
      </c>
      <c r="N828" s="264">
        <v>26050</v>
      </c>
      <c r="O828" s="264">
        <v>0</v>
      </c>
      <c r="P828" s="264">
        <v>279206</v>
      </c>
      <c r="Q828" s="264">
        <v>2726930.96</v>
      </c>
      <c r="R828" s="264">
        <v>192478</v>
      </c>
      <c r="S828" s="264">
        <v>464689</v>
      </c>
      <c r="T828" s="264">
        <v>3500</v>
      </c>
      <c r="U828" s="264">
        <v>113856</v>
      </c>
      <c r="V828" s="264">
        <v>198634</v>
      </c>
      <c r="W828" s="264">
        <v>124800</v>
      </c>
      <c r="X828" s="264">
        <v>128259</v>
      </c>
      <c r="Y828" s="264">
        <v>0</v>
      </c>
      <c r="Z828" s="264">
        <v>1226216</v>
      </c>
      <c r="AA828" s="264">
        <v>1730769</v>
      </c>
      <c r="AB828" s="264">
        <v>2956985</v>
      </c>
      <c r="AC828" s="264">
        <v>279206</v>
      </c>
      <c r="AD828" s="264">
        <v>3236191</v>
      </c>
      <c r="AE828" s="264">
        <v>-509260.04</v>
      </c>
      <c r="AF828" s="264">
        <v>993720</v>
      </c>
      <c r="AG828" s="264">
        <v>484459.96</v>
      </c>
      <c r="AI828" t="s">
        <v>463</v>
      </c>
      <c r="AK828" t="s">
        <v>464</v>
      </c>
      <c r="AL828" s="241" t="str">
        <f t="shared" si="12"/>
        <v>180</v>
      </c>
    </row>
    <row r="829" spans="1:38" x14ac:dyDescent="0.2">
      <c r="A829" s="272" t="s">
        <v>3032</v>
      </c>
      <c r="B829" t="s">
        <v>1832</v>
      </c>
      <c r="C829" s="264">
        <v>22652</v>
      </c>
      <c r="D829" s="264">
        <v>0</v>
      </c>
      <c r="E829" s="264">
        <v>22652</v>
      </c>
      <c r="F829" s="264">
        <v>0</v>
      </c>
      <c r="G829" s="264">
        <v>0</v>
      </c>
      <c r="H829" s="264">
        <v>14197</v>
      </c>
      <c r="I829" s="264">
        <v>0</v>
      </c>
      <c r="J829" s="264">
        <v>2400</v>
      </c>
      <c r="K829" s="264">
        <v>57796.2</v>
      </c>
      <c r="L829" s="264">
        <v>18800</v>
      </c>
      <c r="M829" s="264">
        <v>0</v>
      </c>
      <c r="N829" s="264">
        <v>5000</v>
      </c>
      <c r="O829" s="264">
        <v>0</v>
      </c>
      <c r="P829" s="264">
        <v>0</v>
      </c>
      <c r="Q829" s="264">
        <v>120845.2</v>
      </c>
      <c r="R829" s="264">
        <v>26500</v>
      </c>
      <c r="S829" s="264">
        <v>55858</v>
      </c>
      <c r="T829" s="264">
        <v>0</v>
      </c>
      <c r="U829" s="264">
        <v>10230</v>
      </c>
      <c r="V829" s="264">
        <v>0</v>
      </c>
      <c r="W829" s="264">
        <v>29694</v>
      </c>
      <c r="X829" s="264">
        <v>0</v>
      </c>
      <c r="Y829" s="264">
        <v>0</v>
      </c>
      <c r="Z829" s="264">
        <v>122282</v>
      </c>
      <c r="AA829" s="264">
        <v>0</v>
      </c>
      <c r="AB829" s="264">
        <v>122282</v>
      </c>
      <c r="AC829" s="264">
        <v>0</v>
      </c>
      <c r="AD829" s="264">
        <v>122282</v>
      </c>
      <c r="AE829" s="264">
        <v>-1436.8000000000065</v>
      </c>
      <c r="AF829" s="264">
        <v>114010</v>
      </c>
      <c r="AG829" s="264">
        <v>112573.2</v>
      </c>
      <c r="AI829" t="s">
        <v>2014</v>
      </c>
      <c r="AK829" t="s">
        <v>2015</v>
      </c>
      <c r="AL829" s="241" t="str">
        <f t="shared" si="12"/>
        <v>925</v>
      </c>
    </row>
    <row r="830" spans="1:38" x14ac:dyDescent="0.2">
      <c r="A830" s="272" t="s">
        <v>3033</v>
      </c>
      <c r="B830" t="s">
        <v>1835</v>
      </c>
      <c r="C830" s="264">
        <v>97556</v>
      </c>
      <c r="D830" s="264">
        <v>0</v>
      </c>
      <c r="E830" s="264">
        <v>97556</v>
      </c>
      <c r="F830" s="264">
        <v>0</v>
      </c>
      <c r="G830" s="264">
        <v>0</v>
      </c>
      <c r="H830" s="264">
        <v>25744</v>
      </c>
      <c r="I830" s="264">
        <v>1005</v>
      </c>
      <c r="J830" s="264">
        <v>1000</v>
      </c>
      <c r="K830" s="264">
        <v>59000</v>
      </c>
      <c r="L830" s="264">
        <v>309000</v>
      </c>
      <c r="M830" s="264">
        <v>0</v>
      </c>
      <c r="N830" s="264">
        <v>20000</v>
      </c>
      <c r="O830" s="264">
        <v>0</v>
      </c>
      <c r="P830" s="264">
        <v>0</v>
      </c>
      <c r="Q830" s="264">
        <v>513305</v>
      </c>
      <c r="R830" s="264">
        <v>22900</v>
      </c>
      <c r="S830" s="264">
        <v>107100</v>
      </c>
      <c r="T830" s="264">
        <v>0</v>
      </c>
      <c r="U830" s="264">
        <v>41200</v>
      </c>
      <c r="V830" s="264">
        <v>200</v>
      </c>
      <c r="W830" s="264">
        <v>74000</v>
      </c>
      <c r="X830" s="264">
        <v>10040</v>
      </c>
      <c r="Y830" s="264">
        <v>0</v>
      </c>
      <c r="Z830" s="264">
        <v>255440</v>
      </c>
      <c r="AA830" s="264">
        <v>257000</v>
      </c>
      <c r="AB830" s="264">
        <v>512440</v>
      </c>
      <c r="AC830" s="264">
        <v>0</v>
      </c>
      <c r="AD830" s="264">
        <v>512440</v>
      </c>
      <c r="AE830" s="264">
        <v>865</v>
      </c>
      <c r="AF830" s="264">
        <v>310667</v>
      </c>
      <c r="AG830" s="264">
        <v>311532</v>
      </c>
      <c r="AI830" t="s">
        <v>661</v>
      </c>
      <c r="AK830" t="s">
        <v>662</v>
      </c>
      <c r="AL830" s="241" t="str">
        <f t="shared" si="12"/>
        <v>277</v>
      </c>
    </row>
    <row r="831" spans="1:38" x14ac:dyDescent="0.2">
      <c r="A831" s="272" t="s">
        <v>3034</v>
      </c>
      <c r="B831" t="s">
        <v>1837</v>
      </c>
      <c r="C831" s="264">
        <v>3099</v>
      </c>
      <c r="D831" s="264">
        <v>0</v>
      </c>
      <c r="E831" s="264">
        <v>3099</v>
      </c>
      <c r="F831" s="264">
        <v>0</v>
      </c>
      <c r="G831" s="264">
        <v>0</v>
      </c>
      <c r="H831" s="264">
        <v>3251</v>
      </c>
      <c r="I831" s="264">
        <v>0</v>
      </c>
      <c r="J831" s="264">
        <v>50</v>
      </c>
      <c r="K831" s="264">
        <v>4400</v>
      </c>
      <c r="L831" s="264">
        <v>0</v>
      </c>
      <c r="M831" s="264">
        <v>0</v>
      </c>
      <c r="N831" s="264">
        <v>500</v>
      </c>
      <c r="O831" s="264">
        <v>0</v>
      </c>
      <c r="P831" s="264">
        <v>0</v>
      </c>
      <c r="Q831" s="264">
        <v>11300</v>
      </c>
      <c r="R831" s="264">
        <v>201</v>
      </c>
      <c r="S831" s="264">
        <v>6500</v>
      </c>
      <c r="T831" s="264">
        <v>0</v>
      </c>
      <c r="U831" s="264">
        <v>4000</v>
      </c>
      <c r="V831" s="264">
        <v>1300</v>
      </c>
      <c r="W831" s="264">
        <v>4000</v>
      </c>
      <c r="X831" s="264">
        <v>0</v>
      </c>
      <c r="Y831" s="264">
        <v>0</v>
      </c>
      <c r="Z831" s="264">
        <v>16001</v>
      </c>
      <c r="AA831" s="264">
        <v>0</v>
      </c>
      <c r="AB831" s="264">
        <v>16001</v>
      </c>
      <c r="AC831" s="264">
        <v>0</v>
      </c>
      <c r="AD831" s="264">
        <v>16001</v>
      </c>
      <c r="AE831" s="264">
        <v>-4701</v>
      </c>
      <c r="AF831" s="264">
        <v>21420</v>
      </c>
      <c r="AG831" s="264">
        <v>16719</v>
      </c>
      <c r="AI831" t="s">
        <v>1051</v>
      </c>
      <c r="AK831" t="s">
        <v>1052</v>
      </c>
      <c r="AL831" s="241" t="str">
        <f t="shared" si="12"/>
        <v>460</v>
      </c>
    </row>
    <row r="832" spans="1:38" x14ac:dyDescent="0.2">
      <c r="A832" s="272" t="s">
        <v>3035</v>
      </c>
      <c r="B832" t="s">
        <v>1839</v>
      </c>
      <c r="C832" s="264">
        <v>13667</v>
      </c>
      <c r="D832" s="264">
        <v>0</v>
      </c>
      <c r="E832" s="264">
        <v>13667</v>
      </c>
      <c r="F832" s="264">
        <v>0</v>
      </c>
      <c r="G832" s="264">
        <v>0</v>
      </c>
      <c r="H832" s="264">
        <v>12836</v>
      </c>
      <c r="I832" s="264">
        <v>0</v>
      </c>
      <c r="J832" s="264">
        <v>500</v>
      </c>
      <c r="K832" s="264">
        <v>20750</v>
      </c>
      <c r="L832" s="264">
        <v>18000</v>
      </c>
      <c r="M832" s="264">
        <v>0</v>
      </c>
      <c r="N832" s="264">
        <v>500</v>
      </c>
      <c r="O832" s="264">
        <v>0</v>
      </c>
      <c r="P832" s="264">
        <v>0</v>
      </c>
      <c r="Q832" s="264">
        <v>66253</v>
      </c>
      <c r="R832" s="264">
        <v>6160</v>
      </c>
      <c r="S832" s="264">
        <v>16200</v>
      </c>
      <c r="T832" s="264">
        <v>0</v>
      </c>
      <c r="U832" s="264">
        <v>8550</v>
      </c>
      <c r="V832" s="264">
        <v>3000</v>
      </c>
      <c r="W832" s="264">
        <v>15250</v>
      </c>
      <c r="X832" s="264">
        <v>0</v>
      </c>
      <c r="Y832" s="264">
        <v>0</v>
      </c>
      <c r="Z832" s="264">
        <v>49160</v>
      </c>
      <c r="AA832" s="264">
        <v>17500</v>
      </c>
      <c r="AB832" s="264">
        <v>66660</v>
      </c>
      <c r="AC832" s="264">
        <v>0</v>
      </c>
      <c r="AD832" s="264">
        <v>66660</v>
      </c>
      <c r="AE832" s="264">
        <v>-407</v>
      </c>
      <c r="AF832" s="264">
        <v>76806</v>
      </c>
      <c r="AG832" s="264">
        <v>76399</v>
      </c>
      <c r="AI832" t="s">
        <v>1922</v>
      </c>
      <c r="AK832" t="s">
        <v>1923</v>
      </c>
      <c r="AL832" s="241" t="str">
        <f t="shared" si="12"/>
        <v>881</v>
      </c>
    </row>
    <row r="833" spans="1:38" x14ac:dyDescent="0.2">
      <c r="A833" s="272" t="s">
        <v>3036</v>
      </c>
      <c r="B833" t="s">
        <v>1841</v>
      </c>
      <c r="C833" s="264">
        <v>501736</v>
      </c>
      <c r="D833" s="264">
        <v>0</v>
      </c>
      <c r="E833" s="264">
        <v>501736</v>
      </c>
      <c r="F833" s="264">
        <v>0</v>
      </c>
      <c r="G833" s="264">
        <v>51887</v>
      </c>
      <c r="H833" s="264">
        <v>85060</v>
      </c>
      <c r="I833" s="264">
        <v>5250</v>
      </c>
      <c r="J833" s="264">
        <v>15714</v>
      </c>
      <c r="K833" s="264">
        <v>628390.46</v>
      </c>
      <c r="L833" s="264">
        <v>2228876</v>
      </c>
      <c r="M833" s="264">
        <v>0</v>
      </c>
      <c r="N833" s="264">
        <v>108500</v>
      </c>
      <c r="O833" s="264">
        <v>2800400</v>
      </c>
      <c r="P833" s="264">
        <v>77786</v>
      </c>
      <c r="Q833" s="264">
        <v>6503599.46</v>
      </c>
      <c r="R833" s="264">
        <v>206211</v>
      </c>
      <c r="S833" s="264">
        <v>304644</v>
      </c>
      <c r="T833" s="264">
        <v>89900</v>
      </c>
      <c r="U833" s="264">
        <v>310984</v>
      </c>
      <c r="V833" s="264">
        <v>59387</v>
      </c>
      <c r="W833" s="264">
        <v>132587</v>
      </c>
      <c r="X833" s="264">
        <v>71488</v>
      </c>
      <c r="Y833" s="264">
        <v>3222500</v>
      </c>
      <c r="Z833" s="264">
        <v>4397701</v>
      </c>
      <c r="AA833" s="264">
        <v>2049215</v>
      </c>
      <c r="AB833" s="264">
        <v>6446916</v>
      </c>
      <c r="AC833" s="264">
        <v>77786</v>
      </c>
      <c r="AD833" s="264">
        <v>6524702</v>
      </c>
      <c r="AE833" s="264">
        <v>-21102.540000000052</v>
      </c>
      <c r="AF833" s="264">
        <v>2755083</v>
      </c>
      <c r="AG833" s="264">
        <v>2733980.46</v>
      </c>
      <c r="AI833" t="s">
        <v>1053</v>
      </c>
      <c r="AK833" t="s">
        <v>1054</v>
      </c>
      <c r="AL833" s="241" t="str">
        <f t="shared" si="12"/>
        <v>461</v>
      </c>
    </row>
    <row r="834" spans="1:38" x14ac:dyDescent="0.2">
      <c r="A834" s="272" t="s">
        <v>3037</v>
      </c>
      <c r="B834" t="s">
        <v>1843</v>
      </c>
      <c r="C834" s="264">
        <v>82911</v>
      </c>
      <c r="D834" s="264">
        <v>0</v>
      </c>
      <c r="E834" s="264">
        <v>82911</v>
      </c>
      <c r="F834" s="264">
        <v>0</v>
      </c>
      <c r="G834" s="264">
        <v>0</v>
      </c>
      <c r="H834" s="264">
        <v>27454</v>
      </c>
      <c r="I834" s="264">
        <v>1245</v>
      </c>
      <c r="J834" s="264">
        <v>18551</v>
      </c>
      <c r="K834" s="264">
        <v>57672</v>
      </c>
      <c r="L834" s="264">
        <v>157652</v>
      </c>
      <c r="M834" s="264">
        <v>0</v>
      </c>
      <c r="N834" s="264">
        <v>0</v>
      </c>
      <c r="O834" s="264">
        <v>0</v>
      </c>
      <c r="P834" s="264">
        <v>0</v>
      </c>
      <c r="Q834" s="264">
        <v>345485</v>
      </c>
      <c r="R834" s="264">
        <v>8326</v>
      </c>
      <c r="S834" s="264">
        <v>144267</v>
      </c>
      <c r="T834" s="264">
        <v>0</v>
      </c>
      <c r="U834" s="264">
        <v>34149</v>
      </c>
      <c r="V834" s="264">
        <v>0</v>
      </c>
      <c r="W834" s="264">
        <v>62802</v>
      </c>
      <c r="X834" s="264">
        <v>0</v>
      </c>
      <c r="Y834" s="264">
        <v>0</v>
      </c>
      <c r="Z834" s="264">
        <v>249544</v>
      </c>
      <c r="AA834" s="264">
        <v>95941</v>
      </c>
      <c r="AB834" s="264">
        <v>345485</v>
      </c>
      <c r="AC834" s="264">
        <v>0</v>
      </c>
      <c r="AD834" s="264">
        <v>345485</v>
      </c>
      <c r="AE834" s="264">
        <v>0</v>
      </c>
      <c r="AF834" s="264">
        <v>386732</v>
      </c>
      <c r="AG834" s="264">
        <v>386732</v>
      </c>
      <c r="AI834" t="s">
        <v>1241</v>
      </c>
      <c r="AK834" t="s">
        <v>1242</v>
      </c>
      <c r="AL834" s="241" t="str">
        <f t="shared" ref="AL834:AL897" si="13">RIGHT(AK834,3)</f>
        <v>552</v>
      </c>
    </row>
    <row r="835" spans="1:38" x14ac:dyDescent="0.2">
      <c r="A835" s="272" t="s">
        <v>3038</v>
      </c>
      <c r="B835" t="s">
        <v>1845</v>
      </c>
      <c r="C835" s="264">
        <v>13081</v>
      </c>
      <c r="D835" s="264">
        <v>0</v>
      </c>
      <c r="E835" s="264">
        <v>13081</v>
      </c>
      <c r="F835" s="264">
        <v>0</v>
      </c>
      <c r="G835" s="264">
        <v>0</v>
      </c>
      <c r="H835" s="264">
        <v>6297</v>
      </c>
      <c r="I835" s="264">
        <v>0</v>
      </c>
      <c r="J835" s="264">
        <v>310</v>
      </c>
      <c r="K835" s="264">
        <v>13400</v>
      </c>
      <c r="L835" s="264">
        <v>0</v>
      </c>
      <c r="M835" s="264">
        <v>0</v>
      </c>
      <c r="N835" s="264">
        <v>500</v>
      </c>
      <c r="O835" s="264">
        <v>0</v>
      </c>
      <c r="P835" s="264">
        <v>0</v>
      </c>
      <c r="Q835" s="264">
        <v>33588</v>
      </c>
      <c r="R835" s="264">
        <v>6700</v>
      </c>
      <c r="S835" s="264">
        <v>8600</v>
      </c>
      <c r="T835" s="264">
        <v>0</v>
      </c>
      <c r="U835" s="264">
        <v>6500</v>
      </c>
      <c r="V835" s="264">
        <v>0</v>
      </c>
      <c r="W835" s="264">
        <v>13350</v>
      </c>
      <c r="X835" s="264">
        <v>0</v>
      </c>
      <c r="Y835" s="264">
        <v>0</v>
      </c>
      <c r="Z835" s="264">
        <v>35150</v>
      </c>
      <c r="AA835" s="264">
        <v>0</v>
      </c>
      <c r="AB835" s="264">
        <v>35150</v>
      </c>
      <c r="AC835" s="264">
        <v>0</v>
      </c>
      <c r="AD835" s="264">
        <v>35150</v>
      </c>
      <c r="AE835" s="264">
        <v>-1562</v>
      </c>
      <c r="AF835" s="264">
        <v>47154</v>
      </c>
      <c r="AG835" s="264">
        <v>45592</v>
      </c>
      <c r="AI835" t="s">
        <v>2158</v>
      </c>
      <c r="AK835" t="s">
        <v>1402</v>
      </c>
      <c r="AL835" s="241" t="str">
        <f t="shared" si="13"/>
        <v>629</v>
      </c>
    </row>
    <row r="836" spans="1:38" x14ac:dyDescent="0.2">
      <c r="A836" s="272" t="s">
        <v>3039</v>
      </c>
      <c r="B836" t="s">
        <v>1847</v>
      </c>
      <c r="C836" s="264">
        <v>188546</v>
      </c>
      <c r="D836" s="264">
        <v>0</v>
      </c>
      <c r="E836" s="264">
        <v>188546</v>
      </c>
      <c r="F836" s="264">
        <v>0</v>
      </c>
      <c r="G836" s="264">
        <v>0</v>
      </c>
      <c r="H836" s="264">
        <v>92845</v>
      </c>
      <c r="I836" s="264">
        <v>1155</v>
      </c>
      <c r="J836" s="264">
        <v>4500</v>
      </c>
      <c r="K836" s="264">
        <v>105245</v>
      </c>
      <c r="L836" s="264">
        <v>1128426</v>
      </c>
      <c r="M836" s="264">
        <v>0</v>
      </c>
      <c r="N836" s="264">
        <v>11390</v>
      </c>
      <c r="O836" s="264">
        <v>0</v>
      </c>
      <c r="P836" s="264">
        <v>291508</v>
      </c>
      <c r="Q836" s="264">
        <v>1823615</v>
      </c>
      <c r="R836" s="264">
        <v>99490</v>
      </c>
      <c r="S836" s="264">
        <v>224484</v>
      </c>
      <c r="T836" s="264">
        <v>0</v>
      </c>
      <c r="U836" s="264">
        <v>93469</v>
      </c>
      <c r="V836" s="264">
        <v>500</v>
      </c>
      <c r="W836" s="264">
        <v>86034</v>
      </c>
      <c r="X836" s="264">
        <v>0</v>
      </c>
      <c r="Y836" s="264">
        <v>0</v>
      </c>
      <c r="Z836" s="264">
        <v>503977</v>
      </c>
      <c r="AA836" s="264">
        <v>912116</v>
      </c>
      <c r="AB836" s="264">
        <v>1416093</v>
      </c>
      <c r="AC836" s="264">
        <v>291508</v>
      </c>
      <c r="AD836" s="264">
        <v>1707601</v>
      </c>
      <c r="AE836" s="264">
        <v>116014</v>
      </c>
      <c r="AF836" s="264">
        <v>882593</v>
      </c>
      <c r="AG836" s="264">
        <v>998607</v>
      </c>
      <c r="AI836" t="s">
        <v>2159</v>
      </c>
      <c r="AK836" t="s">
        <v>1370</v>
      </c>
      <c r="AL836" s="241" t="str">
        <f t="shared" si="13"/>
        <v>614</v>
      </c>
    </row>
    <row r="837" spans="1:38" x14ac:dyDescent="0.2">
      <c r="A837" s="272" t="s">
        <v>3040</v>
      </c>
      <c r="B837" t="s">
        <v>1849</v>
      </c>
      <c r="C837" s="264">
        <v>12358</v>
      </c>
      <c r="D837" s="264">
        <v>0</v>
      </c>
      <c r="E837" s="264">
        <v>12358</v>
      </c>
      <c r="F837" s="264">
        <v>0</v>
      </c>
      <c r="G837" s="264">
        <v>0</v>
      </c>
      <c r="H837" s="264">
        <v>10387</v>
      </c>
      <c r="I837" s="264">
        <v>390</v>
      </c>
      <c r="J837" s="264">
        <v>960</v>
      </c>
      <c r="K837" s="264">
        <v>8000</v>
      </c>
      <c r="L837" s="264">
        <v>0</v>
      </c>
      <c r="M837" s="264">
        <v>0</v>
      </c>
      <c r="N837" s="264">
        <v>600</v>
      </c>
      <c r="O837" s="264">
        <v>0</v>
      </c>
      <c r="P837" s="264">
        <v>0</v>
      </c>
      <c r="Q837" s="264">
        <v>32695</v>
      </c>
      <c r="R837" s="264">
        <v>1400</v>
      </c>
      <c r="S837" s="264">
        <v>13750</v>
      </c>
      <c r="T837" s="264">
        <v>0</v>
      </c>
      <c r="U837" s="264">
        <v>2150</v>
      </c>
      <c r="V837" s="264">
        <v>4000</v>
      </c>
      <c r="W837" s="264">
        <v>10400</v>
      </c>
      <c r="X837" s="264">
        <v>0</v>
      </c>
      <c r="Y837" s="264">
        <v>0</v>
      </c>
      <c r="Z837" s="264">
        <v>31700</v>
      </c>
      <c r="AA837" s="264">
        <v>0</v>
      </c>
      <c r="AB837" s="264">
        <v>31700</v>
      </c>
      <c r="AC837" s="264">
        <v>0</v>
      </c>
      <c r="AD837" s="264">
        <v>31700</v>
      </c>
      <c r="AE837" s="264">
        <v>995</v>
      </c>
      <c r="AF837" s="264">
        <v>154612</v>
      </c>
      <c r="AG837" s="264">
        <v>155607</v>
      </c>
      <c r="AI837" t="s">
        <v>2160</v>
      </c>
      <c r="AK837" t="s">
        <v>1304</v>
      </c>
      <c r="AL837" s="241" t="str">
        <f t="shared" si="13"/>
        <v>581</v>
      </c>
    </row>
    <row r="838" spans="1:38" x14ac:dyDescent="0.2">
      <c r="A838" s="272" t="s">
        <v>3041</v>
      </c>
      <c r="B838" t="s">
        <v>1851</v>
      </c>
      <c r="C838" s="264">
        <v>2865679</v>
      </c>
      <c r="D838" s="264">
        <v>0</v>
      </c>
      <c r="E838" s="264">
        <v>2865679</v>
      </c>
      <c r="F838" s="264">
        <v>0</v>
      </c>
      <c r="G838" s="264">
        <v>278185</v>
      </c>
      <c r="H838" s="264">
        <v>1020455</v>
      </c>
      <c r="I838" s="264">
        <v>44800</v>
      </c>
      <c r="J838" s="264">
        <v>83200</v>
      </c>
      <c r="K838" s="264">
        <v>2132523.6</v>
      </c>
      <c r="L838" s="264">
        <v>5584995</v>
      </c>
      <c r="M838" s="264">
        <v>5000</v>
      </c>
      <c r="N838" s="264">
        <v>750100</v>
      </c>
      <c r="O838" s="264">
        <v>3052500</v>
      </c>
      <c r="P838" s="264">
        <v>5743741</v>
      </c>
      <c r="Q838" s="264">
        <v>21561178.600000001</v>
      </c>
      <c r="R838" s="264">
        <v>1805261</v>
      </c>
      <c r="S838" s="264">
        <v>2225754</v>
      </c>
      <c r="T838" s="264">
        <v>0</v>
      </c>
      <c r="U838" s="264">
        <v>748705</v>
      </c>
      <c r="V838" s="264">
        <v>43600</v>
      </c>
      <c r="W838" s="264">
        <v>2283414</v>
      </c>
      <c r="X838" s="264">
        <v>779720</v>
      </c>
      <c r="Y838" s="264">
        <v>3200000</v>
      </c>
      <c r="Z838" s="264">
        <v>11086454</v>
      </c>
      <c r="AA838" s="264">
        <v>5687227</v>
      </c>
      <c r="AB838" s="264">
        <v>16773681</v>
      </c>
      <c r="AC838" s="264">
        <v>5743741</v>
      </c>
      <c r="AD838" s="264">
        <v>22517422</v>
      </c>
      <c r="AE838" s="264">
        <v>-956243.39999999944</v>
      </c>
      <c r="AF838" s="264">
        <v>11028520</v>
      </c>
      <c r="AG838" s="264">
        <v>10072276.600000001</v>
      </c>
      <c r="AI838" t="s">
        <v>2161</v>
      </c>
      <c r="AK838" t="s">
        <v>1050</v>
      </c>
      <c r="AL838" s="241" t="str">
        <f t="shared" si="13"/>
        <v>459</v>
      </c>
    </row>
    <row r="839" spans="1:38" x14ac:dyDescent="0.2">
      <c r="A839" s="272" t="s">
        <v>3042</v>
      </c>
      <c r="B839" t="s">
        <v>1853</v>
      </c>
      <c r="C839" s="264">
        <v>20087</v>
      </c>
      <c r="D839" s="264">
        <v>0</v>
      </c>
      <c r="E839" s="264">
        <v>20087</v>
      </c>
      <c r="F839" s="264">
        <v>0</v>
      </c>
      <c r="G839" s="264">
        <v>0</v>
      </c>
      <c r="H839" s="264">
        <v>11104</v>
      </c>
      <c r="I839" s="264">
        <v>390</v>
      </c>
      <c r="J839" s="264">
        <v>175</v>
      </c>
      <c r="K839" s="264">
        <v>8700</v>
      </c>
      <c r="L839" s="264">
        <v>0</v>
      </c>
      <c r="M839" s="264">
        <v>0</v>
      </c>
      <c r="N839" s="264">
        <v>0</v>
      </c>
      <c r="O839" s="264">
        <v>0</v>
      </c>
      <c r="P839" s="264">
        <v>0</v>
      </c>
      <c r="Q839" s="264">
        <v>40456</v>
      </c>
      <c r="R839" s="264">
        <v>1400</v>
      </c>
      <c r="S839" s="264">
        <v>13500</v>
      </c>
      <c r="T839" s="264">
        <v>0</v>
      </c>
      <c r="U839" s="264">
        <v>3950</v>
      </c>
      <c r="V839" s="264">
        <v>400</v>
      </c>
      <c r="W839" s="264">
        <v>18000</v>
      </c>
      <c r="X839" s="264">
        <v>0</v>
      </c>
      <c r="Y839" s="264">
        <v>0</v>
      </c>
      <c r="Z839" s="264">
        <v>37250</v>
      </c>
      <c r="AA839" s="264">
        <v>0</v>
      </c>
      <c r="AB839" s="264">
        <v>37250</v>
      </c>
      <c r="AC839" s="264">
        <v>0</v>
      </c>
      <c r="AD839" s="264">
        <v>37250</v>
      </c>
      <c r="AE839" s="264">
        <v>3206</v>
      </c>
      <c r="AF839" s="264">
        <v>84206</v>
      </c>
      <c r="AG839" s="264">
        <v>87412</v>
      </c>
      <c r="AI839" t="s">
        <v>2162</v>
      </c>
      <c r="AK839" t="s">
        <v>746</v>
      </c>
      <c r="AL839" s="241" t="str">
        <f t="shared" si="13"/>
        <v>318</v>
      </c>
    </row>
    <row r="840" spans="1:38" x14ac:dyDescent="0.2">
      <c r="A840" s="272" t="s">
        <v>3043</v>
      </c>
      <c r="B840" t="s">
        <v>1857</v>
      </c>
      <c r="C840" s="264">
        <v>74671</v>
      </c>
      <c r="D840" s="264">
        <v>0</v>
      </c>
      <c r="E840" s="264">
        <v>74671</v>
      </c>
      <c r="F840" s="264">
        <v>0</v>
      </c>
      <c r="G840" s="264">
        <v>0</v>
      </c>
      <c r="H840" s="264">
        <v>35901</v>
      </c>
      <c r="I840" s="264">
        <v>200</v>
      </c>
      <c r="J840" s="264">
        <v>1350</v>
      </c>
      <c r="K840" s="264">
        <v>61307</v>
      </c>
      <c r="L840" s="264">
        <v>223592</v>
      </c>
      <c r="M840" s="264">
        <v>0</v>
      </c>
      <c r="N840" s="264">
        <v>7200</v>
      </c>
      <c r="O840" s="264">
        <v>0</v>
      </c>
      <c r="P840" s="264">
        <v>31244</v>
      </c>
      <c r="Q840" s="264">
        <v>435465</v>
      </c>
      <c r="R840" s="264">
        <v>28450</v>
      </c>
      <c r="S840" s="264">
        <v>91200</v>
      </c>
      <c r="T840" s="264">
        <v>0</v>
      </c>
      <c r="U840" s="264">
        <v>15050</v>
      </c>
      <c r="V840" s="264">
        <v>5000</v>
      </c>
      <c r="W840" s="264">
        <v>78900</v>
      </c>
      <c r="X840" s="264">
        <v>16297</v>
      </c>
      <c r="Y840" s="264">
        <v>0</v>
      </c>
      <c r="Z840" s="264">
        <v>234897</v>
      </c>
      <c r="AA840" s="264">
        <v>181671</v>
      </c>
      <c r="AB840" s="264">
        <v>416568</v>
      </c>
      <c r="AC840" s="264">
        <v>31244</v>
      </c>
      <c r="AD840" s="264">
        <v>447812</v>
      </c>
      <c r="AE840" s="264">
        <v>-12347</v>
      </c>
      <c r="AF840" s="264">
        <v>383818</v>
      </c>
      <c r="AG840" s="264">
        <v>371471</v>
      </c>
      <c r="AI840" t="s">
        <v>2163</v>
      </c>
      <c r="AK840" t="s">
        <v>1919</v>
      </c>
      <c r="AL840" s="241" t="str">
        <f t="shared" si="13"/>
        <v>879</v>
      </c>
    </row>
    <row r="841" spans="1:38" x14ac:dyDescent="0.2">
      <c r="A841" s="272" t="s">
        <v>3044</v>
      </c>
      <c r="B841" t="s">
        <v>1860</v>
      </c>
      <c r="C841" s="264">
        <v>6367</v>
      </c>
      <c r="D841" s="264">
        <v>0</v>
      </c>
      <c r="E841" s="264">
        <v>6367</v>
      </c>
      <c r="F841" s="264">
        <v>0</v>
      </c>
      <c r="G841" s="264">
        <v>0</v>
      </c>
      <c r="H841" s="264">
        <v>6358</v>
      </c>
      <c r="I841" s="264">
        <v>0</v>
      </c>
      <c r="J841" s="264">
        <v>150</v>
      </c>
      <c r="K841" s="264">
        <v>6514</v>
      </c>
      <c r="L841" s="264">
        <v>0</v>
      </c>
      <c r="M841" s="264">
        <v>0</v>
      </c>
      <c r="N841" s="264">
        <v>0</v>
      </c>
      <c r="O841" s="264">
        <v>0</v>
      </c>
      <c r="P841" s="264">
        <v>2350</v>
      </c>
      <c r="Q841" s="264">
        <v>21739</v>
      </c>
      <c r="R841" s="264">
        <v>538</v>
      </c>
      <c r="S841" s="264">
        <v>9700</v>
      </c>
      <c r="T841" s="264">
        <v>0</v>
      </c>
      <c r="U841" s="264">
        <v>1900</v>
      </c>
      <c r="V841" s="264">
        <v>0</v>
      </c>
      <c r="W841" s="264">
        <v>6150</v>
      </c>
      <c r="X841" s="264">
        <v>0</v>
      </c>
      <c r="Y841" s="264">
        <v>0</v>
      </c>
      <c r="Z841" s="264">
        <v>18288</v>
      </c>
      <c r="AA841" s="264">
        <v>0</v>
      </c>
      <c r="AB841" s="264">
        <v>18288</v>
      </c>
      <c r="AC841" s="264">
        <v>2350</v>
      </c>
      <c r="AD841" s="264">
        <v>20638</v>
      </c>
      <c r="AE841" s="264">
        <v>1101</v>
      </c>
      <c r="AF841" s="264">
        <v>46996</v>
      </c>
      <c r="AG841" s="264">
        <v>48097</v>
      </c>
      <c r="AI841" t="s">
        <v>2164</v>
      </c>
      <c r="AK841" t="s">
        <v>498</v>
      </c>
      <c r="AL841" s="241" t="str">
        <f t="shared" si="13"/>
        <v>198</v>
      </c>
    </row>
    <row r="842" spans="1:38" x14ac:dyDescent="0.2">
      <c r="A842" s="272" t="s">
        <v>3045</v>
      </c>
      <c r="B842" t="s">
        <v>1862</v>
      </c>
      <c r="C842" s="264">
        <v>4181</v>
      </c>
      <c r="D842" s="264">
        <v>0</v>
      </c>
      <c r="E842" s="264">
        <v>4181</v>
      </c>
      <c r="F842" s="264">
        <v>0</v>
      </c>
      <c r="G842" s="264">
        <v>0</v>
      </c>
      <c r="H842" s="264">
        <v>5994</v>
      </c>
      <c r="I842" s="264">
        <v>12</v>
      </c>
      <c r="J842" s="264">
        <v>0</v>
      </c>
      <c r="K842" s="264">
        <v>5400</v>
      </c>
      <c r="L842" s="264">
        <v>0</v>
      </c>
      <c r="M842" s="264">
        <v>0</v>
      </c>
      <c r="N842" s="264">
        <v>0</v>
      </c>
      <c r="O842" s="264">
        <v>0</v>
      </c>
      <c r="P842" s="264">
        <v>0</v>
      </c>
      <c r="Q842" s="264">
        <v>15587</v>
      </c>
      <c r="R842" s="264">
        <v>300</v>
      </c>
      <c r="S842" s="264">
        <v>5990</v>
      </c>
      <c r="T842" s="264">
        <v>0</v>
      </c>
      <c r="U842" s="264">
        <v>1637</v>
      </c>
      <c r="V842" s="264">
        <v>0</v>
      </c>
      <c r="W842" s="264">
        <v>7660</v>
      </c>
      <c r="X842" s="264">
        <v>0</v>
      </c>
      <c r="Y842" s="264">
        <v>0</v>
      </c>
      <c r="Z842" s="264">
        <v>15587</v>
      </c>
      <c r="AA842" s="264">
        <v>0</v>
      </c>
      <c r="AB842" s="264">
        <v>15587</v>
      </c>
      <c r="AC842" s="264">
        <v>0</v>
      </c>
      <c r="AD842" s="264">
        <v>15587</v>
      </c>
      <c r="AE842" s="264">
        <v>0</v>
      </c>
      <c r="AF842" s="264">
        <v>32395</v>
      </c>
      <c r="AG842" s="264">
        <v>32395</v>
      </c>
      <c r="AI842" t="s">
        <v>1206</v>
      </c>
      <c r="AK842" t="s">
        <v>1207</v>
      </c>
      <c r="AL842" s="241" t="str">
        <f t="shared" si="13"/>
        <v>535</v>
      </c>
    </row>
    <row r="843" spans="1:38" x14ac:dyDescent="0.2">
      <c r="A843" s="272" t="s">
        <v>3046</v>
      </c>
      <c r="B843" t="s">
        <v>1865</v>
      </c>
      <c r="C843" s="264">
        <v>64621</v>
      </c>
      <c r="D843" s="264">
        <v>0</v>
      </c>
      <c r="E843" s="264">
        <v>64621</v>
      </c>
      <c r="F843" s="264">
        <v>0</v>
      </c>
      <c r="G843" s="264">
        <v>0</v>
      </c>
      <c r="H843" s="264">
        <v>31348</v>
      </c>
      <c r="I843" s="264">
        <v>250</v>
      </c>
      <c r="J843" s="264">
        <v>4000</v>
      </c>
      <c r="K843" s="264">
        <v>45000</v>
      </c>
      <c r="L843" s="264">
        <v>274000</v>
      </c>
      <c r="M843" s="264">
        <v>0</v>
      </c>
      <c r="N843" s="264">
        <v>0</v>
      </c>
      <c r="O843" s="264">
        <v>3000</v>
      </c>
      <c r="P843" s="264">
        <v>0</v>
      </c>
      <c r="Q843" s="264">
        <v>422219</v>
      </c>
      <c r="R843" s="264">
        <v>23725</v>
      </c>
      <c r="S843" s="264">
        <v>41300</v>
      </c>
      <c r="T843" s="264">
        <v>0</v>
      </c>
      <c r="U843" s="264">
        <v>25500</v>
      </c>
      <c r="V843" s="264">
        <v>0</v>
      </c>
      <c r="W843" s="264">
        <v>68000</v>
      </c>
      <c r="X843" s="264">
        <v>0</v>
      </c>
      <c r="Y843" s="264">
        <v>0</v>
      </c>
      <c r="Z843" s="264">
        <v>158525</v>
      </c>
      <c r="AA843" s="264">
        <v>284240</v>
      </c>
      <c r="AB843" s="264">
        <v>442765</v>
      </c>
      <c r="AC843" s="264">
        <v>0</v>
      </c>
      <c r="AD843" s="264">
        <v>442765</v>
      </c>
      <c r="AE843" s="264">
        <v>-20546</v>
      </c>
      <c r="AF843" s="264">
        <v>650623</v>
      </c>
      <c r="AG843" s="264">
        <v>630077</v>
      </c>
      <c r="AI843" t="s">
        <v>1401</v>
      </c>
      <c r="AK843" t="s">
        <v>1402</v>
      </c>
      <c r="AL843" s="241" t="str">
        <f t="shared" si="13"/>
        <v>629</v>
      </c>
    </row>
    <row r="844" spans="1:38" x14ac:dyDescent="0.2">
      <c r="A844" s="272" t="s">
        <v>3047</v>
      </c>
      <c r="B844" t="s">
        <v>1867</v>
      </c>
      <c r="C844" s="264">
        <v>66803</v>
      </c>
      <c r="D844" s="264">
        <v>0</v>
      </c>
      <c r="E844" s="264">
        <v>66803</v>
      </c>
      <c r="F844" s="264">
        <v>0</v>
      </c>
      <c r="G844" s="264">
        <v>0</v>
      </c>
      <c r="H844" s="264">
        <v>3181</v>
      </c>
      <c r="I844" s="264">
        <v>1540</v>
      </c>
      <c r="J844" s="264">
        <v>15775</v>
      </c>
      <c r="K844" s="264">
        <v>436707</v>
      </c>
      <c r="L844" s="264">
        <v>233860</v>
      </c>
      <c r="M844" s="264">
        <v>0</v>
      </c>
      <c r="N844" s="264">
        <v>0</v>
      </c>
      <c r="O844" s="264">
        <v>0</v>
      </c>
      <c r="P844" s="264">
        <v>0</v>
      </c>
      <c r="Q844" s="264">
        <v>757866</v>
      </c>
      <c r="R844" s="264">
        <v>35385</v>
      </c>
      <c r="S844" s="264">
        <v>508205</v>
      </c>
      <c r="T844" s="264">
        <v>0</v>
      </c>
      <c r="U844" s="264">
        <v>41576</v>
      </c>
      <c r="V844" s="264">
        <v>875</v>
      </c>
      <c r="W844" s="264">
        <v>46690</v>
      </c>
      <c r="X844" s="264">
        <v>0</v>
      </c>
      <c r="Y844" s="264">
        <v>0</v>
      </c>
      <c r="Z844" s="264">
        <v>632731</v>
      </c>
      <c r="AA844" s="264">
        <v>222897</v>
      </c>
      <c r="AB844" s="264">
        <v>855628</v>
      </c>
      <c r="AC844" s="264">
        <v>0</v>
      </c>
      <c r="AD844" s="264">
        <v>855628</v>
      </c>
      <c r="AE844" s="264">
        <v>-97762</v>
      </c>
      <c r="AF844" s="264">
        <v>355913</v>
      </c>
      <c r="AG844" s="264">
        <v>258151</v>
      </c>
      <c r="AI844" t="s">
        <v>2138</v>
      </c>
      <c r="AK844" t="s">
        <v>1370</v>
      </c>
      <c r="AL844" s="241" t="str">
        <f t="shared" si="13"/>
        <v>614</v>
      </c>
    </row>
    <row r="845" spans="1:38" x14ac:dyDescent="0.2">
      <c r="A845" s="272" t="s">
        <v>3048</v>
      </c>
      <c r="B845" t="s">
        <v>1869</v>
      </c>
      <c r="C845" s="264">
        <v>58204</v>
      </c>
      <c r="D845" s="264">
        <v>0</v>
      </c>
      <c r="E845" s="264">
        <v>58204</v>
      </c>
      <c r="F845" s="264">
        <v>0</v>
      </c>
      <c r="G845" s="264">
        <v>0</v>
      </c>
      <c r="H845" s="264">
        <v>16500</v>
      </c>
      <c r="I845" s="264">
        <v>0</v>
      </c>
      <c r="J845" s="264">
        <v>275</v>
      </c>
      <c r="K845" s="264">
        <v>25640</v>
      </c>
      <c r="L845" s="264">
        <v>103000</v>
      </c>
      <c r="M845" s="264">
        <v>0</v>
      </c>
      <c r="N845" s="264">
        <v>1000</v>
      </c>
      <c r="O845" s="264">
        <v>0</v>
      </c>
      <c r="P845" s="264">
        <v>0</v>
      </c>
      <c r="Q845" s="264">
        <v>204619</v>
      </c>
      <c r="R845" s="264">
        <v>10607</v>
      </c>
      <c r="S845" s="264">
        <v>63340</v>
      </c>
      <c r="T845" s="264">
        <v>0</v>
      </c>
      <c r="U845" s="264">
        <v>16250</v>
      </c>
      <c r="V845" s="264">
        <v>500</v>
      </c>
      <c r="W845" s="264">
        <v>32451</v>
      </c>
      <c r="X845" s="264">
        <v>0</v>
      </c>
      <c r="Y845" s="264">
        <v>0</v>
      </c>
      <c r="Z845" s="264">
        <v>123148</v>
      </c>
      <c r="AA845" s="264">
        <v>80800</v>
      </c>
      <c r="AB845" s="264">
        <v>203948</v>
      </c>
      <c r="AC845" s="264">
        <v>0</v>
      </c>
      <c r="AD845" s="264">
        <v>203948</v>
      </c>
      <c r="AE845" s="264">
        <v>671</v>
      </c>
      <c r="AF845" s="264">
        <v>95254</v>
      </c>
      <c r="AG845" s="264">
        <v>95925</v>
      </c>
      <c r="AI845" t="s">
        <v>2139</v>
      </c>
      <c r="AK845" t="s">
        <v>1304</v>
      </c>
      <c r="AL845" s="241" t="str">
        <f t="shared" si="13"/>
        <v>581</v>
      </c>
    </row>
    <row r="846" spans="1:38" x14ac:dyDescent="0.2">
      <c r="A846" s="272" t="s">
        <v>3049</v>
      </c>
      <c r="B846" t="s">
        <v>1871</v>
      </c>
      <c r="C846" s="264">
        <v>116400</v>
      </c>
      <c r="D846" s="264">
        <v>0</v>
      </c>
      <c r="E846" s="264">
        <v>116400</v>
      </c>
      <c r="F846" s="264">
        <v>0</v>
      </c>
      <c r="G846" s="264">
        <v>0</v>
      </c>
      <c r="H846" s="264">
        <v>51161</v>
      </c>
      <c r="I846" s="264">
        <v>1500</v>
      </c>
      <c r="J846" s="264">
        <v>20100</v>
      </c>
      <c r="K846" s="264">
        <v>111765</v>
      </c>
      <c r="L846" s="264">
        <v>365600</v>
      </c>
      <c r="M846" s="264">
        <v>0</v>
      </c>
      <c r="N846" s="264">
        <v>5800</v>
      </c>
      <c r="O846" s="264">
        <v>0</v>
      </c>
      <c r="P846" s="264">
        <v>101200</v>
      </c>
      <c r="Q846" s="264">
        <v>773526</v>
      </c>
      <c r="R846" s="264">
        <v>49900</v>
      </c>
      <c r="S846" s="264">
        <v>135900</v>
      </c>
      <c r="T846" s="264">
        <v>0</v>
      </c>
      <c r="U846" s="264">
        <v>147150</v>
      </c>
      <c r="V846" s="264">
        <v>0</v>
      </c>
      <c r="W846" s="264">
        <v>161300</v>
      </c>
      <c r="X846" s="264">
        <v>0</v>
      </c>
      <c r="Y846" s="264">
        <v>0</v>
      </c>
      <c r="Z846" s="264">
        <v>494250</v>
      </c>
      <c r="AA846" s="264">
        <v>180250</v>
      </c>
      <c r="AB846" s="264">
        <v>674500</v>
      </c>
      <c r="AC846" s="264">
        <v>101200</v>
      </c>
      <c r="AD846" s="264">
        <v>775700</v>
      </c>
      <c r="AE846" s="264">
        <v>-2174</v>
      </c>
      <c r="AF846" s="264">
        <v>103076</v>
      </c>
      <c r="AG846" s="264">
        <v>100902</v>
      </c>
      <c r="AI846" t="s">
        <v>1049</v>
      </c>
      <c r="AK846" t="s">
        <v>1050</v>
      </c>
      <c r="AL846" s="241" t="str">
        <f t="shared" si="13"/>
        <v>459</v>
      </c>
    </row>
    <row r="847" spans="1:38" x14ac:dyDescent="0.2">
      <c r="A847" s="272" t="s">
        <v>3050</v>
      </c>
      <c r="B847" t="s">
        <v>1873</v>
      </c>
      <c r="C847" s="264">
        <v>247741</v>
      </c>
      <c r="D847" s="264">
        <v>0</v>
      </c>
      <c r="E847" s="264">
        <v>247741</v>
      </c>
      <c r="F847" s="264">
        <v>0</v>
      </c>
      <c r="G847" s="264">
        <v>0</v>
      </c>
      <c r="H847" s="264">
        <v>85951</v>
      </c>
      <c r="I847" s="264">
        <v>3450</v>
      </c>
      <c r="J847" s="264">
        <v>17000</v>
      </c>
      <c r="K847" s="264">
        <v>491534</v>
      </c>
      <c r="L847" s="264">
        <v>2561795</v>
      </c>
      <c r="M847" s="264">
        <v>0</v>
      </c>
      <c r="N847" s="264">
        <v>434600</v>
      </c>
      <c r="O847" s="264">
        <v>0</v>
      </c>
      <c r="P847" s="264">
        <v>451904</v>
      </c>
      <c r="Q847" s="264">
        <v>4293975</v>
      </c>
      <c r="R847" s="264">
        <v>45580</v>
      </c>
      <c r="S847" s="264">
        <v>431150</v>
      </c>
      <c r="T847" s="264">
        <v>0</v>
      </c>
      <c r="U847" s="264">
        <v>661250</v>
      </c>
      <c r="V847" s="264">
        <v>50100</v>
      </c>
      <c r="W847" s="264">
        <v>126490</v>
      </c>
      <c r="X847" s="264">
        <v>0</v>
      </c>
      <c r="Y847" s="264">
        <v>0</v>
      </c>
      <c r="Z847" s="264">
        <v>1314570</v>
      </c>
      <c r="AA847" s="264">
        <v>2630140</v>
      </c>
      <c r="AB847" s="264">
        <v>3944710</v>
      </c>
      <c r="AC847" s="264">
        <v>451904</v>
      </c>
      <c r="AD847" s="264">
        <v>4396614</v>
      </c>
      <c r="AE847" s="264">
        <v>-102639</v>
      </c>
      <c r="AF847" s="264">
        <v>2036479</v>
      </c>
      <c r="AG847" s="264">
        <v>1933840</v>
      </c>
      <c r="AI847" t="s">
        <v>745</v>
      </c>
      <c r="AK847" t="s">
        <v>746</v>
      </c>
      <c r="AL847" s="241" t="str">
        <f t="shared" si="13"/>
        <v>318</v>
      </c>
    </row>
    <row r="848" spans="1:38" x14ac:dyDescent="0.2">
      <c r="A848" s="272" t="s">
        <v>3051</v>
      </c>
      <c r="B848" t="s">
        <v>1875</v>
      </c>
      <c r="C848" s="264">
        <v>67116</v>
      </c>
      <c r="D848" s="264">
        <v>0</v>
      </c>
      <c r="E848" s="264">
        <v>67116</v>
      </c>
      <c r="F848" s="264">
        <v>0</v>
      </c>
      <c r="G848" s="264">
        <v>0</v>
      </c>
      <c r="H848" s="264">
        <v>28300</v>
      </c>
      <c r="I848" s="264">
        <v>250</v>
      </c>
      <c r="J848" s="264">
        <v>500</v>
      </c>
      <c r="K848" s="264">
        <v>42000</v>
      </c>
      <c r="L848" s="264">
        <v>162500</v>
      </c>
      <c r="M848" s="264">
        <v>0</v>
      </c>
      <c r="N848" s="264">
        <v>1000</v>
      </c>
      <c r="O848" s="264">
        <v>0</v>
      </c>
      <c r="P848" s="264">
        <v>0</v>
      </c>
      <c r="Q848" s="264">
        <v>301666</v>
      </c>
      <c r="R848" s="264">
        <v>26336</v>
      </c>
      <c r="S848" s="264">
        <v>90300</v>
      </c>
      <c r="T848" s="264">
        <v>0</v>
      </c>
      <c r="U848" s="264">
        <v>14225</v>
      </c>
      <c r="V848" s="264">
        <v>1500</v>
      </c>
      <c r="W848" s="264">
        <v>45575</v>
      </c>
      <c r="X848" s="264">
        <v>0</v>
      </c>
      <c r="Y848" s="264">
        <v>0</v>
      </c>
      <c r="Z848" s="264">
        <v>177936</v>
      </c>
      <c r="AA848" s="264">
        <v>119803</v>
      </c>
      <c r="AB848" s="264">
        <v>297739</v>
      </c>
      <c r="AC848" s="264">
        <v>0</v>
      </c>
      <c r="AD848" s="264">
        <v>297739</v>
      </c>
      <c r="AE848" s="264">
        <v>3927</v>
      </c>
      <c r="AF848" s="264">
        <v>114389</v>
      </c>
      <c r="AG848" s="264">
        <v>118316</v>
      </c>
      <c r="AI848" t="s">
        <v>1918</v>
      </c>
      <c r="AK848" t="s">
        <v>1919</v>
      </c>
      <c r="AL848" s="241" t="str">
        <f t="shared" si="13"/>
        <v>879</v>
      </c>
    </row>
    <row r="849" spans="1:38" x14ac:dyDescent="0.2">
      <c r="A849" s="272" t="s">
        <v>3052</v>
      </c>
      <c r="B849" t="s">
        <v>1879</v>
      </c>
      <c r="C849" s="264">
        <v>31983</v>
      </c>
      <c r="D849" s="264">
        <v>0</v>
      </c>
      <c r="E849" s="264">
        <v>31983</v>
      </c>
      <c r="F849" s="264">
        <v>0</v>
      </c>
      <c r="G849" s="264">
        <v>0</v>
      </c>
      <c r="H849" s="264">
        <v>21231</v>
      </c>
      <c r="I849" s="264">
        <v>0</v>
      </c>
      <c r="J849" s="264">
        <v>0</v>
      </c>
      <c r="K849" s="264">
        <v>49755</v>
      </c>
      <c r="L849" s="264">
        <v>92000</v>
      </c>
      <c r="M849" s="264">
        <v>0</v>
      </c>
      <c r="N849" s="264">
        <v>0</v>
      </c>
      <c r="O849" s="264">
        <v>0</v>
      </c>
      <c r="P849" s="264">
        <v>0</v>
      </c>
      <c r="Q849" s="264">
        <v>194969</v>
      </c>
      <c r="R849" s="264">
        <v>15790</v>
      </c>
      <c r="S849" s="264">
        <v>52900</v>
      </c>
      <c r="T849" s="264">
        <v>0</v>
      </c>
      <c r="U849" s="264">
        <v>14150</v>
      </c>
      <c r="V849" s="264">
        <v>100</v>
      </c>
      <c r="W849" s="264">
        <v>24700</v>
      </c>
      <c r="X849" s="264">
        <v>0</v>
      </c>
      <c r="Y849" s="264">
        <v>0</v>
      </c>
      <c r="Z849" s="264">
        <v>107640</v>
      </c>
      <c r="AA849" s="264">
        <v>86000</v>
      </c>
      <c r="AB849" s="264">
        <v>193640</v>
      </c>
      <c r="AC849" s="264">
        <v>0</v>
      </c>
      <c r="AD849" s="264">
        <v>193640</v>
      </c>
      <c r="AE849" s="264">
        <v>1329</v>
      </c>
      <c r="AF849" s="264">
        <v>125187</v>
      </c>
      <c r="AG849" s="264">
        <v>126516</v>
      </c>
      <c r="AI849" t="s">
        <v>497</v>
      </c>
      <c r="AK849" t="s">
        <v>498</v>
      </c>
      <c r="AL849" s="241" t="str">
        <f t="shared" si="13"/>
        <v>198</v>
      </c>
    </row>
    <row r="850" spans="1:38" x14ac:dyDescent="0.2">
      <c r="A850" s="272" t="s">
        <v>3053</v>
      </c>
      <c r="B850" t="s">
        <v>1881</v>
      </c>
      <c r="C850" s="264">
        <v>113409</v>
      </c>
      <c r="D850" s="264">
        <v>0</v>
      </c>
      <c r="E850" s="264">
        <v>113409</v>
      </c>
      <c r="F850" s="264">
        <v>0</v>
      </c>
      <c r="G850" s="264">
        <v>0</v>
      </c>
      <c r="H850" s="264">
        <v>87641</v>
      </c>
      <c r="I850" s="264">
        <v>300</v>
      </c>
      <c r="J850" s="264">
        <v>20640</v>
      </c>
      <c r="K850" s="264">
        <v>75000</v>
      </c>
      <c r="L850" s="264">
        <v>210200</v>
      </c>
      <c r="M850" s="264">
        <v>0</v>
      </c>
      <c r="N850" s="264">
        <v>4400</v>
      </c>
      <c r="O850" s="264">
        <v>0</v>
      </c>
      <c r="P850" s="264">
        <v>0</v>
      </c>
      <c r="Q850" s="264">
        <v>511590</v>
      </c>
      <c r="R850" s="264">
        <v>10000</v>
      </c>
      <c r="S850" s="264">
        <v>166850</v>
      </c>
      <c r="T850" s="264">
        <v>1000</v>
      </c>
      <c r="U850" s="264">
        <v>48000</v>
      </c>
      <c r="V850" s="264">
        <v>0</v>
      </c>
      <c r="W850" s="264">
        <v>86890</v>
      </c>
      <c r="X850" s="264">
        <v>0</v>
      </c>
      <c r="Y850" s="264">
        <v>0</v>
      </c>
      <c r="Z850" s="264">
        <v>312740</v>
      </c>
      <c r="AA850" s="264">
        <v>202600</v>
      </c>
      <c r="AB850" s="264">
        <v>515340</v>
      </c>
      <c r="AC850" s="264">
        <v>0</v>
      </c>
      <c r="AD850" s="264">
        <v>515340</v>
      </c>
      <c r="AE850" s="264">
        <v>-3750</v>
      </c>
      <c r="AF850" s="264">
        <v>329577</v>
      </c>
      <c r="AG850" s="264">
        <v>325827</v>
      </c>
      <c r="AI850" t="s">
        <v>1206</v>
      </c>
      <c r="AK850" t="s">
        <v>1207</v>
      </c>
      <c r="AL850" s="241" t="str">
        <f t="shared" si="13"/>
        <v>535</v>
      </c>
    </row>
    <row r="851" spans="1:38" x14ac:dyDescent="0.2">
      <c r="A851" s="272" t="s">
        <v>3054</v>
      </c>
      <c r="B851" t="s">
        <v>1883</v>
      </c>
      <c r="C851" s="264">
        <v>53513</v>
      </c>
      <c r="D851" s="264">
        <v>0</v>
      </c>
      <c r="E851" s="264">
        <v>53513</v>
      </c>
      <c r="F851" s="264">
        <v>0</v>
      </c>
      <c r="G851" s="264">
        <v>0</v>
      </c>
      <c r="H851" s="264">
        <v>32930</v>
      </c>
      <c r="I851" s="264">
        <v>750</v>
      </c>
      <c r="J851" s="264">
        <v>3000</v>
      </c>
      <c r="K851" s="264">
        <v>36983</v>
      </c>
      <c r="L851" s="264">
        <v>75000</v>
      </c>
      <c r="M851" s="264">
        <v>0</v>
      </c>
      <c r="N851" s="264">
        <v>24000</v>
      </c>
      <c r="O851" s="264">
        <v>0</v>
      </c>
      <c r="P851" s="264">
        <v>0</v>
      </c>
      <c r="Q851" s="264">
        <v>226176</v>
      </c>
      <c r="R851" s="264">
        <v>42000</v>
      </c>
      <c r="S851" s="264">
        <v>54800</v>
      </c>
      <c r="T851" s="264">
        <v>0</v>
      </c>
      <c r="U851" s="264">
        <v>29500</v>
      </c>
      <c r="V851" s="264">
        <v>0</v>
      </c>
      <c r="W851" s="264">
        <v>45300</v>
      </c>
      <c r="X851" s="264">
        <v>0</v>
      </c>
      <c r="Y851" s="264">
        <v>0</v>
      </c>
      <c r="Z851" s="264">
        <v>171600</v>
      </c>
      <c r="AA851" s="264">
        <v>75000</v>
      </c>
      <c r="AB851" s="264">
        <v>246600</v>
      </c>
      <c r="AC851" s="264">
        <v>0</v>
      </c>
      <c r="AD851" s="264">
        <v>246600</v>
      </c>
      <c r="AE851" s="264">
        <v>-20424</v>
      </c>
      <c r="AF851" s="264">
        <v>35381</v>
      </c>
      <c r="AG851" s="264">
        <v>14957</v>
      </c>
      <c r="AI851" t="s">
        <v>1403</v>
      </c>
      <c r="AK851" t="s">
        <v>1404</v>
      </c>
      <c r="AL851" s="241" t="str">
        <f t="shared" si="13"/>
        <v>630</v>
      </c>
    </row>
    <row r="852" spans="1:38" x14ac:dyDescent="0.2">
      <c r="A852" s="272" t="s">
        <v>3055</v>
      </c>
      <c r="B852" t="s">
        <v>1885</v>
      </c>
      <c r="C852" s="264">
        <v>12026</v>
      </c>
      <c r="D852" s="264">
        <v>0</v>
      </c>
      <c r="E852" s="264">
        <v>12026</v>
      </c>
      <c r="F852" s="264">
        <v>0</v>
      </c>
      <c r="G852" s="264">
        <v>0</v>
      </c>
      <c r="H852" s="264">
        <v>10877</v>
      </c>
      <c r="I852" s="264">
        <v>0</v>
      </c>
      <c r="J852" s="264">
        <v>0</v>
      </c>
      <c r="K852" s="264">
        <v>0</v>
      </c>
      <c r="L852" s="264">
        <v>0</v>
      </c>
      <c r="M852" s="264">
        <v>0</v>
      </c>
      <c r="N852" s="264">
        <v>0</v>
      </c>
      <c r="O852" s="264">
        <v>0</v>
      </c>
      <c r="P852" s="264">
        <v>0</v>
      </c>
      <c r="Q852" s="264">
        <v>22903</v>
      </c>
      <c r="R852" s="264">
        <v>4725</v>
      </c>
      <c r="S852" s="264">
        <v>43700</v>
      </c>
      <c r="T852" s="264">
        <v>0</v>
      </c>
      <c r="U852" s="264">
        <v>5317</v>
      </c>
      <c r="V852" s="264">
        <v>3500</v>
      </c>
      <c r="W852" s="264">
        <v>18250</v>
      </c>
      <c r="X852" s="264">
        <v>0</v>
      </c>
      <c r="Y852" s="264">
        <v>0</v>
      </c>
      <c r="Z852" s="264">
        <v>75492</v>
      </c>
      <c r="AA852" s="264">
        <v>0</v>
      </c>
      <c r="AB852" s="264">
        <v>75492</v>
      </c>
      <c r="AC852" s="264">
        <v>0</v>
      </c>
      <c r="AD852" s="264">
        <v>75492</v>
      </c>
      <c r="AE852" s="264">
        <v>-52589</v>
      </c>
      <c r="AF852" s="264">
        <v>77575</v>
      </c>
      <c r="AG852" s="264">
        <v>24986</v>
      </c>
      <c r="AI852" t="s">
        <v>869</v>
      </c>
      <c r="AK852" t="s">
        <v>870</v>
      </c>
      <c r="AL852" s="241" t="str">
        <f t="shared" si="13"/>
        <v>376</v>
      </c>
    </row>
    <row r="853" spans="1:38" x14ac:dyDescent="0.2">
      <c r="A853" s="272" t="s">
        <v>3056</v>
      </c>
      <c r="B853" t="s">
        <v>1888</v>
      </c>
      <c r="C853" s="264">
        <v>329233</v>
      </c>
      <c r="D853" s="264">
        <v>0</v>
      </c>
      <c r="E853" s="264">
        <v>329233</v>
      </c>
      <c r="F853" s="264">
        <v>0</v>
      </c>
      <c r="G853" s="264">
        <v>0</v>
      </c>
      <c r="H853" s="264">
        <v>121185</v>
      </c>
      <c r="I853" s="264">
        <v>2595</v>
      </c>
      <c r="J853" s="264">
        <v>1800</v>
      </c>
      <c r="K853" s="264">
        <v>156268</v>
      </c>
      <c r="L853" s="264">
        <v>361373</v>
      </c>
      <c r="M853" s="264">
        <v>0</v>
      </c>
      <c r="N853" s="264">
        <v>95000</v>
      </c>
      <c r="O853" s="264">
        <v>0</v>
      </c>
      <c r="P853" s="264">
        <v>8300</v>
      </c>
      <c r="Q853" s="264">
        <v>1075754</v>
      </c>
      <c r="R853" s="264">
        <v>76607</v>
      </c>
      <c r="S853" s="264">
        <v>331206</v>
      </c>
      <c r="T853" s="264">
        <v>0</v>
      </c>
      <c r="U853" s="264">
        <v>94500</v>
      </c>
      <c r="V853" s="264">
        <v>23837</v>
      </c>
      <c r="W853" s="264">
        <v>96358</v>
      </c>
      <c r="X853" s="264">
        <v>99573</v>
      </c>
      <c r="Y853" s="264">
        <v>0</v>
      </c>
      <c r="Z853" s="264">
        <v>722081</v>
      </c>
      <c r="AA853" s="264">
        <v>344373</v>
      </c>
      <c r="AB853" s="264">
        <v>1066454</v>
      </c>
      <c r="AC853" s="264">
        <v>8300</v>
      </c>
      <c r="AD853" s="264">
        <v>1074754</v>
      </c>
      <c r="AE853" s="264">
        <v>1000</v>
      </c>
      <c r="AF853" s="264">
        <v>1798228</v>
      </c>
      <c r="AG853" s="264">
        <v>1799228</v>
      </c>
      <c r="AI853" t="s">
        <v>250</v>
      </c>
      <c r="AK853" t="s">
        <v>251</v>
      </c>
      <c r="AL853" s="241" t="str">
        <f t="shared" si="13"/>
        <v>081</v>
      </c>
    </row>
    <row r="854" spans="1:38" x14ac:dyDescent="0.2">
      <c r="A854" s="272" t="s">
        <v>3057</v>
      </c>
      <c r="B854" t="s">
        <v>1890</v>
      </c>
      <c r="C854" s="264">
        <v>193037</v>
      </c>
      <c r="D854" s="264">
        <v>0</v>
      </c>
      <c r="E854" s="264">
        <v>193037</v>
      </c>
      <c r="F854" s="264">
        <v>0</v>
      </c>
      <c r="G854" s="264">
        <v>0</v>
      </c>
      <c r="H854" s="264">
        <v>119516</v>
      </c>
      <c r="I854" s="264">
        <v>2015</v>
      </c>
      <c r="J854" s="264">
        <v>1500</v>
      </c>
      <c r="K854" s="264">
        <v>126777</v>
      </c>
      <c r="L854" s="264">
        <v>333846</v>
      </c>
      <c r="M854" s="264">
        <v>0</v>
      </c>
      <c r="N854" s="264">
        <v>88300</v>
      </c>
      <c r="O854" s="264">
        <v>0</v>
      </c>
      <c r="P854" s="264">
        <v>0</v>
      </c>
      <c r="Q854" s="264">
        <v>864991</v>
      </c>
      <c r="R854" s="264">
        <v>63896</v>
      </c>
      <c r="S854" s="264">
        <v>115777</v>
      </c>
      <c r="T854" s="264">
        <v>0</v>
      </c>
      <c r="U854" s="264">
        <v>101953</v>
      </c>
      <c r="V854" s="264">
        <v>0</v>
      </c>
      <c r="W854" s="264">
        <v>264708</v>
      </c>
      <c r="X854" s="264">
        <v>19853</v>
      </c>
      <c r="Y854" s="264">
        <v>0</v>
      </c>
      <c r="Z854" s="264">
        <v>566187</v>
      </c>
      <c r="AA854" s="264">
        <v>321846</v>
      </c>
      <c r="AB854" s="264">
        <v>888033</v>
      </c>
      <c r="AC854" s="264">
        <v>0</v>
      </c>
      <c r="AD854" s="264">
        <v>888033</v>
      </c>
      <c r="AE854" s="264">
        <v>-23042</v>
      </c>
      <c r="AF854" s="264">
        <v>434405</v>
      </c>
      <c r="AG854" s="264">
        <v>411363</v>
      </c>
      <c r="AI854" t="s">
        <v>1440</v>
      </c>
      <c r="AK854" t="s">
        <v>1441</v>
      </c>
      <c r="AL854" s="241" t="str">
        <f t="shared" si="13"/>
        <v>648</v>
      </c>
    </row>
    <row r="855" spans="1:38" x14ac:dyDescent="0.2">
      <c r="A855" s="272" t="s">
        <v>3058</v>
      </c>
      <c r="B855" t="s">
        <v>1892</v>
      </c>
      <c r="C855" s="264">
        <v>24457</v>
      </c>
      <c r="D855" s="264">
        <v>0</v>
      </c>
      <c r="E855" s="264">
        <v>24457</v>
      </c>
      <c r="F855" s="264">
        <v>0</v>
      </c>
      <c r="G855" s="264">
        <v>0</v>
      </c>
      <c r="H855" s="264">
        <v>21983</v>
      </c>
      <c r="I855" s="264">
        <v>0</v>
      </c>
      <c r="J855" s="264">
        <v>0</v>
      </c>
      <c r="K855" s="264">
        <v>19962</v>
      </c>
      <c r="L855" s="264">
        <v>12000</v>
      </c>
      <c r="M855" s="264">
        <v>0</v>
      </c>
      <c r="N855" s="264">
        <v>0</v>
      </c>
      <c r="O855" s="264">
        <v>0</v>
      </c>
      <c r="P855" s="264">
        <v>0</v>
      </c>
      <c r="Q855" s="264">
        <v>78402</v>
      </c>
      <c r="R855" s="264">
        <v>8200</v>
      </c>
      <c r="S855" s="264">
        <v>39602</v>
      </c>
      <c r="T855" s="264">
        <v>0</v>
      </c>
      <c r="U855" s="264">
        <v>2000</v>
      </c>
      <c r="V855" s="264">
        <v>0</v>
      </c>
      <c r="W855" s="264">
        <v>21600</v>
      </c>
      <c r="X855" s="264">
        <v>0</v>
      </c>
      <c r="Y855" s="264">
        <v>0</v>
      </c>
      <c r="Z855" s="264">
        <v>71402</v>
      </c>
      <c r="AA855" s="264">
        <v>12000</v>
      </c>
      <c r="AB855" s="264">
        <v>83402</v>
      </c>
      <c r="AC855" s="264">
        <v>0</v>
      </c>
      <c r="AD855" s="264">
        <v>83402</v>
      </c>
      <c r="AE855" s="264">
        <v>-5000</v>
      </c>
      <c r="AF855" s="264">
        <v>113176</v>
      </c>
      <c r="AG855" s="264">
        <v>108176</v>
      </c>
      <c r="AI855" t="s">
        <v>377</v>
      </c>
      <c r="AK855" t="s">
        <v>378</v>
      </c>
      <c r="AL855" s="241" t="str">
        <f t="shared" si="13"/>
        <v>140</v>
      </c>
    </row>
    <row r="856" spans="1:38" x14ac:dyDescent="0.2">
      <c r="A856" s="272" t="s">
        <v>3059</v>
      </c>
      <c r="B856" t="s">
        <v>1894</v>
      </c>
      <c r="C856" s="264">
        <v>13488312</v>
      </c>
      <c r="D856" s="264">
        <v>10000</v>
      </c>
      <c r="E856" s="264">
        <v>13478312</v>
      </c>
      <c r="F856" s="264">
        <v>0</v>
      </c>
      <c r="G856" s="264">
        <v>775423</v>
      </c>
      <c r="H856" s="264">
        <v>4438704</v>
      </c>
      <c r="I856" s="264">
        <v>273500</v>
      </c>
      <c r="J856" s="264">
        <v>675038</v>
      </c>
      <c r="K856" s="264">
        <v>20509607.149999999</v>
      </c>
      <c r="L856" s="264">
        <v>16555417</v>
      </c>
      <c r="M856" s="264">
        <v>42000</v>
      </c>
      <c r="N856" s="264">
        <v>937600</v>
      </c>
      <c r="O856" s="264">
        <v>1100000</v>
      </c>
      <c r="P856" s="264">
        <v>14165742</v>
      </c>
      <c r="Q856" s="264">
        <v>72951343.150000006</v>
      </c>
      <c r="R856" s="264">
        <v>8421082</v>
      </c>
      <c r="S856" s="264">
        <v>7719080</v>
      </c>
      <c r="T856" s="264">
        <v>655553</v>
      </c>
      <c r="U856" s="264">
        <v>2580578</v>
      </c>
      <c r="V856" s="264">
        <v>1487170</v>
      </c>
      <c r="W856" s="264">
        <v>3316281</v>
      </c>
      <c r="X856" s="264">
        <v>4454391</v>
      </c>
      <c r="Y856" s="264">
        <v>22506437</v>
      </c>
      <c r="Z856" s="264">
        <v>51140572</v>
      </c>
      <c r="AA856" s="264">
        <v>13944736</v>
      </c>
      <c r="AB856" s="264">
        <v>65085308</v>
      </c>
      <c r="AC856" s="264">
        <v>14165742</v>
      </c>
      <c r="AD856" s="264">
        <v>79251050</v>
      </c>
      <c r="AE856" s="264">
        <v>-6299706.8499999996</v>
      </c>
      <c r="AF856" s="264">
        <v>35728930</v>
      </c>
      <c r="AG856" s="264">
        <v>29429223.149999999</v>
      </c>
      <c r="AI856" t="s">
        <v>1371</v>
      </c>
      <c r="AK856" t="s">
        <v>1372</v>
      </c>
      <c r="AL856" s="241" t="str">
        <f t="shared" si="13"/>
        <v>615</v>
      </c>
    </row>
    <row r="857" spans="1:38" x14ac:dyDescent="0.2">
      <c r="A857" s="272" t="s">
        <v>3060</v>
      </c>
      <c r="B857" t="s">
        <v>1897</v>
      </c>
      <c r="C857" s="264">
        <v>12540</v>
      </c>
      <c r="D857" s="264">
        <v>0</v>
      </c>
      <c r="E857" s="264">
        <v>12540</v>
      </c>
      <c r="F857" s="264">
        <v>0</v>
      </c>
      <c r="G857" s="264">
        <v>0</v>
      </c>
      <c r="H857" s="264">
        <v>460</v>
      </c>
      <c r="I857" s="264">
        <v>100</v>
      </c>
      <c r="J857" s="264">
        <v>992</v>
      </c>
      <c r="K857" s="264">
        <v>10610</v>
      </c>
      <c r="L857" s="264">
        <v>0</v>
      </c>
      <c r="M857" s="264">
        <v>0</v>
      </c>
      <c r="N857" s="264">
        <v>513</v>
      </c>
      <c r="O857" s="264">
        <v>0</v>
      </c>
      <c r="P857" s="264">
        <v>0</v>
      </c>
      <c r="Q857" s="264">
        <v>25215</v>
      </c>
      <c r="R857" s="264">
        <v>2600</v>
      </c>
      <c r="S857" s="264">
        <v>18000</v>
      </c>
      <c r="T857" s="264">
        <v>0</v>
      </c>
      <c r="U857" s="264">
        <v>0</v>
      </c>
      <c r="V857" s="264">
        <v>0</v>
      </c>
      <c r="W857" s="264">
        <v>19057</v>
      </c>
      <c r="X857" s="264">
        <v>0</v>
      </c>
      <c r="Y857" s="264">
        <v>0</v>
      </c>
      <c r="Z857" s="264">
        <v>39657</v>
      </c>
      <c r="AA857" s="264">
        <v>0</v>
      </c>
      <c r="AB857" s="264">
        <v>39657</v>
      </c>
      <c r="AC857" s="264">
        <v>0</v>
      </c>
      <c r="AD857" s="264">
        <v>39657</v>
      </c>
      <c r="AE857" s="264">
        <v>-14442</v>
      </c>
      <c r="AF857" s="264">
        <v>56116</v>
      </c>
      <c r="AG857" s="264">
        <v>41674</v>
      </c>
      <c r="AI857" t="s">
        <v>915</v>
      </c>
      <c r="AK857" t="s">
        <v>916</v>
      </c>
      <c r="AL857" s="241" t="str">
        <f t="shared" si="13"/>
        <v>397</v>
      </c>
    </row>
    <row r="858" spans="1:38" x14ac:dyDescent="0.2">
      <c r="A858" s="272" t="s">
        <v>3061</v>
      </c>
      <c r="B858" t="s">
        <v>1900</v>
      </c>
      <c r="C858" s="264">
        <v>1982663</v>
      </c>
      <c r="D858" s="264">
        <v>0</v>
      </c>
      <c r="E858" s="264">
        <v>1982663</v>
      </c>
      <c r="F858" s="264">
        <v>0</v>
      </c>
      <c r="G858" s="264">
        <v>95037</v>
      </c>
      <c r="H858" s="264">
        <v>552490</v>
      </c>
      <c r="I858" s="264">
        <v>223875</v>
      </c>
      <c r="J858" s="264">
        <v>38564</v>
      </c>
      <c r="K858" s="264">
        <v>677674.65</v>
      </c>
      <c r="L858" s="264">
        <v>4747200</v>
      </c>
      <c r="M858" s="264">
        <v>113540</v>
      </c>
      <c r="N858" s="264">
        <v>435700</v>
      </c>
      <c r="O858" s="264">
        <v>700000</v>
      </c>
      <c r="P858" s="264">
        <v>1409833</v>
      </c>
      <c r="Q858" s="264">
        <v>10976576.65</v>
      </c>
      <c r="R858" s="264">
        <v>1380514</v>
      </c>
      <c r="S858" s="264">
        <v>729002</v>
      </c>
      <c r="T858" s="264">
        <v>10000</v>
      </c>
      <c r="U858" s="264">
        <v>584439</v>
      </c>
      <c r="V858" s="264">
        <v>132251</v>
      </c>
      <c r="W858" s="264">
        <v>454564</v>
      </c>
      <c r="X858" s="264">
        <v>973667</v>
      </c>
      <c r="Y858" s="264">
        <v>1221392</v>
      </c>
      <c r="Z858" s="264">
        <v>5485829</v>
      </c>
      <c r="AA858" s="264">
        <v>4849178</v>
      </c>
      <c r="AB858" s="264">
        <v>10335007</v>
      </c>
      <c r="AC858" s="264">
        <v>1409833</v>
      </c>
      <c r="AD858" s="264">
        <v>11744840</v>
      </c>
      <c r="AE858" s="264">
        <v>-768263.34999999974</v>
      </c>
      <c r="AF858" s="264">
        <v>5007700</v>
      </c>
      <c r="AG858" s="264">
        <v>4239436.6500000004</v>
      </c>
      <c r="AI858" t="s">
        <v>1879</v>
      </c>
      <c r="AK858" t="s">
        <v>1880</v>
      </c>
      <c r="AL858" s="241" t="str">
        <f t="shared" si="13"/>
        <v>861</v>
      </c>
    </row>
    <row r="859" spans="1:38" x14ac:dyDescent="0.2">
      <c r="A859" s="272" t="s">
        <v>3062</v>
      </c>
      <c r="B859" t="s">
        <v>1902</v>
      </c>
      <c r="C859" s="264">
        <v>282926</v>
      </c>
      <c r="D859" s="264">
        <v>0</v>
      </c>
      <c r="E859" s="264">
        <v>282926</v>
      </c>
      <c r="F859" s="264">
        <v>0</v>
      </c>
      <c r="G859" s="264">
        <v>102880</v>
      </c>
      <c r="H859" s="264">
        <v>39427</v>
      </c>
      <c r="I859" s="264">
        <v>15675</v>
      </c>
      <c r="J859" s="264">
        <v>10738</v>
      </c>
      <c r="K859" s="264">
        <v>27034</v>
      </c>
      <c r="L859" s="264">
        <v>48700</v>
      </c>
      <c r="M859" s="264">
        <v>0</v>
      </c>
      <c r="N859" s="264">
        <v>5500</v>
      </c>
      <c r="O859" s="264">
        <v>0</v>
      </c>
      <c r="P859" s="264">
        <v>110437</v>
      </c>
      <c r="Q859" s="264">
        <v>643317</v>
      </c>
      <c r="R859" s="264">
        <v>45707</v>
      </c>
      <c r="S859" s="264">
        <v>145200</v>
      </c>
      <c r="T859" s="264">
        <v>4200</v>
      </c>
      <c r="U859" s="264">
        <v>14725</v>
      </c>
      <c r="V859" s="264">
        <v>18750</v>
      </c>
      <c r="W859" s="264">
        <v>145740</v>
      </c>
      <c r="X859" s="264">
        <v>160265</v>
      </c>
      <c r="Y859" s="264">
        <v>0</v>
      </c>
      <c r="Z859" s="264">
        <v>534587</v>
      </c>
      <c r="AA859" s="264">
        <v>25500</v>
      </c>
      <c r="AB859" s="264">
        <v>560087</v>
      </c>
      <c r="AC859" s="264">
        <v>110437</v>
      </c>
      <c r="AD859" s="264">
        <v>670524</v>
      </c>
      <c r="AE859" s="264">
        <v>-27207</v>
      </c>
      <c r="AF859" s="264">
        <v>546413</v>
      </c>
      <c r="AG859" s="264">
        <v>519206</v>
      </c>
      <c r="AI859" t="s">
        <v>1454</v>
      </c>
      <c r="AK859" t="s">
        <v>1455</v>
      </c>
      <c r="AL859" s="241" t="str">
        <f t="shared" si="13"/>
        <v>655</v>
      </c>
    </row>
    <row r="860" spans="1:38" x14ac:dyDescent="0.2">
      <c r="A860" s="272" t="s">
        <v>3063</v>
      </c>
      <c r="B860" t="s">
        <v>1904</v>
      </c>
      <c r="C860" s="264">
        <v>190829</v>
      </c>
      <c r="D860" s="264">
        <v>0</v>
      </c>
      <c r="E860" s="264">
        <v>190829</v>
      </c>
      <c r="F860" s="264">
        <v>0</v>
      </c>
      <c r="G860" s="264">
        <v>0</v>
      </c>
      <c r="H860" s="264">
        <v>139975</v>
      </c>
      <c r="I860" s="264">
        <v>6075</v>
      </c>
      <c r="J860" s="264">
        <v>11700</v>
      </c>
      <c r="K860" s="264">
        <v>127465</v>
      </c>
      <c r="L860" s="264">
        <v>220400</v>
      </c>
      <c r="M860" s="264">
        <v>0</v>
      </c>
      <c r="N860" s="264">
        <v>0</v>
      </c>
      <c r="O860" s="264">
        <v>0</v>
      </c>
      <c r="P860" s="264">
        <v>27000</v>
      </c>
      <c r="Q860" s="264">
        <v>723444</v>
      </c>
      <c r="R860" s="264">
        <v>91477</v>
      </c>
      <c r="S860" s="264">
        <v>219188</v>
      </c>
      <c r="T860" s="264">
        <v>0</v>
      </c>
      <c r="U860" s="264">
        <v>13000</v>
      </c>
      <c r="V860" s="264">
        <v>3500</v>
      </c>
      <c r="W860" s="264">
        <v>103220</v>
      </c>
      <c r="X860" s="264">
        <v>28918</v>
      </c>
      <c r="Y860" s="264">
        <v>0</v>
      </c>
      <c r="Z860" s="264">
        <v>459303</v>
      </c>
      <c r="AA860" s="264">
        <v>153138</v>
      </c>
      <c r="AB860" s="264">
        <v>612441</v>
      </c>
      <c r="AC860" s="264">
        <v>27000</v>
      </c>
      <c r="AD860" s="264">
        <v>639441</v>
      </c>
      <c r="AE860" s="264">
        <v>84003</v>
      </c>
      <c r="AF860" s="264">
        <v>1030204</v>
      </c>
      <c r="AG860" s="264">
        <v>1114207</v>
      </c>
      <c r="AI860" t="s">
        <v>271</v>
      </c>
      <c r="AK860" t="s">
        <v>272</v>
      </c>
      <c r="AL860" s="241" t="str">
        <f t="shared" si="13"/>
        <v>091</v>
      </c>
    </row>
    <row r="861" spans="1:38" x14ac:dyDescent="0.2">
      <c r="A861" s="272" t="s">
        <v>3064</v>
      </c>
      <c r="B861" t="s">
        <v>1906</v>
      </c>
      <c r="C861" s="264">
        <v>6326908</v>
      </c>
      <c r="D861" s="264">
        <v>0</v>
      </c>
      <c r="E861" s="264">
        <v>6326908</v>
      </c>
      <c r="F861" s="264">
        <v>0</v>
      </c>
      <c r="G861" s="264">
        <v>2077145</v>
      </c>
      <c r="H861" s="264">
        <v>1276435</v>
      </c>
      <c r="I861" s="264">
        <v>137670</v>
      </c>
      <c r="J861" s="264">
        <v>508733</v>
      </c>
      <c r="K861" s="264">
        <v>2295248</v>
      </c>
      <c r="L861" s="264">
        <v>21552651</v>
      </c>
      <c r="M861" s="264">
        <v>2000</v>
      </c>
      <c r="N861" s="264">
        <v>3106890</v>
      </c>
      <c r="O861" s="264">
        <v>17000</v>
      </c>
      <c r="P861" s="264">
        <v>12471016</v>
      </c>
      <c r="Q861" s="264">
        <v>49771696</v>
      </c>
      <c r="R861" s="264">
        <v>4705541</v>
      </c>
      <c r="S861" s="264">
        <v>1465254</v>
      </c>
      <c r="T861" s="264">
        <v>0</v>
      </c>
      <c r="U861" s="264">
        <v>2101634</v>
      </c>
      <c r="V861" s="264">
        <v>985300</v>
      </c>
      <c r="W861" s="264">
        <v>1436572</v>
      </c>
      <c r="X861" s="264">
        <v>2433150</v>
      </c>
      <c r="Y861" s="264">
        <v>2823067</v>
      </c>
      <c r="Z861" s="264">
        <v>15950518</v>
      </c>
      <c r="AA861" s="264">
        <v>23246238</v>
      </c>
      <c r="AB861" s="264">
        <v>39196756</v>
      </c>
      <c r="AC861" s="264">
        <v>12471016</v>
      </c>
      <c r="AD861" s="264">
        <v>51667772</v>
      </c>
      <c r="AE861" s="264">
        <v>-1896076</v>
      </c>
      <c r="AF861" s="264">
        <v>20921137</v>
      </c>
      <c r="AG861" s="264">
        <v>19025061</v>
      </c>
      <c r="AI861" t="s">
        <v>1799</v>
      </c>
      <c r="AK861" t="s">
        <v>1800</v>
      </c>
      <c r="AL861" s="241" t="str">
        <f t="shared" si="13"/>
        <v>823</v>
      </c>
    </row>
    <row r="862" spans="1:38" x14ac:dyDescent="0.2">
      <c r="A862" s="272" t="s">
        <v>3065</v>
      </c>
      <c r="B862" t="s">
        <v>1908</v>
      </c>
      <c r="C862" s="264">
        <v>86806</v>
      </c>
      <c r="D862" s="264">
        <v>0</v>
      </c>
      <c r="E862" s="264">
        <v>86806</v>
      </c>
      <c r="F862" s="264">
        <v>0</v>
      </c>
      <c r="G862" s="264">
        <v>0</v>
      </c>
      <c r="H862" s="264">
        <v>57377</v>
      </c>
      <c r="I862" s="264">
        <v>930</v>
      </c>
      <c r="J862" s="264">
        <v>5500</v>
      </c>
      <c r="K862" s="264">
        <v>78173</v>
      </c>
      <c r="L862" s="264">
        <v>170496</v>
      </c>
      <c r="M862" s="264">
        <v>0</v>
      </c>
      <c r="N862" s="264">
        <v>5300</v>
      </c>
      <c r="O862" s="264">
        <v>0</v>
      </c>
      <c r="P862" s="264">
        <v>7251</v>
      </c>
      <c r="Q862" s="264">
        <v>411833</v>
      </c>
      <c r="R862" s="264">
        <v>42715</v>
      </c>
      <c r="S862" s="264">
        <v>111467</v>
      </c>
      <c r="T862" s="264">
        <v>500</v>
      </c>
      <c r="U862" s="264">
        <v>55610</v>
      </c>
      <c r="V862" s="264">
        <v>0</v>
      </c>
      <c r="W862" s="264">
        <v>29512</v>
      </c>
      <c r="X862" s="264">
        <v>0</v>
      </c>
      <c r="Y862" s="264">
        <v>0</v>
      </c>
      <c r="Z862" s="264">
        <v>239804</v>
      </c>
      <c r="AA862" s="264">
        <v>128390</v>
      </c>
      <c r="AB862" s="264">
        <v>368194</v>
      </c>
      <c r="AC862" s="264">
        <v>7251</v>
      </c>
      <c r="AD862" s="264">
        <v>375445</v>
      </c>
      <c r="AE862" s="264">
        <v>36388</v>
      </c>
      <c r="AF862" s="264">
        <v>129562</v>
      </c>
      <c r="AG862" s="264">
        <v>165950</v>
      </c>
      <c r="AI862" t="s">
        <v>834</v>
      </c>
      <c r="AK862" t="s">
        <v>835</v>
      </c>
      <c r="AL862" s="241" t="str">
        <f t="shared" si="13"/>
        <v>360</v>
      </c>
    </row>
    <row r="863" spans="1:38" x14ac:dyDescent="0.2">
      <c r="A863" s="272" t="s">
        <v>3066</v>
      </c>
      <c r="B863" t="s">
        <v>1910</v>
      </c>
      <c r="C863" s="264">
        <v>125156</v>
      </c>
      <c r="D863" s="264">
        <v>0</v>
      </c>
      <c r="E863" s="264">
        <v>125156</v>
      </c>
      <c r="F863" s="264">
        <v>0</v>
      </c>
      <c r="G863" s="264">
        <v>0</v>
      </c>
      <c r="H863" s="264">
        <v>66109</v>
      </c>
      <c r="I863" s="264">
        <v>1200</v>
      </c>
      <c r="J863" s="264">
        <v>75</v>
      </c>
      <c r="K863" s="264">
        <v>149030</v>
      </c>
      <c r="L863" s="264">
        <v>224000</v>
      </c>
      <c r="M863" s="264">
        <v>0</v>
      </c>
      <c r="N863" s="264">
        <v>2500</v>
      </c>
      <c r="O863" s="264">
        <v>765000</v>
      </c>
      <c r="P863" s="264">
        <v>0</v>
      </c>
      <c r="Q863" s="264">
        <v>1333070</v>
      </c>
      <c r="R863" s="264">
        <v>85000</v>
      </c>
      <c r="S863" s="264">
        <v>143000</v>
      </c>
      <c r="T863" s="264">
        <v>0</v>
      </c>
      <c r="U863" s="264">
        <v>1200</v>
      </c>
      <c r="V863" s="264">
        <v>0</v>
      </c>
      <c r="W863" s="264">
        <v>114500</v>
      </c>
      <c r="X863" s="264">
        <v>50902</v>
      </c>
      <c r="Y863" s="264">
        <v>0</v>
      </c>
      <c r="Z863" s="264">
        <v>394602</v>
      </c>
      <c r="AA863" s="264">
        <v>990394</v>
      </c>
      <c r="AB863" s="264">
        <v>1384996</v>
      </c>
      <c r="AC863" s="264">
        <v>0</v>
      </c>
      <c r="AD863" s="264">
        <v>1384996</v>
      </c>
      <c r="AE863" s="264">
        <v>-51926</v>
      </c>
      <c r="AF863" s="264">
        <v>614378</v>
      </c>
      <c r="AG863" s="264">
        <v>562452</v>
      </c>
      <c r="AI863" t="s">
        <v>872</v>
      </c>
      <c r="AK863" t="s">
        <v>873</v>
      </c>
      <c r="AL863" s="241" t="str">
        <f t="shared" si="13"/>
        <v>377</v>
      </c>
    </row>
    <row r="864" spans="1:38" x14ac:dyDescent="0.2">
      <c r="A864" s="272" t="s">
        <v>3067</v>
      </c>
      <c r="B864" t="s">
        <v>1912</v>
      </c>
      <c r="C864" s="264">
        <v>179393</v>
      </c>
      <c r="D864" s="264">
        <v>0</v>
      </c>
      <c r="E864" s="264">
        <v>179393</v>
      </c>
      <c r="F864" s="264">
        <v>0</v>
      </c>
      <c r="G864" s="264">
        <v>0</v>
      </c>
      <c r="H864" s="264">
        <v>67293</v>
      </c>
      <c r="I864" s="264">
        <v>965</v>
      </c>
      <c r="J864" s="264">
        <v>2300</v>
      </c>
      <c r="K864" s="264">
        <v>146852</v>
      </c>
      <c r="L864" s="264">
        <v>383065</v>
      </c>
      <c r="M864" s="264">
        <v>0</v>
      </c>
      <c r="N864" s="264">
        <v>5930</v>
      </c>
      <c r="O864" s="264">
        <v>0</v>
      </c>
      <c r="P864" s="264">
        <v>97960</v>
      </c>
      <c r="Q864" s="264">
        <v>883758</v>
      </c>
      <c r="R864" s="264">
        <v>78120</v>
      </c>
      <c r="S864" s="264">
        <v>92872</v>
      </c>
      <c r="T864" s="264">
        <v>3400</v>
      </c>
      <c r="U864" s="264">
        <v>108774</v>
      </c>
      <c r="V864" s="264">
        <v>0</v>
      </c>
      <c r="W864" s="264">
        <v>60000</v>
      </c>
      <c r="X864" s="264">
        <v>49768</v>
      </c>
      <c r="Y864" s="264">
        <v>0</v>
      </c>
      <c r="Z864" s="264">
        <v>392934</v>
      </c>
      <c r="AA864" s="264">
        <v>279365</v>
      </c>
      <c r="AB864" s="264">
        <v>672299</v>
      </c>
      <c r="AC864" s="264">
        <v>97960</v>
      </c>
      <c r="AD864" s="264">
        <v>770259</v>
      </c>
      <c r="AE864" s="264">
        <v>113499</v>
      </c>
      <c r="AF864" s="264">
        <v>1060106</v>
      </c>
      <c r="AG864" s="264">
        <v>1173605</v>
      </c>
      <c r="AI864" t="s">
        <v>499</v>
      </c>
      <c r="AK864" t="s">
        <v>500</v>
      </c>
      <c r="AL864" s="241" t="str">
        <f t="shared" si="13"/>
        <v>199</v>
      </c>
    </row>
    <row r="865" spans="1:38" x14ac:dyDescent="0.2">
      <c r="A865" s="272" t="s">
        <v>3068</v>
      </c>
      <c r="B865" t="s">
        <v>1914</v>
      </c>
      <c r="C865" s="264">
        <v>91371</v>
      </c>
      <c r="D865" s="264">
        <v>0</v>
      </c>
      <c r="E865" s="264">
        <v>91371</v>
      </c>
      <c r="F865" s="264">
        <v>0</v>
      </c>
      <c r="G865" s="264">
        <v>0</v>
      </c>
      <c r="H865" s="264">
        <v>1866</v>
      </c>
      <c r="I865" s="264">
        <v>250</v>
      </c>
      <c r="J865" s="264">
        <v>70</v>
      </c>
      <c r="K865" s="264">
        <v>58436</v>
      </c>
      <c r="L865" s="264">
        <v>95166</v>
      </c>
      <c r="M865" s="264">
        <v>0</v>
      </c>
      <c r="N865" s="264">
        <v>500</v>
      </c>
      <c r="O865" s="264">
        <v>0</v>
      </c>
      <c r="P865" s="264">
        <v>0</v>
      </c>
      <c r="Q865" s="264">
        <v>247659</v>
      </c>
      <c r="R865" s="264">
        <v>24085</v>
      </c>
      <c r="S865" s="264">
        <v>68494</v>
      </c>
      <c r="T865" s="264">
        <v>550</v>
      </c>
      <c r="U865" s="264">
        <v>15590</v>
      </c>
      <c r="V865" s="264">
        <v>500</v>
      </c>
      <c r="W865" s="264">
        <v>40447</v>
      </c>
      <c r="X865" s="264">
        <v>10006</v>
      </c>
      <c r="Y865" s="264">
        <v>0</v>
      </c>
      <c r="Z865" s="264">
        <v>159672</v>
      </c>
      <c r="AA865" s="264">
        <v>87987</v>
      </c>
      <c r="AB865" s="264">
        <v>247659</v>
      </c>
      <c r="AC865" s="264">
        <v>0</v>
      </c>
      <c r="AD865" s="264">
        <v>247659</v>
      </c>
      <c r="AE865" s="264">
        <v>0</v>
      </c>
      <c r="AF865" s="264">
        <v>205966</v>
      </c>
      <c r="AG865" s="264">
        <v>205966</v>
      </c>
      <c r="AI865" t="s">
        <v>1549</v>
      </c>
      <c r="AK865" t="s">
        <v>1550</v>
      </c>
      <c r="AL865" s="241" t="str">
        <f t="shared" si="13"/>
        <v>701</v>
      </c>
    </row>
    <row r="866" spans="1:38" x14ac:dyDescent="0.2">
      <c r="A866" s="272" t="s">
        <v>3069</v>
      </c>
      <c r="B866" t="s">
        <v>1916</v>
      </c>
      <c r="C866" s="264">
        <v>5446590</v>
      </c>
      <c r="D866" s="264">
        <v>0</v>
      </c>
      <c r="E866" s="264">
        <v>5446590</v>
      </c>
      <c r="F866" s="264">
        <v>0</v>
      </c>
      <c r="G866" s="264">
        <v>3100500</v>
      </c>
      <c r="H866" s="264">
        <v>997775</v>
      </c>
      <c r="I866" s="264">
        <v>297900</v>
      </c>
      <c r="J866" s="264">
        <v>102000</v>
      </c>
      <c r="K866" s="264">
        <v>1299270</v>
      </c>
      <c r="L866" s="264">
        <v>5298700</v>
      </c>
      <c r="M866" s="264">
        <v>35000</v>
      </c>
      <c r="N866" s="264">
        <v>204400</v>
      </c>
      <c r="O866" s="264">
        <v>0</v>
      </c>
      <c r="P866" s="264">
        <v>1905400</v>
      </c>
      <c r="Q866" s="264">
        <v>18687535</v>
      </c>
      <c r="R866" s="264">
        <v>3618000</v>
      </c>
      <c r="S866" s="264">
        <v>1893700</v>
      </c>
      <c r="T866" s="264">
        <v>10500</v>
      </c>
      <c r="U866" s="264">
        <v>1447100</v>
      </c>
      <c r="V866" s="264">
        <v>1429600</v>
      </c>
      <c r="W866" s="264">
        <v>744500</v>
      </c>
      <c r="X866" s="264">
        <v>2482800</v>
      </c>
      <c r="Y866" s="264">
        <v>3495800</v>
      </c>
      <c r="Z866" s="264">
        <v>15122000</v>
      </c>
      <c r="AA866" s="264">
        <v>3947600</v>
      </c>
      <c r="AB866" s="264">
        <v>19069600</v>
      </c>
      <c r="AC866" s="264">
        <v>1905400</v>
      </c>
      <c r="AD866" s="264">
        <v>20975000</v>
      </c>
      <c r="AE866" s="264">
        <v>-2287465</v>
      </c>
      <c r="AF866" s="264">
        <v>6584319</v>
      </c>
      <c r="AG866" s="264">
        <v>4296854</v>
      </c>
      <c r="AI866" t="s">
        <v>854</v>
      </c>
      <c r="AK866" t="s">
        <v>855</v>
      </c>
      <c r="AL866" s="241" t="str">
        <f t="shared" si="13"/>
        <v>369</v>
      </c>
    </row>
    <row r="867" spans="1:38" x14ac:dyDescent="0.2">
      <c r="A867" s="272" t="s">
        <v>3070</v>
      </c>
      <c r="B867" t="s">
        <v>1918</v>
      </c>
      <c r="C867" s="264">
        <v>25959</v>
      </c>
      <c r="D867" s="264">
        <v>0</v>
      </c>
      <c r="E867" s="264">
        <v>25959</v>
      </c>
      <c r="F867" s="264">
        <v>0</v>
      </c>
      <c r="G867" s="264">
        <v>0</v>
      </c>
      <c r="H867" s="264">
        <v>1618</v>
      </c>
      <c r="I867" s="264">
        <v>290</v>
      </c>
      <c r="J867" s="264">
        <v>0</v>
      </c>
      <c r="K867" s="264">
        <v>8000</v>
      </c>
      <c r="L867" s="264">
        <v>41000</v>
      </c>
      <c r="M867" s="264">
        <v>0</v>
      </c>
      <c r="N867" s="264">
        <v>0</v>
      </c>
      <c r="O867" s="264">
        <v>0</v>
      </c>
      <c r="P867" s="264">
        <v>0</v>
      </c>
      <c r="Q867" s="264">
        <v>76867</v>
      </c>
      <c r="R867" s="264">
        <v>0</v>
      </c>
      <c r="S867" s="264">
        <v>9500</v>
      </c>
      <c r="T867" s="264">
        <v>0</v>
      </c>
      <c r="U867" s="264">
        <v>1000</v>
      </c>
      <c r="V867" s="264">
        <v>0</v>
      </c>
      <c r="W867" s="264">
        <v>31500</v>
      </c>
      <c r="X867" s="264">
        <v>0</v>
      </c>
      <c r="Y867" s="264">
        <v>0</v>
      </c>
      <c r="Z867" s="264">
        <v>42000</v>
      </c>
      <c r="AA867" s="264">
        <v>48000</v>
      </c>
      <c r="AB867" s="264">
        <v>90000</v>
      </c>
      <c r="AC867" s="264">
        <v>0</v>
      </c>
      <c r="AD867" s="264">
        <v>90000</v>
      </c>
      <c r="AE867" s="264">
        <v>-13133</v>
      </c>
      <c r="AF867" s="264">
        <v>65003</v>
      </c>
      <c r="AG867" s="264">
        <v>51870</v>
      </c>
      <c r="AI867" t="s">
        <v>1078</v>
      </c>
      <c r="AK867" t="s">
        <v>1079</v>
      </c>
      <c r="AL867" s="241" t="str">
        <f t="shared" si="13"/>
        <v>473</v>
      </c>
    </row>
    <row r="868" spans="1:38" x14ac:dyDescent="0.2">
      <c r="A868" s="272" t="s">
        <v>3071</v>
      </c>
      <c r="B868" t="s">
        <v>1920</v>
      </c>
      <c r="C868" s="264">
        <v>11553</v>
      </c>
      <c r="D868" s="264">
        <v>0</v>
      </c>
      <c r="E868" s="264">
        <v>11553</v>
      </c>
      <c r="F868" s="264">
        <v>0</v>
      </c>
      <c r="G868" s="264">
        <v>0</v>
      </c>
      <c r="H868" s="264">
        <v>502</v>
      </c>
      <c r="I868" s="264">
        <v>0</v>
      </c>
      <c r="J868" s="264">
        <v>0</v>
      </c>
      <c r="K868" s="264">
        <v>0</v>
      </c>
      <c r="L868" s="264">
        <v>0</v>
      </c>
      <c r="M868" s="264">
        <v>0</v>
      </c>
      <c r="N868" s="264">
        <v>0</v>
      </c>
      <c r="O868" s="264">
        <v>0</v>
      </c>
      <c r="P868" s="264">
        <v>0</v>
      </c>
      <c r="Q868" s="264">
        <v>12055</v>
      </c>
      <c r="R868" s="264">
        <v>1020</v>
      </c>
      <c r="S868" s="264">
        <v>2995</v>
      </c>
      <c r="T868" s="264">
        <v>0</v>
      </c>
      <c r="U868" s="264">
        <v>1200</v>
      </c>
      <c r="V868" s="264">
        <v>0</v>
      </c>
      <c r="W868" s="264">
        <v>6840</v>
      </c>
      <c r="X868" s="264">
        <v>0</v>
      </c>
      <c r="Y868" s="264">
        <v>0</v>
      </c>
      <c r="Z868" s="264">
        <v>12055</v>
      </c>
      <c r="AA868" s="264">
        <v>0</v>
      </c>
      <c r="AB868" s="264">
        <v>12055</v>
      </c>
      <c r="AC868" s="264">
        <v>0</v>
      </c>
      <c r="AD868" s="264">
        <v>12055</v>
      </c>
      <c r="AE868" s="264">
        <v>0</v>
      </c>
      <c r="AF868" s="264">
        <v>36736</v>
      </c>
      <c r="AG868" s="264">
        <v>36736</v>
      </c>
      <c r="AI868" t="s">
        <v>224</v>
      </c>
      <c r="AK868" t="s">
        <v>225</v>
      </c>
      <c r="AL868" s="241" t="str">
        <f t="shared" si="13"/>
        <v>069</v>
      </c>
    </row>
    <row r="869" spans="1:38" x14ac:dyDescent="0.2">
      <c r="A869" s="272" t="s">
        <v>3072</v>
      </c>
      <c r="B869" t="s">
        <v>1922</v>
      </c>
      <c r="C869" s="264">
        <v>12942</v>
      </c>
      <c r="D869" s="264">
        <v>0</v>
      </c>
      <c r="E869" s="264">
        <v>12942</v>
      </c>
      <c r="F869" s="264">
        <v>0</v>
      </c>
      <c r="G869" s="264">
        <v>0</v>
      </c>
      <c r="H869" s="264">
        <v>373</v>
      </c>
      <c r="I869" s="264">
        <v>0</v>
      </c>
      <c r="J869" s="264">
        <v>0</v>
      </c>
      <c r="K869" s="264">
        <v>7000</v>
      </c>
      <c r="L869" s="264">
        <v>5400</v>
      </c>
      <c r="M869" s="264">
        <v>0</v>
      </c>
      <c r="N869" s="264">
        <v>0</v>
      </c>
      <c r="O869" s="264">
        <v>0</v>
      </c>
      <c r="P869" s="264">
        <v>0</v>
      </c>
      <c r="Q869" s="264">
        <v>25715</v>
      </c>
      <c r="R869" s="264">
        <v>900</v>
      </c>
      <c r="S869" s="264">
        <v>18187</v>
      </c>
      <c r="T869" s="264">
        <v>0</v>
      </c>
      <c r="U869" s="264">
        <v>5000</v>
      </c>
      <c r="V869" s="264">
        <v>0</v>
      </c>
      <c r="W869" s="264">
        <v>5850</v>
      </c>
      <c r="X869" s="264">
        <v>0</v>
      </c>
      <c r="Y869" s="264">
        <v>0</v>
      </c>
      <c r="Z869" s="264">
        <v>29937</v>
      </c>
      <c r="AA869" s="264">
        <v>0</v>
      </c>
      <c r="AB869" s="264">
        <v>29937</v>
      </c>
      <c r="AC869" s="264">
        <v>0</v>
      </c>
      <c r="AD869" s="264">
        <v>29937</v>
      </c>
      <c r="AE869" s="264">
        <v>-4222</v>
      </c>
      <c r="AF869" s="264">
        <v>15362</v>
      </c>
      <c r="AG869" s="264">
        <v>11140</v>
      </c>
      <c r="AI869" t="s">
        <v>663</v>
      </c>
      <c r="AK869" t="s">
        <v>664</v>
      </c>
      <c r="AL869" s="241" t="str">
        <f t="shared" si="13"/>
        <v>278</v>
      </c>
    </row>
    <row r="870" spans="1:38" x14ac:dyDescent="0.2">
      <c r="A870" s="272" t="s">
        <v>3073</v>
      </c>
      <c r="B870" t="s">
        <v>1925</v>
      </c>
      <c r="C870" s="264">
        <v>76169</v>
      </c>
      <c r="D870" s="264">
        <v>0</v>
      </c>
      <c r="E870" s="264">
        <v>76169</v>
      </c>
      <c r="F870" s="264">
        <v>0</v>
      </c>
      <c r="G870" s="264">
        <v>0</v>
      </c>
      <c r="H870" s="264">
        <v>55504</v>
      </c>
      <c r="I870" s="264">
        <v>855</v>
      </c>
      <c r="J870" s="264">
        <v>649</v>
      </c>
      <c r="K870" s="264">
        <v>106090.5</v>
      </c>
      <c r="L870" s="264">
        <v>227984</v>
      </c>
      <c r="M870" s="264">
        <v>350</v>
      </c>
      <c r="N870" s="264">
        <v>1660</v>
      </c>
      <c r="O870" s="264">
        <v>0</v>
      </c>
      <c r="P870" s="264">
        <v>0</v>
      </c>
      <c r="Q870" s="264">
        <v>469261.5</v>
      </c>
      <c r="R870" s="264">
        <v>32598</v>
      </c>
      <c r="S870" s="264">
        <v>54580</v>
      </c>
      <c r="T870" s="264">
        <v>4190</v>
      </c>
      <c r="U870" s="264">
        <v>10115</v>
      </c>
      <c r="V870" s="264">
        <v>650</v>
      </c>
      <c r="W870" s="264">
        <v>64835</v>
      </c>
      <c r="X870" s="264">
        <v>27000</v>
      </c>
      <c r="Y870" s="264">
        <v>0</v>
      </c>
      <c r="Z870" s="264">
        <v>193968</v>
      </c>
      <c r="AA870" s="264">
        <v>205054</v>
      </c>
      <c r="AB870" s="264">
        <v>399022</v>
      </c>
      <c r="AC870" s="264">
        <v>0</v>
      </c>
      <c r="AD870" s="264">
        <v>399022</v>
      </c>
      <c r="AE870" s="264">
        <v>70239.5</v>
      </c>
      <c r="AF870" s="264">
        <v>859065</v>
      </c>
      <c r="AG870" s="264">
        <v>929304.5</v>
      </c>
      <c r="AI870" t="s">
        <v>1477</v>
      </c>
      <c r="AK870" t="s">
        <v>1478</v>
      </c>
      <c r="AL870" s="241" t="str">
        <f t="shared" si="13"/>
        <v>666</v>
      </c>
    </row>
    <row r="871" spans="1:38" x14ac:dyDescent="0.2">
      <c r="A871" s="272" t="s">
        <v>3074</v>
      </c>
      <c r="B871" t="s">
        <v>1927</v>
      </c>
      <c r="C871" s="264">
        <v>97415</v>
      </c>
      <c r="D871" s="264">
        <v>0</v>
      </c>
      <c r="E871" s="264">
        <v>97415</v>
      </c>
      <c r="F871" s="264">
        <v>0</v>
      </c>
      <c r="G871" s="264">
        <v>0</v>
      </c>
      <c r="H871" s="264">
        <v>68582</v>
      </c>
      <c r="I871" s="264">
        <v>790</v>
      </c>
      <c r="J871" s="264">
        <v>2930</v>
      </c>
      <c r="K871" s="264">
        <v>143114</v>
      </c>
      <c r="L871" s="264">
        <v>575290</v>
      </c>
      <c r="M871" s="264">
        <v>0</v>
      </c>
      <c r="N871" s="264">
        <v>114325</v>
      </c>
      <c r="O871" s="264">
        <v>0</v>
      </c>
      <c r="P871" s="264">
        <v>113738</v>
      </c>
      <c r="Q871" s="264">
        <v>1116184</v>
      </c>
      <c r="R871" s="264">
        <v>98792</v>
      </c>
      <c r="S871" s="264">
        <v>160294</v>
      </c>
      <c r="T871" s="264">
        <v>0</v>
      </c>
      <c r="U871" s="264">
        <v>41885</v>
      </c>
      <c r="V871" s="264">
        <v>500</v>
      </c>
      <c r="W871" s="264">
        <v>177449</v>
      </c>
      <c r="X871" s="264">
        <v>21316</v>
      </c>
      <c r="Y871" s="264">
        <v>0</v>
      </c>
      <c r="Z871" s="264">
        <v>500236</v>
      </c>
      <c r="AA871" s="264">
        <v>522577</v>
      </c>
      <c r="AB871" s="264">
        <v>1022813</v>
      </c>
      <c r="AC871" s="264">
        <v>113738</v>
      </c>
      <c r="AD871" s="264">
        <v>1136551</v>
      </c>
      <c r="AE871" s="264">
        <v>-20367</v>
      </c>
      <c r="AF871" s="264">
        <v>853331</v>
      </c>
      <c r="AG871" s="264">
        <v>832964</v>
      </c>
      <c r="AI871" t="s">
        <v>399</v>
      </c>
      <c r="AK871" t="s">
        <v>400</v>
      </c>
      <c r="AL871" s="241" t="str">
        <f t="shared" si="13"/>
        <v>150</v>
      </c>
    </row>
    <row r="872" spans="1:38" x14ac:dyDescent="0.2">
      <c r="A872" s="272" t="s">
        <v>3075</v>
      </c>
      <c r="B872" t="s">
        <v>1929</v>
      </c>
      <c r="C872" s="264">
        <v>42565</v>
      </c>
      <c r="D872" s="264">
        <v>0</v>
      </c>
      <c r="E872" s="264">
        <v>42565</v>
      </c>
      <c r="F872" s="264">
        <v>0</v>
      </c>
      <c r="G872" s="264">
        <v>0</v>
      </c>
      <c r="H872" s="264">
        <v>24288</v>
      </c>
      <c r="I872" s="264">
        <v>0</v>
      </c>
      <c r="J872" s="264">
        <v>0</v>
      </c>
      <c r="K872" s="264">
        <v>25000</v>
      </c>
      <c r="L872" s="264">
        <v>114000</v>
      </c>
      <c r="M872" s="264">
        <v>0</v>
      </c>
      <c r="N872" s="264">
        <v>0</v>
      </c>
      <c r="O872" s="264">
        <v>0</v>
      </c>
      <c r="P872" s="264">
        <v>0</v>
      </c>
      <c r="Q872" s="264">
        <v>205853</v>
      </c>
      <c r="R872" s="264">
        <v>17400</v>
      </c>
      <c r="S872" s="264">
        <v>26000</v>
      </c>
      <c r="T872" s="264">
        <v>0</v>
      </c>
      <c r="U872" s="264">
        <v>6000</v>
      </c>
      <c r="V872" s="264">
        <v>2000</v>
      </c>
      <c r="W872" s="264">
        <v>33000</v>
      </c>
      <c r="X872" s="264">
        <v>0</v>
      </c>
      <c r="Y872" s="264">
        <v>0</v>
      </c>
      <c r="Z872" s="264">
        <v>84400</v>
      </c>
      <c r="AA872" s="264">
        <v>113000</v>
      </c>
      <c r="AB872" s="264">
        <v>197400</v>
      </c>
      <c r="AC872" s="264">
        <v>0</v>
      </c>
      <c r="AD872" s="264">
        <v>197400</v>
      </c>
      <c r="AE872" s="264">
        <v>8453</v>
      </c>
      <c r="AF872" s="264">
        <v>229787</v>
      </c>
      <c r="AG872" s="264">
        <v>238240</v>
      </c>
      <c r="AI872" t="s">
        <v>1343</v>
      </c>
      <c r="AK872" t="s">
        <v>1344</v>
      </c>
      <c r="AL872" s="241" t="str">
        <f t="shared" si="13"/>
        <v>602</v>
      </c>
    </row>
    <row r="873" spans="1:38" x14ac:dyDescent="0.2">
      <c r="A873" s="272" t="s">
        <v>3076</v>
      </c>
      <c r="B873" t="s">
        <v>1931</v>
      </c>
      <c r="C873" s="264">
        <v>1191825</v>
      </c>
      <c r="D873" s="264">
        <v>0</v>
      </c>
      <c r="E873" s="264">
        <v>1191825</v>
      </c>
      <c r="F873" s="264">
        <v>0</v>
      </c>
      <c r="G873" s="264">
        <v>254040</v>
      </c>
      <c r="H873" s="264">
        <v>266605</v>
      </c>
      <c r="I873" s="264">
        <v>13500</v>
      </c>
      <c r="J873" s="264">
        <v>27950</v>
      </c>
      <c r="K873" s="264">
        <v>335088</v>
      </c>
      <c r="L873" s="264">
        <v>917658</v>
      </c>
      <c r="M873" s="264">
        <v>0</v>
      </c>
      <c r="N873" s="264">
        <v>144869</v>
      </c>
      <c r="O873" s="264">
        <v>0</v>
      </c>
      <c r="P873" s="264">
        <v>175000</v>
      </c>
      <c r="Q873" s="264">
        <v>3326535</v>
      </c>
      <c r="R873" s="264">
        <v>196141</v>
      </c>
      <c r="S873" s="264">
        <v>483459</v>
      </c>
      <c r="T873" s="264">
        <v>0</v>
      </c>
      <c r="U873" s="264">
        <v>542337</v>
      </c>
      <c r="V873" s="264">
        <v>465833</v>
      </c>
      <c r="W873" s="264">
        <v>240921</v>
      </c>
      <c r="X873" s="264">
        <v>467781</v>
      </c>
      <c r="Y873" s="264">
        <v>0</v>
      </c>
      <c r="Z873" s="264">
        <v>2396472</v>
      </c>
      <c r="AA873" s="264">
        <v>821252</v>
      </c>
      <c r="AB873" s="264">
        <v>3217724</v>
      </c>
      <c r="AC873" s="264">
        <v>175000</v>
      </c>
      <c r="AD873" s="264">
        <v>3392724</v>
      </c>
      <c r="AE873" s="264">
        <v>-66189</v>
      </c>
      <c r="AF873" s="264">
        <v>2849362</v>
      </c>
      <c r="AG873" s="264">
        <v>2783173</v>
      </c>
      <c r="AI873" t="s">
        <v>1187</v>
      </c>
      <c r="AK873" t="s">
        <v>1188</v>
      </c>
      <c r="AL873" s="241" t="str">
        <f t="shared" si="13"/>
        <v>525</v>
      </c>
    </row>
    <row r="874" spans="1:38" x14ac:dyDescent="0.2">
      <c r="A874" s="272" t="s">
        <v>3077</v>
      </c>
      <c r="B874" t="s">
        <v>1933</v>
      </c>
      <c r="C874" s="264">
        <v>864520</v>
      </c>
      <c r="D874" s="264">
        <v>0</v>
      </c>
      <c r="E874" s="264">
        <v>864520</v>
      </c>
      <c r="F874" s="264">
        <v>0</v>
      </c>
      <c r="G874" s="264">
        <v>0</v>
      </c>
      <c r="H874" s="264">
        <v>701291</v>
      </c>
      <c r="I874" s="264">
        <v>5300</v>
      </c>
      <c r="J874" s="264">
        <v>89800</v>
      </c>
      <c r="K874" s="264">
        <v>120153</v>
      </c>
      <c r="L874" s="264">
        <v>822610</v>
      </c>
      <c r="M874" s="264">
        <v>0</v>
      </c>
      <c r="N874" s="264">
        <v>608000</v>
      </c>
      <c r="O874" s="264">
        <v>0</v>
      </c>
      <c r="P874" s="264">
        <v>1765800</v>
      </c>
      <c r="Q874" s="264">
        <v>4977474</v>
      </c>
      <c r="R874" s="264">
        <v>222406</v>
      </c>
      <c r="S874" s="264">
        <v>202520</v>
      </c>
      <c r="T874" s="264">
        <v>0</v>
      </c>
      <c r="U874" s="264">
        <v>223694</v>
      </c>
      <c r="V874" s="264">
        <v>40850</v>
      </c>
      <c r="W874" s="264">
        <v>298629</v>
      </c>
      <c r="X874" s="264">
        <v>226300</v>
      </c>
      <c r="Y874" s="264">
        <v>2741000</v>
      </c>
      <c r="Z874" s="264">
        <v>3955399</v>
      </c>
      <c r="AA874" s="264">
        <v>594264</v>
      </c>
      <c r="AB874" s="264">
        <v>4549663</v>
      </c>
      <c r="AC874" s="264">
        <v>1765800</v>
      </c>
      <c r="AD874" s="264">
        <v>6315463</v>
      </c>
      <c r="AE874" s="264">
        <v>-1337989</v>
      </c>
      <c r="AF874" s="264">
        <v>6469932</v>
      </c>
      <c r="AG874" s="264">
        <v>5131943</v>
      </c>
      <c r="AI874" t="s">
        <v>1111</v>
      </c>
      <c r="AK874" t="s">
        <v>1112</v>
      </c>
      <c r="AL874" s="241" t="str">
        <f t="shared" si="13"/>
        <v>489</v>
      </c>
    </row>
    <row r="875" spans="1:38" x14ac:dyDescent="0.2">
      <c r="A875" s="272" t="s">
        <v>3078</v>
      </c>
      <c r="B875" t="s">
        <v>1924</v>
      </c>
      <c r="C875" s="264">
        <v>3477181</v>
      </c>
      <c r="D875" s="264">
        <v>0</v>
      </c>
      <c r="E875" s="264">
        <v>3477181</v>
      </c>
      <c r="F875" s="264">
        <v>0</v>
      </c>
      <c r="G875" s="264">
        <v>257820</v>
      </c>
      <c r="H875" s="264">
        <v>872158</v>
      </c>
      <c r="I875" s="264">
        <v>122375</v>
      </c>
      <c r="J875" s="264">
        <v>158065</v>
      </c>
      <c r="K875" s="264">
        <v>2715978</v>
      </c>
      <c r="L875" s="264">
        <v>5091797</v>
      </c>
      <c r="M875" s="264">
        <v>30000</v>
      </c>
      <c r="N875" s="264">
        <v>336991</v>
      </c>
      <c r="O875" s="264">
        <v>6920630</v>
      </c>
      <c r="P875" s="264">
        <v>7396185</v>
      </c>
      <c r="Q875" s="264">
        <v>27379180</v>
      </c>
      <c r="R875" s="264">
        <v>1885460</v>
      </c>
      <c r="S875" s="264">
        <v>1309041</v>
      </c>
      <c r="T875" s="264">
        <v>0</v>
      </c>
      <c r="U875" s="264">
        <v>872399</v>
      </c>
      <c r="V875" s="264">
        <v>69666</v>
      </c>
      <c r="W875" s="264">
        <v>1104693</v>
      </c>
      <c r="X875" s="264">
        <v>1231668</v>
      </c>
      <c r="Y875" s="264">
        <v>5007471</v>
      </c>
      <c r="Z875" s="264">
        <v>11480398</v>
      </c>
      <c r="AA875" s="264">
        <v>10505833</v>
      </c>
      <c r="AB875" s="264">
        <v>21986231</v>
      </c>
      <c r="AC875" s="264">
        <v>7396185</v>
      </c>
      <c r="AD875" s="264">
        <v>29382416</v>
      </c>
      <c r="AE875" s="264">
        <v>-2003236</v>
      </c>
      <c r="AF875" s="264">
        <v>6103895</v>
      </c>
      <c r="AG875" s="264">
        <v>4100659</v>
      </c>
      <c r="AI875" t="s">
        <v>801</v>
      </c>
      <c r="AK875" t="s">
        <v>802</v>
      </c>
      <c r="AL875" s="241" t="str">
        <f t="shared" si="13"/>
        <v>344</v>
      </c>
    </row>
    <row r="876" spans="1:38" x14ac:dyDescent="0.2">
      <c r="A876" s="272" t="s">
        <v>3079</v>
      </c>
      <c r="B876" t="s">
        <v>1936</v>
      </c>
      <c r="C876" s="264">
        <v>401832</v>
      </c>
      <c r="D876" s="264">
        <v>0</v>
      </c>
      <c r="E876" s="264">
        <v>401832</v>
      </c>
      <c r="F876" s="264">
        <v>0</v>
      </c>
      <c r="G876" s="264">
        <v>228000</v>
      </c>
      <c r="H876" s="264">
        <v>152655</v>
      </c>
      <c r="I876" s="264">
        <v>1990</v>
      </c>
      <c r="J876" s="264">
        <v>24555</v>
      </c>
      <c r="K876" s="264">
        <v>319743</v>
      </c>
      <c r="L876" s="264">
        <v>1559100</v>
      </c>
      <c r="M876" s="264">
        <v>12000</v>
      </c>
      <c r="N876" s="264">
        <v>13600</v>
      </c>
      <c r="O876" s="264">
        <v>0</v>
      </c>
      <c r="P876" s="264">
        <v>767484</v>
      </c>
      <c r="Q876" s="264">
        <v>3480959</v>
      </c>
      <c r="R876" s="264">
        <v>133501</v>
      </c>
      <c r="S876" s="264">
        <v>180651</v>
      </c>
      <c r="T876" s="264">
        <v>0</v>
      </c>
      <c r="U876" s="264">
        <v>283136</v>
      </c>
      <c r="V876" s="264">
        <v>9060</v>
      </c>
      <c r="W876" s="264">
        <v>108343</v>
      </c>
      <c r="X876" s="264">
        <v>573815</v>
      </c>
      <c r="Y876" s="264">
        <v>0</v>
      </c>
      <c r="Z876" s="264">
        <v>1288506</v>
      </c>
      <c r="AA876" s="264">
        <v>1455707</v>
      </c>
      <c r="AB876" s="264">
        <v>2744213</v>
      </c>
      <c r="AC876" s="264">
        <v>767484</v>
      </c>
      <c r="AD876" s="264">
        <v>3511697</v>
      </c>
      <c r="AE876" s="264">
        <v>-30738</v>
      </c>
      <c r="AF876" s="264">
        <v>1094339</v>
      </c>
      <c r="AG876" s="264">
        <v>1063601</v>
      </c>
      <c r="AI876" t="s">
        <v>1803</v>
      </c>
      <c r="AK876" t="s">
        <v>1820</v>
      </c>
      <c r="AL876" s="241" t="str">
        <f t="shared" si="13"/>
        <v>833</v>
      </c>
    </row>
    <row r="877" spans="1:38" x14ac:dyDescent="0.2">
      <c r="A877" s="272" t="s">
        <v>3080</v>
      </c>
      <c r="B877" t="s">
        <v>1938</v>
      </c>
      <c r="C877" s="264">
        <v>19282</v>
      </c>
      <c r="D877" s="264">
        <v>0</v>
      </c>
      <c r="E877" s="264">
        <v>19282</v>
      </c>
      <c r="F877" s="264">
        <v>0</v>
      </c>
      <c r="G877" s="264">
        <v>0</v>
      </c>
      <c r="H877" s="264">
        <v>15671</v>
      </c>
      <c r="I877" s="264">
        <v>100</v>
      </c>
      <c r="J877" s="264">
        <v>3048</v>
      </c>
      <c r="K877" s="264">
        <v>37500</v>
      </c>
      <c r="L877" s="264">
        <v>56972</v>
      </c>
      <c r="M877" s="264">
        <v>0</v>
      </c>
      <c r="N877" s="264">
        <v>0</v>
      </c>
      <c r="O877" s="264">
        <v>0</v>
      </c>
      <c r="P877" s="264">
        <v>0</v>
      </c>
      <c r="Q877" s="264">
        <v>132573</v>
      </c>
      <c r="R877" s="264">
        <v>11604</v>
      </c>
      <c r="S877" s="264">
        <v>19500</v>
      </c>
      <c r="T877" s="264">
        <v>0</v>
      </c>
      <c r="U877" s="264">
        <v>7700</v>
      </c>
      <c r="V877" s="264">
        <v>0</v>
      </c>
      <c r="W877" s="264">
        <v>45800</v>
      </c>
      <c r="X877" s="264">
        <v>0</v>
      </c>
      <c r="Y877" s="264">
        <v>0</v>
      </c>
      <c r="Z877" s="264">
        <v>84604</v>
      </c>
      <c r="AA877" s="264">
        <v>56989</v>
      </c>
      <c r="AB877" s="264">
        <v>141593</v>
      </c>
      <c r="AC877" s="264">
        <v>0</v>
      </c>
      <c r="AD877" s="264">
        <v>141593</v>
      </c>
      <c r="AE877" s="264">
        <v>-9020</v>
      </c>
      <c r="AF877" s="264">
        <v>100415</v>
      </c>
      <c r="AG877" s="264">
        <v>91395</v>
      </c>
      <c r="AI877" t="s">
        <v>344</v>
      </c>
      <c r="AK877" t="s">
        <v>345</v>
      </c>
      <c r="AL877" s="241" t="str">
        <f t="shared" si="13"/>
        <v>125</v>
      </c>
    </row>
    <row r="878" spans="1:38" x14ac:dyDescent="0.2">
      <c r="A878" s="272" t="s">
        <v>3081</v>
      </c>
      <c r="B878" t="s">
        <v>1941</v>
      </c>
      <c r="C878" s="264">
        <v>111002</v>
      </c>
      <c r="D878" s="264">
        <v>0</v>
      </c>
      <c r="E878" s="264">
        <v>111002</v>
      </c>
      <c r="F878" s="264">
        <v>0</v>
      </c>
      <c r="G878" s="264">
        <v>0</v>
      </c>
      <c r="H878" s="264">
        <v>34422</v>
      </c>
      <c r="I878" s="264">
        <v>300</v>
      </c>
      <c r="J878" s="264">
        <v>5400</v>
      </c>
      <c r="K878" s="264">
        <v>87641</v>
      </c>
      <c r="L878" s="264">
        <v>287000</v>
      </c>
      <c r="M878" s="264">
        <v>0</v>
      </c>
      <c r="N878" s="264">
        <v>10000</v>
      </c>
      <c r="O878" s="264">
        <v>0</v>
      </c>
      <c r="P878" s="264">
        <v>0</v>
      </c>
      <c r="Q878" s="264">
        <v>535765</v>
      </c>
      <c r="R878" s="264">
        <v>44100</v>
      </c>
      <c r="S878" s="264">
        <v>127365</v>
      </c>
      <c r="T878" s="264">
        <v>0</v>
      </c>
      <c r="U878" s="264">
        <v>22000</v>
      </c>
      <c r="V878" s="264">
        <v>0</v>
      </c>
      <c r="W878" s="264">
        <v>77300</v>
      </c>
      <c r="X878" s="264">
        <v>0</v>
      </c>
      <c r="Y878" s="264">
        <v>0</v>
      </c>
      <c r="Z878" s="264">
        <v>270765</v>
      </c>
      <c r="AA878" s="264">
        <v>285000</v>
      </c>
      <c r="AB878" s="264">
        <v>555765</v>
      </c>
      <c r="AC878" s="264">
        <v>0</v>
      </c>
      <c r="AD878" s="264">
        <v>555765</v>
      </c>
      <c r="AE878" s="264">
        <v>-20000</v>
      </c>
      <c r="AF878" s="264">
        <v>252006</v>
      </c>
      <c r="AG878" s="264">
        <v>232006</v>
      </c>
      <c r="AI878" t="s">
        <v>1743</v>
      </c>
      <c r="AK878" t="s">
        <v>1744</v>
      </c>
      <c r="AL878" s="241" t="str">
        <f t="shared" si="13"/>
        <v>796</v>
      </c>
    </row>
    <row r="879" spans="1:38" x14ac:dyDescent="0.2">
      <c r="A879" s="272" t="s">
        <v>3082</v>
      </c>
      <c r="B879" t="s">
        <v>1943</v>
      </c>
      <c r="C879" s="264">
        <v>17205</v>
      </c>
      <c r="D879" s="264">
        <v>0</v>
      </c>
      <c r="E879" s="264">
        <v>17205</v>
      </c>
      <c r="F879" s="264">
        <v>0</v>
      </c>
      <c r="G879" s="264">
        <v>0</v>
      </c>
      <c r="H879" s="264">
        <v>5065</v>
      </c>
      <c r="I879" s="264">
        <v>0</v>
      </c>
      <c r="J879" s="264">
        <v>90</v>
      </c>
      <c r="K879" s="264">
        <v>5500</v>
      </c>
      <c r="L879" s="264">
        <v>7400</v>
      </c>
      <c r="M879" s="264">
        <v>0</v>
      </c>
      <c r="N879" s="264">
        <v>75</v>
      </c>
      <c r="O879" s="264">
        <v>0</v>
      </c>
      <c r="P879" s="264">
        <v>1800</v>
      </c>
      <c r="Q879" s="264">
        <v>37135</v>
      </c>
      <c r="R879" s="264">
        <v>3300</v>
      </c>
      <c r="S879" s="264">
        <v>10800</v>
      </c>
      <c r="T879" s="264">
        <v>0</v>
      </c>
      <c r="U879" s="264">
        <v>4000</v>
      </c>
      <c r="V879" s="264">
        <v>2000</v>
      </c>
      <c r="W879" s="264">
        <v>3450</v>
      </c>
      <c r="X879" s="264">
        <v>0</v>
      </c>
      <c r="Y879" s="264">
        <v>0</v>
      </c>
      <c r="Z879" s="264">
        <v>23550</v>
      </c>
      <c r="AA879" s="264">
        <v>8500</v>
      </c>
      <c r="AB879" s="264">
        <v>32050</v>
      </c>
      <c r="AC879" s="264">
        <v>1800</v>
      </c>
      <c r="AD879" s="264">
        <v>33850</v>
      </c>
      <c r="AE879" s="264">
        <v>3285</v>
      </c>
      <c r="AF879" s="264">
        <v>67081</v>
      </c>
      <c r="AG879" s="264">
        <v>70366</v>
      </c>
      <c r="AI879" t="s">
        <v>665</v>
      </c>
      <c r="AK879" t="s">
        <v>666</v>
      </c>
      <c r="AL879" s="241" t="str">
        <f t="shared" si="13"/>
        <v>279</v>
      </c>
    </row>
    <row r="880" spans="1:38" x14ac:dyDescent="0.2">
      <c r="A880" s="272" t="s">
        <v>3083</v>
      </c>
      <c r="B880" t="s">
        <v>1945</v>
      </c>
      <c r="C880" s="264">
        <v>529354</v>
      </c>
      <c r="D880" s="264">
        <v>0</v>
      </c>
      <c r="E880" s="264">
        <v>529354</v>
      </c>
      <c r="F880" s="264">
        <v>0</v>
      </c>
      <c r="G880" s="264">
        <v>0</v>
      </c>
      <c r="H880" s="264">
        <v>129077</v>
      </c>
      <c r="I880" s="264">
        <v>14895</v>
      </c>
      <c r="J880" s="264">
        <v>13815</v>
      </c>
      <c r="K880" s="264">
        <v>320897</v>
      </c>
      <c r="L880" s="264">
        <v>1013420</v>
      </c>
      <c r="M880" s="264">
        <v>0</v>
      </c>
      <c r="N880" s="264">
        <v>58152</v>
      </c>
      <c r="O880" s="264">
        <v>435000</v>
      </c>
      <c r="P880" s="264">
        <v>12863</v>
      </c>
      <c r="Q880" s="264">
        <v>2527473</v>
      </c>
      <c r="R880" s="264">
        <v>226043</v>
      </c>
      <c r="S880" s="264">
        <v>374330</v>
      </c>
      <c r="T880" s="264">
        <v>0</v>
      </c>
      <c r="U880" s="264">
        <v>242712</v>
      </c>
      <c r="V880" s="264">
        <v>0</v>
      </c>
      <c r="W880" s="264">
        <v>260182</v>
      </c>
      <c r="X880" s="264">
        <v>132310</v>
      </c>
      <c r="Y880" s="264">
        <v>0</v>
      </c>
      <c r="Z880" s="264">
        <v>1235577</v>
      </c>
      <c r="AA880" s="264">
        <v>1268776</v>
      </c>
      <c r="AB880" s="264">
        <v>2504353</v>
      </c>
      <c r="AC880" s="264">
        <v>12863</v>
      </c>
      <c r="AD880" s="264">
        <v>2517216</v>
      </c>
      <c r="AE880" s="264">
        <v>10257</v>
      </c>
      <c r="AF880" s="264">
        <v>1754215</v>
      </c>
      <c r="AG880" s="264">
        <v>1764472</v>
      </c>
      <c r="AI880" t="s">
        <v>1862</v>
      </c>
      <c r="AK880" t="s">
        <v>1863</v>
      </c>
      <c r="AL880" s="241" t="str">
        <f t="shared" si="13"/>
        <v>853</v>
      </c>
    </row>
    <row r="881" spans="1:38" x14ac:dyDescent="0.2">
      <c r="A881" s="272" t="s">
        <v>3084</v>
      </c>
      <c r="B881" t="s">
        <v>1947</v>
      </c>
      <c r="C881" s="264">
        <v>113759</v>
      </c>
      <c r="D881" s="264">
        <v>0</v>
      </c>
      <c r="E881" s="264">
        <v>113759</v>
      </c>
      <c r="F881" s="264">
        <v>0</v>
      </c>
      <c r="G881" s="264">
        <v>0</v>
      </c>
      <c r="H881" s="264">
        <v>16828</v>
      </c>
      <c r="I881" s="264">
        <v>1300</v>
      </c>
      <c r="J881" s="264">
        <v>1408</v>
      </c>
      <c r="K881" s="264">
        <v>124775</v>
      </c>
      <c r="L881" s="264">
        <v>306500</v>
      </c>
      <c r="M881" s="264">
        <v>0</v>
      </c>
      <c r="N881" s="264">
        <v>0</v>
      </c>
      <c r="O881" s="264">
        <v>0</v>
      </c>
      <c r="P881" s="264">
        <v>20000</v>
      </c>
      <c r="Q881" s="264">
        <v>584570</v>
      </c>
      <c r="R881" s="264">
        <v>58740</v>
      </c>
      <c r="S881" s="264">
        <v>75000</v>
      </c>
      <c r="T881" s="264">
        <v>0</v>
      </c>
      <c r="U881" s="264">
        <v>83975</v>
      </c>
      <c r="V881" s="264">
        <v>1482</v>
      </c>
      <c r="W881" s="264">
        <v>31400</v>
      </c>
      <c r="X881" s="264">
        <v>0</v>
      </c>
      <c r="Y881" s="264">
        <v>0</v>
      </c>
      <c r="Z881" s="264">
        <v>250597</v>
      </c>
      <c r="AA881" s="264">
        <v>275000</v>
      </c>
      <c r="AB881" s="264">
        <v>525597</v>
      </c>
      <c r="AC881" s="264">
        <v>20000</v>
      </c>
      <c r="AD881" s="264">
        <v>545597</v>
      </c>
      <c r="AE881" s="264">
        <v>38973</v>
      </c>
      <c r="AF881" s="264">
        <v>474838</v>
      </c>
      <c r="AG881" s="264">
        <v>513811</v>
      </c>
      <c r="AI881" t="s">
        <v>1997</v>
      </c>
      <c r="AK881" t="s">
        <v>1998</v>
      </c>
      <c r="AL881" s="241" t="str">
        <f t="shared" si="13"/>
        <v>917</v>
      </c>
    </row>
    <row r="882" spans="1:38" x14ac:dyDescent="0.2">
      <c r="A882" s="272" t="s">
        <v>3085</v>
      </c>
      <c r="B882" t="s">
        <v>1949</v>
      </c>
      <c r="C882" s="264">
        <v>37887</v>
      </c>
      <c r="D882" s="264">
        <v>0</v>
      </c>
      <c r="E882" s="264">
        <v>37887</v>
      </c>
      <c r="F882" s="264">
        <v>0</v>
      </c>
      <c r="G882" s="264">
        <v>0</v>
      </c>
      <c r="H882" s="264">
        <v>16093</v>
      </c>
      <c r="I882" s="264">
        <v>390</v>
      </c>
      <c r="J882" s="264">
        <v>10500</v>
      </c>
      <c r="K882" s="264">
        <v>63500</v>
      </c>
      <c r="L882" s="264">
        <v>263500</v>
      </c>
      <c r="M882" s="264">
        <v>0</v>
      </c>
      <c r="N882" s="264">
        <v>15000</v>
      </c>
      <c r="O882" s="264">
        <v>0</v>
      </c>
      <c r="P882" s="264">
        <v>2000</v>
      </c>
      <c r="Q882" s="264">
        <v>408870</v>
      </c>
      <c r="R882" s="264">
        <v>27500</v>
      </c>
      <c r="S882" s="264">
        <v>15000</v>
      </c>
      <c r="T882" s="264">
        <v>1000</v>
      </c>
      <c r="U882" s="264">
        <v>11000</v>
      </c>
      <c r="V882" s="264">
        <v>4000</v>
      </c>
      <c r="W882" s="264">
        <v>55000</v>
      </c>
      <c r="X882" s="264">
        <v>5000</v>
      </c>
      <c r="Y882" s="264">
        <v>0</v>
      </c>
      <c r="Z882" s="264">
        <v>118500</v>
      </c>
      <c r="AA882" s="264">
        <v>213800</v>
      </c>
      <c r="AB882" s="264">
        <v>332300</v>
      </c>
      <c r="AC882" s="264">
        <v>2000</v>
      </c>
      <c r="AD882" s="264">
        <v>334300</v>
      </c>
      <c r="AE882" s="264">
        <v>74570</v>
      </c>
      <c r="AF882" s="264">
        <v>727007</v>
      </c>
      <c r="AG882" s="264">
        <v>801577</v>
      </c>
      <c r="AI882" t="s">
        <v>997</v>
      </c>
      <c r="AK882" t="s">
        <v>998</v>
      </c>
      <c r="AL882" s="241" t="str">
        <f t="shared" si="13"/>
        <v>435</v>
      </c>
    </row>
    <row r="883" spans="1:38" x14ac:dyDescent="0.2">
      <c r="A883" s="272" t="s">
        <v>3086</v>
      </c>
      <c r="B883" t="s">
        <v>1951</v>
      </c>
      <c r="C883" s="264">
        <v>7882</v>
      </c>
      <c r="D883" s="264">
        <v>0</v>
      </c>
      <c r="E883" s="264">
        <v>7882</v>
      </c>
      <c r="F883" s="264">
        <v>0</v>
      </c>
      <c r="G883" s="264">
        <v>0</v>
      </c>
      <c r="H883" s="264">
        <v>3129</v>
      </c>
      <c r="I883" s="264">
        <v>0</v>
      </c>
      <c r="J883" s="264">
        <v>0</v>
      </c>
      <c r="K883" s="264">
        <v>4100</v>
      </c>
      <c r="L883" s="264">
        <v>0</v>
      </c>
      <c r="M883" s="264">
        <v>0</v>
      </c>
      <c r="N883" s="264">
        <v>100</v>
      </c>
      <c r="O883" s="264">
        <v>0</v>
      </c>
      <c r="P883" s="264">
        <v>0</v>
      </c>
      <c r="Q883" s="264">
        <v>15211</v>
      </c>
      <c r="R883" s="264">
        <v>0</v>
      </c>
      <c r="S883" s="264">
        <v>8600</v>
      </c>
      <c r="T883" s="264">
        <v>0</v>
      </c>
      <c r="U883" s="264">
        <v>200</v>
      </c>
      <c r="V883" s="264">
        <v>0</v>
      </c>
      <c r="W883" s="264">
        <v>3600</v>
      </c>
      <c r="X883" s="264">
        <v>0</v>
      </c>
      <c r="Y883" s="264">
        <v>0</v>
      </c>
      <c r="Z883" s="264">
        <v>12400</v>
      </c>
      <c r="AA883" s="264">
        <v>0</v>
      </c>
      <c r="AB883" s="264">
        <v>12400</v>
      </c>
      <c r="AC883" s="264">
        <v>0</v>
      </c>
      <c r="AD883" s="264">
        <v>12400</v>
      </c>
      <c r="AE883" s="264">
        <v>2811</v>
      </c>
      <c r="AF883" s="264">
        <v>27058</v>
      </c>
      <c r="AG883" s="264">
        <v>29869</v>
      </c>
      <c r="AI883" t="s">
        <v>1163</v>
      </c>
      <c r="AK883" t="s">
        <v>1164</v>
      </c>
      <c r="AL883" s="241" t="str">
        <f t="shared" si="13"/>
        <v>514</v>
      </c>
    </row>
    <row r="884" spans="1:38" x14ac:dyDescent="0.2">
      <c r="A884" s="272" t="s">
        <v>3087</v>
      </c>
      <c r="B884" t="s">
        <v>1953</v>
      </c>
      <c r="C884" s="264">
        <v>11875</v>
      </c>
      <c r="D884" s="264">
        <v>0</v>
      </c>
      <c r="E884" s="264">
        <v>11875</v>
      </c>
      <c r="F884" s="264">
        <v>0</v>
      </c>
      <c r="G884" s="264">
        <v>0</v>
      </c>
      <c r="H884" s="264">
        <v>7331</v>
      </c>
      <c r="I884" s="264">
        <v>0</v>
      </c>
      <c r="J884" s="264">
        <v>0</v>
      </c>
      <c r="K884" s="264">
        <v>13500</v>
      </c>
      <c r="L884" s="264">
        <v>25000</v>
      </c>
      <c r="M884" s="264">
        <v>0</v>
      </c>
      <c r="N884" s="264">
        <v>0</v>
      </c>
      <c r="O884" s="264">
        <v>0</v>
      </c>
      <c r="P884" s="264">
        <v>0</v>
      </c>
      <c r="Q884" s="264">
        <v>57706</v>
      </c>
      <c r="R884" s="264">
        <v>6300</v>
      </c>
      <c r="S884" s="264">
        <v>17300</v>
      </c>
      <c r="T884" s="264">
        <v>0</v>
      </c>
      <c r="U884" s="264">
        <v>120</v>
      </c>
      <c r="V884" s="264">
        <v>0</v>
      </c>
      <c r="W884" s="264">
        <v>15600</v>
      </c>
      <c r="X884" s="264">
        <v>2000</v>
      </c>
      <c r="Y884" s="264">
        <v>0</v>
      </c>
      <c r="Z884" s="264">
        <v>41320</v>
      </c>
      <c r="AA884" s="264">
        <v>7500</v>
      </c>
      <c r="AB884" s="264">
        <v>48820</v>
      </c>
      <c r="AC884" s="264">
        <v>0</v>
      </c>
      <c r="AD884" s="264">
        <v>48820</v>
      </c>
      <c r="AE884" s="264">
        <v>8886</v>
      </c>
      <c r="AF884" s="264">
        <v>63911</v>
      </c>
      <c r="AG884" s="264">
        <v>72797</v>
      </c>
      <c r="AI884" t="s">
        <v>401</v>
      </c>
      <c r="AK884" t="s">
        <v>402</v>
      </c>
      <c r="AL884" s="241" t="str">
        <f t="shared" si="13"/>
        <v>151</v>
      </c>
    </row>
    <row r="885" spans="1:38" x14ac:dyDescent="0.2">
      <c r="A885" s="272" t="s">
        <v>3088</v>
      </c>
      <c r="B885" t="s">
        <v>1955</v>
      </c>
      <c r="C885" s="264">
        <v>160544</v>
      </c>
      <c r="D885" s="264">
        <v>0</v>
      </c>
      <c r="E885" s="264">
        <v>160544</v>
      </c>
      <c r="F885" s="264">
        <v>0</v>
      </c>
      <c r="G885" s="264">
        <v>0</v>
      </c>
      <c r="H885" s="264">
        <v>66303</v>
      </c>
      <c r="I885" s="264">
        <v>1115</v>
      </c>
      <c r="J885" s="264">
        <v>2666</v>
      </c>
      <c r="K885" s="264">
        <v>137503</v>
      </c>
      <c r="L885" s="264">
        <v>400028</v>
      </c>
      <c r="M885" s="264">
        <v>10695</v>
      </c>
      <c r="N885" s="264">
        <v>55061</v>
      </c>
      <c r="O885" s="264">
        <v>3000</v>
      </c>
      <c r="P885" s="264">
        <v>147858</v>
      </c>
      <c r="Q885" s="264">
        <v>984773</v>
      </c>
      <c r="R885" s="264">
        <v>132743</v>
      </c>
      <c r="S885" s="264">
        <v>142594</v>
      </c>
      <c r="T885" s="264">
        <v>0</v>
      </c>
      <c r="U885" s="264">
        <v>73903</v>
      </c>
      <c r="V885" s="264">
        <v>2000</v>
      </c>
      <c r="W885" s="264">
        <v>34467</v>
      </c>
      <c r="X885" s="264">
        <v>61565</v>
      </c>
      <c r="Y885" s="264">
        <v>0</v>
      </c>
      <c r="Z885" s="264">
        <v>447272</v>
      </c>
      <c r="AA885" s="264">
        <v>389643</v>
      </c>
      <c r="AB885" s="264">
        <v>836915</v>
      </c>
      <c r="AC885" s="264">
        <v>147858</v>
      </c>
      <c r="AD885" s="264">
        <v>984773</v>
      </c>
      <c r="AE885" s="264">
        <v>0</v>
      </c>
      <c r="AF885" s="264">
        <v>708780</v>
      </c>
      <c r="AG885" s="264">
        <v>708780</v>
      </c>
      <c r="AI885" t="s">
        <v>803</v>
      </c>
      <c r="AK885" t="s">
        <v>804</v>
      </c>
      <c r="AL885" s="241" t="str">
        <f t="shared" si="13"/>
        <v>345</v>
      </c>
    </row>
    <row r="886" spans="1:38" x14ac:dyDescent="0.2">
      <c r="A886" s="272" t="s">
        <v>3089</v>
      </c>
      <c r="B886" t="s">
        <v>1957</v>
      </c>
      <c r="C886" s="264">
        <v>133716</v>
      </c>
      <c r="D886" s="264">
        <v>0</v>
      </c>
      <c r="E886" s="264">
        <v>133716</v>
      </c>
      <c r="F886" s="264">
        <v>0</v>
      </c>
      <c r="G886" s="264">
        <v>0</v>
      </c>
      <c r="H886" s="264">
        <v>80185</v>
      </c>
      <c r="I886" s="264">
        <v>553</v>
      </c>
      <c r="J886" s="264">
        <v>67815</v>
      </c>
      <c r="K886" s="264">
        <v>79134</v>
      </c>
      <c r="L886" s="264">
        <v>197749</v>
      </c>
      <c r="M886" s="264">
        <v>0</v>
      </c>
      <c r="N886" s="264">
        <v>0</v>
      </c>
      <c r="O886" s="264">
        <v>0</v>
      </c>
      <c r="P886" s="264">
        <v>0</v>
      </c>
      <c r="Q886" s="264">
        <v>559152</v>
      </c>
      <c r="R886" s="264">
        <v>31468</v>
      </c>
      <c r="S886" s="264">
        <v>160561</v>
      </c>
      <c r="T886" s="264">
        <v>3577</v>
      </c>
      <c r="U886" s="264">
        <v>78949</v>
      </c>
      <c r="V886" s="264">
        <v>300</v>
      </c>
      <c r="W886" s="264">
        <v>117991</v>
      </c>
      <c r="X886" s="264">
        <v>0</v>
      </c>
      <c r="Y886" s="264">
        <v>0</v>
      </c>
      <c r="Z886" s="264">
        <v>392846</v>
      </c>
      <c r="AA886" s="264">
        <v>166306</v>
      </c>
      <c r="AB886" s="264">
        <v>559152</v>
      </c>
      <c r="AC886" s="264">
        <v>0</v>
      </c>
      <c r="AD886" s="264">
        <v>559152</v>
      </c>
      <c r="AE886" s="264">
        <v>0</v>
      </c>
      <c r="AF886" s="264">
        <v>653576</v>
      </c>
      <c r="AG886" s="264">
        <v>653576</v>
      </c>
      <c r="AI886" t="s">
        <v>1113</v>
      </c>
      <c r="AK886" t="s">
        <v>1114</v>
      </c>
      <c r="AL886" s="241" t="str">
        <f t="shared" si="13"/>
        <v>490</v>
      </c>
    </row>
    <row r="887" spans="1:38" x14ac:dyDescent="0.2">
      <c r="A887" s="272" t="s">
        <v>3090</v>
      </c>
      <c r="B887" t="s">
        <v>1959</v>
      </c>
      <c r="C887" s="264">
        <v>35247</v>
      </c>
      <c r="D887" s="264">
        <v>0</v>
      </c>
      <c r="E887" s="264">
        <v>35247</v>
      </c>
      <c r="F887" s="264">
        <v>0</v>
      </c>
      <c r="G887" s="264">
        <v>0</v>
      </c>
      <c r="H887" s="264">
        <v>28861</v>
      </c>
      <c r="I887" s="264">
        <v>855</v>
      </c>
      <c r="J887" s="264">
        <v>400</v>
      </c>
      <c r="K887" s="264">
        <v>21000</v>
      </c>
      <c r="L887" s="264">
        <v>48000</v>
      </c>
      <c r="M887" s="264">
        <v>0</v>
      </c>
      <c r="N887" s="264">
        <v>500</v>
      </c>
      <c r="O887" s="264">
        <v>0</v>
      </c>
      <c r="P887" s="264">
        <v>26918</v>
      </c>
      <c r="Q887" s="264">
        <v>161781</v>
      </c>
      <c r="R887" s="264">
        <v>10132</v>
      </c>
      <c r="S887" s="264">
        <v>61200</v>
      </c>
      <c r="T887" s="264">
        <v>1500</v>
      </c>
      <c r="U887" s="264">
        <v>3750</v>
      </c>
      <c r="V887" s="264">
        <v>0</v>
      </c>
      <c r="W887" s="264">
        <v>29480</v>
      </c>
      <c r="X887" s="264">
        <v>0</v>
      </c>
      <c r="Y887" s="264">
        <v>0</v>
      </c>
      <c r="Z887" s="264">
        <v>106062</v>
      </c>
      <c r="AA887" s="264">
        <v>59875</v>
      </c>
      <c r="AB887" s="264">
        <v>165937</v>
      </c>
      <c r="AC887" s="264">
        <v>26918</v>
      </c>
      <c r="AD887" s="264">
        <v>192855</v>
      </c>
      <c r="AE887" s="264">
        <v>-31074</v>
      </c>
      <c r="AF887" s="264">
        <v>135255</v>
      </c>
      <c r="AG887" s="264">
        <v>104181</v>
      </c>
      <c r="AI887" t="s">
        <v>1668</v>
      </c>
      <c r="AK887" t="s">
        <v>1669</v>
      </c>
      <c r="AL887" s="241" t="str">
        <f t="shared" si="13"/>
        <v>760</v>
      </c>
    </row>
    <row r="888" spans="1:38" x14ac:dyDescent="0.2">
      <c r="A888" s="272" t="s">
        <v>3091</v>
      </c>
      <c r="B888" t="s">
        <v>1961</v>
      </c>
      <c r="C888" s="264">
        <v>84900</v>
      </c>
      <c r="D888" s="264">
        <v>0</v>
      </c>
      <c r="E888" s="264">
        <v>84900</v>
      </c>
      <c r="F888" s="264">
        <v>0</v>
      </c>
      <c r="G888" s="264">
        <v>0</v>
      </c>
      <c r="H888" s="264">
        <v>49729</v>
      </c>
      <c r="I888" s="264">
        <v>100</v>
      </c>
      <c r="J888" s="264">
        <v>9484</v>
      </c>
      <c r="K888" s="264">
        <v>85027</v>
      </c>
      <c r="L888" s="264">
        <v>492727</v>
      </c>
      <c r="M888" s="264">
        <v>0</v>
      </c>
      <c r="N888" s="264">
        <v>8212</v>
      </c>
      <c r="O888" s="264">
        <v>0</v>
      </c>
      <c r="P888" s="264">
        <v>0</v>
      </c>
      <c r="Q888" s="264">
        <v>730179</v>
      </c>
      <c r="R888" s="264">
        <v>21289</v>
      </c>
      <c r="S888" s="264">
        <v>60953</v>
      </c>
      <c r="T888" s="264">
        <v>1500</v>
      </c>
      <c r="U888" s="264">
        <v>64815</v>
      </c>
      <c r="V888" s="264">
        <v>0</v>
      </c>
      <c r="W888" s="264">
        <v>40414</v>
      </c>
      <c r="X888" s="264">
        <v>0</v>
      </c>
      <c r="Y888" s="264">
        <v>20000</v>
      </c>
      <c r="Z888" s="264">
        <v>208971</v>
      </c>
      <c r="AA888" s="264">
        <v>554137</v>
      </c>
      <c r="AB888" s="264">
        <v>763108</v>
      </c>
      <c r="AC888" s="264">
        <v>0</v>
      </c>
      <c r="AD888" s="264">
        <v>763108</v>
      </c>
      <c r="AE888" s="264">
        <v>-32929</v>
      </c>
      <c r="AF888" s="264">
        <v>319909</v>
      </c>
      <c r="AG888" s="264">
        <v>286980</v>
      </c>
      <c r="AI888" t="s">
        <v>379</v>
      </c>
      <c r="AK888" t="s">
        <v>380</v>
      </c>
      <c r="AL888" s="241" t="str">
        <f t="shared" si="13"/>
        <v>141</v>
      </c>
    </row>
    <row r="889" spans="1:38" x14ac:dyDescent="0.2">
      <c r="A889" s="272" t="s">
        <v>3092</v>
      </c>
      <c r="B889" t="s">
        <v>1963</v>
      </c>
      <c r="C889" s="264">
        <v>118884</v>
      </c>
      <c r="D889" s="264">
        <v>0</v>
      </c>
      <c r="E889" s="264">
        <v>118884</v>
      </c>
      <c r="F889" s="264">
        <v>0</v>
      </c>
      <c r="G889" s="264">
        <v>0</v>
      </c>
      <c r="H889" s="264">
        <v>28234</v>
      </c>
      <c r="I889" s="264">
        <v>490</v>
      </c>
      <c r="J889" s="264">
        <v>1500</v>
      </c>
      <c r="K889" s="264">
        <v>31254</v>
      </c>
      <c r="L889" s="264">
        <v>73819</v>
      </c>
      <c r="M889" s="264">
        <v>0</v>
      </c>
      <c r="N889" s="264">
        <v>57000</v>
      </c>
      <c r="O889" s="264">
        <v>0</v>
      </c>
      <c r="P889" s="264">
        <v>108600</v>
      </c>
      <c r="Q889" s="264">
        <v>419781</v>
      </c>
      <c r="R889" s="264">
        <v>12237</v>
      </c>
      <c r="S889" s="264">
        <v>16346</v>
      </c>
      <c r="T889" s="264">
        <v>2000</v>
      </c>
      <c r="U889" s="264">
        <v>29102</v>
      </c>
      <c r="V889" s="264">
        <v>0</v>
      </c>
      <c r="W889" s="264">
        <v>48813</v>
      </c>
      <c r="X889" s="264">
        <v>34015</v>
      </c>
      <c r="Y889" s="264">
        <v>108600</v>
      </c>
      <c r="Z889" s="264">
        <v>251113</v>
      </c>
      <c r="AA889" s="264">
        <v>61920</v>
      </c>
      <c r="AB889" s="264">
        <v>313033</v>
      </c>
      <c r="AC889" s="264">
        <v>108600</v>
      </c>
      <c r="AD889" s="264">
        <v>421633</v>
      </c>
      <c r="AE889" s="264">
        <v>-1852</v>
      </c>
      <c r="AF889" s="264">
        <v>28150</v>
      </c>
      <c r="AG889" s="264">
        <v>26298</v>
      </c>
      <c r="AI889" t="s">
        <v>1189</v>
      </c>
      <c r="AK889" t="s">
        <v>1190</v>
      </c>
      <c r="AL889" s="241" t="str">
        <f t="shared" si="13"/>
        <v>526</v>
      </c>
    </row>
    <row r="890" spans="1:38" x14ac:dyDescent="0.2">
      <c r="A890" s="272" t="s">
        <v>3093</v>
      </c>
      <c r="B890" t="s">
        <v>1965</v>
      </c>
      <c r="C890" s="264">
        <v>297477</v>
      </c>
      <c r="D890" s="264">
        <v>0</v>
      </c>
      <c r="E890" s="264">
        <v>297477</v>
      </c>
      <c r="F890" s="264">
        <v>0</v>
      </c>
      <c r="G890" s="264">
        <v>7500</v>
      </c>
      <c r="H890" s="264">
        <v>111491</v>
      </c>
      <c r="I890" s="264">
        <v>1775</v>
      </c>
      <c r="J890" s="264">
        <v>19765</v>
      </c>
      <c r="K890" s="264">
        <v>149856</v>
      </c>
      <c r="L890" s="264">
        <v>1209000</v>
      </c>
      <c r="M890" s="264">
        <v>400</v>
      </c>
      <c r="N890" s="264">
        <v>16650</v>
      </c>
      <c r="O890" s="264">
        <v>2650</v>
      </c>
      <c r="P890" s="264">
        <v>89165</v>
      </c>
      <c r="Q890" s="264">
        <v>1905729</v>
      </c>
      <c r="R890" s="264">
        <v>116325</v>
      </c>
      <c r="S890" s="264">
        <v>111938</v>
      </c>
      <c r="T890" s="264">
        <v>600</v>
      </c>
      <c r="U890" s="264">
        <v>213729</v>
      </c>
      <c r="V890" s="264">
        <v>13000</v>
      </c>
      <c r="W890" s="264">
        <v>111759</v>
      </c>
      <c r="X890" s="264">
        <v>140134</v>
      </c>
      <c r="Y890" s="264">
        <v>77000</v>
      </c>
      <c r="Z890" s="264">
        <v>784485</v>
      </c>
      <c r="AA890" s="264">
        <v>942638</v>
      </c>
      <c r="AB890" s="264">
        <v>1727123</v>
      </c>
      <c r="AC890" s="264">
        <v>89165</v>
      </c>
      <c r="AD890" s="264">
        <v>1816288</v>
      </c>
      <c r="AE890" s="264">
        <v>89441</v>
      </c>
      <c r="AF890" s="264">
        <v>945239</v>
      </c>
      <c r="AG890" s="264">
        <v>1034680</v>
      </c>
      <c r="AI890" t="s">
        <v>1821</v>
      </c>
      <c r="AK890" t="s">
        <v>1822</v>
      </c>
      <c r="AL890" s="241" t="str">
        <f t="shared" si="13"/>
        <v>834</v>
      </c>
    </row>
    <row r="891" spans="1:38" x14ac:dyDescent="0.2">
      <c r="A891" s="272" t="s">
        <v>3094</v>
      </c>
      <c r="B891" t="s">
        <v>1967</v>
      </c>
      <c r="C891" s="264">
        <v>185490</v>
      </c>
      <c r="D891" s="264">
        <v>0</v>
      </c>
      <c r="E891" s="264">
        <v>185490</v>
      </c>
      <c r="F891" s="264">
        <v>0</v>
      </c>
      <c r="G891" s="264">
        <v>0</v>
      </c>
      <c r="H891" s="264">
        <v>62916</v>
      </c>
      <c r="I891" s="264">
        <v>1805</v>
      </c>
      <c r="J891" s="264">
        <v>7950</v>
      </c>
      <c r="K891" s="264">
        <v>62427.350000000006</v>
      </c>
      <c r="L891" s="264">
        <v>162843</v>
      </c>
      <c r="M891" s="264">
        <v>0</v>
      </c>
      <c r="N891" s="264">
        <v>5050</v>
      </c>
      <c r="O891" s="264">
        <v>0</v>
      </c>
      <c r="P891" s="264">
        <v>69772</v>
      </c>
      <c r="Q891" s="264">
        <v>558253.35</v>
      </c>
      <c r="R891" s="264">
        <v>60657</v>
      </c>
      <c r="S891" s="264">
        <v>102319</v>
      </c>
      <c r="T891" s="264">
        <v>5000</v>
      </c>
      <c r="U891" s="264">
        <v>76765</v>
      </c>
      <c r="V891" s="264">
        <v>0</v>
      </c>
      <c r="W891" s="264">
        <v>65111</v>
      </c>
      <c r="X891" s="264">
        <v>18544</v>
      </c>
      <c r="Y891" s="264">
        <v>0</v>
      </c>
      <c r="Z891" s="264">
        <v>328396</v>
      </c>
      <c r="AA891" s="264">
        <v>125833</v>
      </c>
      <c r="AB891" s="264">
        <v>454229</v>
      </c>
      <c r="AC891" s="264">
        <v>69772</v>
      </c>
      <c r="AD891" s="264">
        <v>524001</v>
      </c>
      <c r="AE891" s="264">
        <v>34252.349999999991</v>
      </c>
      <c r="AF891" s="264">
        <v>756405</v>
      </c>
      <c r="AG891" s="264">
        <v>790657.35</v>
      </c>
      <c r="AI891" t="s">
        <v>525</v>
      </c>
      <c r="AK891" t="s">
        <v>526</v>
      </c>
      <c r="AL891" s="241" t="str">
        <f t="shared" si="13"/>
        <v>212</v>
      </c>
    </row>
    <row r="892" spans="1:38" x14ac:dyDescent="0.2">
      <c r="A892" s="272" t="s">
        <v>3095</v>
      </c>
      <c r="B892" t="s">
        <v>1969</v>
      </c>
      <c r="C892" s="264">
        <v>13403482</v>
      </c>
      <c r="D892" s="264">
        <v>0</v>
      </c>
      <c r="E892" s="264">
        <v>13403482</v>
      </c>
      <c r="F892" s="264">
        <v>0</v>
      </c>
      <c r="G892" s="264">
        <v>2045203</v>
      </c>
      <c r="H892" s="264">
        <v>5309926</v>
      </c>
      <c r="I892" s="264">
        <v>407625</v>
      </c>
      <c r="J892" s="264">
        <v>201276</v>
      </c>
      <c r="K892" s="264">
        <v>9454087.9455677196</v>
      </c>
      <c r="L892" s="264">
        <v>24034258</v>
      </c>
      <c r="M892" s="264">
        <v>0</v>
      </c>
      <c r="N892" s="264">
        <v>1836550</v>
      </c>
      <c r="O892" s="264">
        <v>17700000</v>
      </c>
      <c r="P892" s="264">
        <v>18946522</v>
      </c>
      <c r="Q892" s="264">
        <v>93338929.945567727</v>
      </c>
      <c r="R892" s="264">
        <v>8668520</v>
      </c>
      <c r="S892" s="264">
        <v>5289224</v>
      </c>
      <c r="T892" s="264">
        <v>1105050</v>
      </c>
      <c r="U892" s="264">
        <v>3435735</v>
      </c>
      <c r="V892" s="264">
        <v>2266808</v>
      </c>
      <c r="W892" s="264">
        <v>1039629</v>
      </c>
      <c r="X892" s="264">
        <v>5044090</v>
      </c>
      <c r="Y892" s="264">
        <v>11564289</v>
      </c>
      <c r="Z892" s="264">
        <v>38413345</v>
      </c>
      <c r="AA892" s="264">
        <v>38630531</v>
      </c>
      <c r="AB892" s="264">
        <v>77043876</v>
      </c>
      <c r="AC892" s="264">
        <v>18946522</v>
      </c>
      <c r="AD892" s="264">
        <v>95990398</v>
      </c>
      <c r="AE892" s="264">
        <v>-2651468.0544322804</v>
      </c>
      <c r="AF892" s="264">
        <v>26218885</v>
      </c>
      <c r="AG892" s="264">
        <v>23567416.94556772</v>
      </c>
      <c r="AI892" t="s">
        <v>1823</v>
      </c>
      <c r="AK892" t="s">
        <v>1824</v>
      </c>
      <c r="AL892" s="241" t="str">
        <f t="shared" si="13"/>
        <v>835</v>
      </c>
    </row>
    <row r="893" spans="1:38" x14ac:dyDescent="0.2">
      <c r="A893" s="272" t="s">
        <v>3096</v>
      </c>
      <c r="B893" t="s">
        <v>1971</v>
      </c>
      <c r="C893" s="264">
        <v>379753</v>
      </c>
      <c r="D893" s="264">
        <v>0</v>
      </c>
      <c r="E893" s="264">
        <v>379753</v>
      </c>
      <c r="F893" s="264">
        <v>0</v>
      </c>
      <c r="G893" s="264">
        <v>14705</v>
      </c>
      <c r="H893" s="264">
        <v>131884</v>
      </c>
      <c r="I893" s="264">
        <v>1040</v>
      </c>
      <c r="J893" s="264">
        <v>16550</v>
      </c>
      <c r="K893" s="264">
        <v>287681</v>
      </c>
      <c r="L893" s="264">
        <v>1570865</v>
      </c>
      <c r="M893" s="264">
        <v>0</v>
      </c>
      <c r="N893" s="264">
        <v>96668</v>
      </c>
      <c r="O893" s="264">
        <v>0</v>
      </c>
      <c r="P893" s="264">
        <v>154825</v>
      </c>
      <c r="Q893" s="264">
        <v>2653971</v>
      </c>
      <c r="R893" s="264">
        <v>166301</v>
      </c>
      <c r="S893" s="264">
        <v>189422</v>
      </c>
      <c r="T893" s="264">
        <v>83938</v>
      </c>
      <c r="U893" s="264">
        <v>232746</v>
      </c>
      <c r="V893" s="264">
        <v>167204</v>
      </c>
      <c r="W893" s="264">
        <v>112465</v>
      </c>
      <c r="X893" s="264">
        <v>170150</v>
      </c>
      <c r="Y893" s="264">
        <v>0</v>
      </c>
      <c r="Z893" s="264">
        <v>1122226</v>
      </c>
      <c r="AA893" s="264">
        <v>1508561</v>
      </c>
      <c r="AB893" s="264">
        <v>2630787</v>
      </c>
      <c r="AC893" s="264">
        <v>154825</v>
      </c>
      <c r="AD893" s="264">
        <v>2785612</v>
      </c>
      <c r="AE893" s="264">
        <v>-131641</v>
      </c>
      <c r="AF893" s="264">
        <v>1842956</v>
      </c>
      <c r="AG893" s="264">
        <v>1711315</v>
      </c>
      <c r="AI893" t="s">
        <v>1627</v>
      </c>
      <c r="AK893" t="s">
        <v>1628</v>
      </c>
      <c r="AL893" s="241" t="str">
        <f t="shared" si="13"/>
        <v>740</v>
      </c>
    </row>
    <row r="894" spans="1:38" x14ac:dyDescent="0.2">
      <c r="A894" s="272" t="s">
        <v>3097</v>
      </c>
      <c r="B894" t="s">
        <v>1973</v>
      </c>
      <c r="C894" s="264">
        <v>49726</v>
      </c>
      <c r="D894" s="264">
        <v>0</v>
      </c>
      <c r="E894" s="264">
        <v>49726</v>
      </c>
      <c r="F894" s="264">
        <v>0</v>
      </c>
      <c r="G894" s="264">
        <v>0</v>
      </c>
      <c r="H894" s="264">
        <v>42928</v>
      </c>
      <c r="I894" s="264">
        <v>75</v>
      </c>
      <c r="J894" s="264">
        <v>2735</v>
      </c>
      <c r="K894" s="264">
        <v>56723</v>
      </c>
      <c r="L894" s="264">
        <v>118090</v>
      </c>
      <c r="M894" s="264">
        <v>0</v>
      </c>
      <c r="N894" s="264">
        <v>0</v>
      </c>
      <c r="O894" s="264">
        <v>0</v>
      </c>
      <c r="P894" s="264">
        <v>0</v>
      </c>
      <c r="Q894" s="264">
        <v>270277</v>
      </c>
      <c r="R894" s="264">
        <v>16963</v>
      </c>
      <c r="S894" s="264">
        <v>62206</v>
      </c>
      <c r="T894" s="264">
        <v>1695</v>
      </c>
      <c r="U894" s="264">
        <v>33111</v>
      </c>
      <c r="V894" s="264">
        <v>6973</v>
      </c>
      <c r="W894" s="264">
        <v>25374</v>
      </c>
      <c r="X894" s="264">
        <v>0</v>
      </c>
      <c r="Y894" s="264">
        <v>0</v>
      </c>
      <c r="Z894" s="264">
        <v>146322</v>
      </c>
      <c r="AA894" s="264">
        <v>119032</v>
      </c>
      <c r="AB894" s="264">
        <v>265354</v>
      </c>
      <c r="AC894" s="264">
        <v>0</v>
      </c>
      <c r="AD894" s="264">
        <v>265354</v>
      </c>
      <c r="AE894" s="264">
        <v>4923</v>
      </c>
      <c r="AF894" s="264">
        <v>507242</v>
      </c>
      <c r="AG894" s="264">
        <v>512165</v>
      </c>
      <c r="AI894" t="s">
        <v>226</v>
      </c>
      <c r="AK894" t="s">
        <v>227</v>
      </c>
      <c r="AL894" s="241" t="str">
        <f t="shared" si="13"/>
        <v>070</v>
      </c>
    </row>
    <row r="895" spans="1:38" x14ac:dyDescent="0.2">
      <c r="A895" s="272" t="s">
        <v>3098</v>
      </c>
      <c r="B895" t="s">
        <v>1975</v>
      </c>
      <c r="C895" s="264">
        <v>96050</v>
      </c>
      <c r="D895" s="264">
        <v>0</v>
      </c>
      <c r="E895" s="264">
        <v>96050</v>
      </c>
      <c r="F895" s="264">
        <v>0</v>
      </c>
      <c r="G895" s="264">
        <v>0</v>
      </c>
      <c r="H895" s="264">
        <v>63987</v>
      </c>
      <c r="I895" s="264">
        <v>1425</v>
      </c>
      <c r="J895" s="264">
        <v>10700</v>
      </c>
      <c r="K895" s="264">
        <v>70664</v>
      </c>
      <c r="L895" s="264">
        <v>460500</v>
      </c>
      <c r="M895" s="264">
        <v>0</v>
      </c>
      <c r="N895" s="264">
        <v>5700</v>
      </c>
      <c r="O895" s="264">
        <v>0</v>
      </c>
      <c r="P895" s="264">
        <v>18481</v>
      </c>
      <c r="Q895" s="264">
        <v>727507</v>
      </c>
      <c r="R895" s="264">
        <v>43426</v>
      </c>
      <c r="S895" s="264">
        <v>93099</v>
      </c>
      <c r="T895" s="264">
        <v>0</v>
      </c>
      <c r="U895" s="264">
        <v>56226</v>
      </c>
      <c r="V895" s="264">
        <v>0</v>
      </c>
      <c r="W895" s="264">
        <v>60892</v>
      </c>
      <c r="X895" s="264">
        <v>18841</v>
      </c>
      <c r="Y895" s="264">
        <v>0</v>
      </c>
      <c r="Z895" s="264">
        <v>272484</v>
      </c>
      <c r="AA895" s="264">
        <v>363000</v>
      </c>
      <c r="AB895" s="264">
        <v>635484</v>
      </c>
      <c r="AC895" s="264">
        <v>18481</v>
      </c>
      <c r="AD895" s="264">
        <v>653965</v>
      </c>
      <c r="AE895" s="264">
        <v>73542</v>
      </c>
      <c r="AF895" s="264">
        <v>715079</v>
      </c>
      <c r="AG895" s="264">
        <v>788621</v>
      </c>
      <c r="AI895" t="s">
        <v>273</v>
      </c>
      <c r="AK895" t="s">
        <v>274</v>
      </c>
      <c r="AL895" s="241" t="str">
        <f t="shared" si="13"/>
        <v>092</v>
      </c>
    </row>
    <row r="896" spans="1:38" x14ac:dyDescent="0.2">
      <c r="A896" s="272" t="s">
        <v>3099</v>
      </c>
      <c r="B896" t="s">
        <v>1977</v>
      </c>
      <c r="C896" s="264">
        <v>54229</v>
      </c>
      <c r="D896" s="264">
        <v>0</v>
      </c>
      <c r="E896" s="264">
        <v>54229</v>
      </c>
      <c r="F896" s="264">
        <v>0</v>
      </c>
      <c r="G896" s="264">
        <v>0</v>
      </c>
      <c r="H896" s="264">
        <v>24696</v>
      </c>
      <c r="I896" s="264">
        <v>400</v>
      </c>
      <c r="J896" s="264">
        <v>0</v>
      </c>
      <c r="K896" s="264">
        <v>15645</v>
      </c>
      <c r="L896" s="264">
        <v>43824</v>
      </c>
      <c r="M896" s="264">
        <v>0</v>
      </c>
      <c r="N896" s="264">
        <v>0</v>
      </c>
      <c r="O896" s="264">
        <v>0</v>
      </c>
      <c r="P896" s="264">
        <v>0</v>
      </c>
      <c r="Q896" s="264">
        <v>138794</v>
      </c>
      <c r="R896" s="264">
        <v>8500</v>
      </c>
      <c r="S896" s="264">
        <v>42500</v>
      </c>
      <c r="T896" s="264">
        <v>2700</v>
      </c>
      <c r="U896" s="264">
        <v>3225</v>
      </c>
      <c r="V896" s="264">
        <v>3500</v>
      </c>
      <c r="W896" s="264">
        <v>32300</v>
      </c>
      <c r="X896" s="264">
        <v>0</v>
      </c>
      <c r="Y896" s="264">
        <v>0</v>
      </c>
      <c r="Z896" s="264">
        <v>92725</v>
      </c>
      <c r="AA896" s="264">
        <v>35000</v>
      </c>
      <c r="AB896" s="264">
        <v>127725</v>
      </c>
      <c r="AC896" s="264">
        <v>0</v>
      </c>
      <c r="AD896" s="264">
        <v>127725</v>
      </c>
      <c r="AE896" s="264">
        <v>11069</v>
      </c>
      <c r="AF896" s="264">
        <v>139826</v>
      </c>
      <c r="AG896" s="264">
        <v>150895</v>
      </c>
      <c r="AI896" t="s">
        <v>1305</v>
      </c>
      <c r="AK896" t="s">
        <v>1306</v>
      </c>
      <c r="AL896" s="241" t="str">
        <f t="shared" si="13"/>
        <v>582</v>
      </c>
    </row>
    <row r="897" spans="1:38" x14ac:dyDescent="0.2">
      <c r="A897" s="272" t="s">
        <v>3100</v>
      </c>
      <c r="B897" t="s">
        <v>1979</v>
      </c>
      <c r="C897" s="264">
        <v>100994</v>
      </c>
      <c r="D897" s="264">
        <v>0</v>
      </c>
      <c r="E897" s="264">
        <v>100994</v>
      </c>
      <c r="F897" s="264">
        <v>0</v>
      </c>
      <c r="G897" s="264">
        <v>0</v>
      </c>
      <c r="H897" s="264">
        <v>78707</v>
      </c>
      <c r="I897" s="264">
        <v>2240</v>
      </c>
      <c r="J897" s="264">
        <v>6000</v>
      </c>
      <c r="K897" s="264">
        <v>100550.75</v>
      </c>
      <c r="L897" s="264">
        <v>211508</v>
      </c>
      <c r="M897" s="264">
        <v>0</v>
      </c>
      <c r="N897" s="264">
        <v>4010</v>
      </c>
      <c r="O897" s="264">
        <v>0</v>
      </c>
      <c r="P897" s="264">
        <v>120125</v>
      </c>
      <c r="Q897" s="264">
        <v>624134.75</v>
      </c>
      <c r="R897" s="264">
        <v>168846</v>
      </c>
      <c r="S897" s="264">
        <v>113818</v>
      </c>
      <c r="T897" s="264">
        <v>2000</v>
      </c>
      <c r="U897" s="264">
        <v>31135</v>
      </c>
      <c r="V897" s="264">
        <v>0</v>
      </c>
      <c r="W897" s="264">
        <v>37855</v>
      </c>
      <c r="X897" s="264">
        <v>20625</v>
      </c>
      <c r="Y897" s="264">
        <v>0</v>
      </c>
      <c r="Z897" s="264">
        <v>374279</v>
      </c>
      <c r="AA897" s="264">
        <v>170205</v>
      </c>
      <c r="AB897" s="264">
        <v>544484</v>
      </c>
      <c r="AC897" s="264">
        <v>120125</v>
      </c>
      <c r="AD897" s="264">
        <v>664609</v>
      </c>
      <c r="AE897" s="264">
        <v>-40474.249999999993</v>
      </c>
      <c r="AF897" s="264">
        <v>732542</v>
      </c>
      <c r="AG897" s="264">
        <v>692067.75</v>
      </c>
      <c r="AI897" t="s">
        <v>1419</v>
      </c>
      <c r="AK897" t="s">
        <v>1420</v>
      </c>
      <c r="AL897" s="241" t="str">
        <f t="shared" si="13"/>
        <v>638</v>
      </c>
    </row>
    <row r="898" spans="1:38" x14ac:dyDescent="0.2">
      <c r="A898" s="272" t="s">
        <v>3101</v>
      </c>
      <c r="B898" t="s">
        <v>1981</v>
      </c>
      <c r="C898" s="264">
        <v>88615</v>
      </c>
      <c r="D898" s="264">
        <v>0</v>
      </c>
      <c r="E898" s="264">
        <v>88615</v>
      </c>
      <c r="F898" s="264">
        <v>0</v>
      </c>
      <c r="G898" s="264">
        <v>0</v>
      </c>
      <c r="H898" s="264">
        <v>28678</v>
      </c>
      <c r="I898" s="264">
        <v>450</v>
      </c>
      <c r="J898" s="264">
        <v>6705</v>
      </c>
      <c r="K898" s="264">
        <v>24360</v>
      </c>
      <c r="L898" s="264">
        <v>59100</v>
      </c>
      <c r="M898" s="264">
        <v>0</v>
      </c>
      <c r="N898" s="264">
        <v>1000</v>
      </c>
      <c r="O898" s="264">
        <v>0</v>
      </c>
      <c r="P898" s="264">
        <v>29251</v>
      </c>
      <c r="Q898" s="264">
        <v>238159</v>
      </c>
      <c r="R898" s="264">
        <v>16600</v>
      </c>
      <c r="S898" s="264">
        <v>40100</v>
      </c>
      <c r="T898" s="264">
        <v>2000</v>
      </c>
      <c r="U898" s="264">
        <v>27200</v>
      </c>
      <c r="V898" s="264">
        <v>2500</v>
      </c>
      <c r="W898" s="264">
        <v>65500</v>
      </c>
      <c r="X898" s="264">
        <v>0</v>
      </c>
      <c r="Y898" s="264">
        <v>3008</v>
      </c>
      <c r="Z898" s="264">
        <v>156908</v>
      </c>
      <c r="AA898" s="264">
        <v>52000</v>
      </c>
      <c r="AB898" s="264">
        <v>208908</v>
      </c>
      <c r="AC898" s="264">
        <v>29251</v>
      </c>
      <c r="AD898" s="264">
        <v>238159</v>
      </c>
      <c r="AE898" s="264">
        <v>0</v>
      </c>
      <c r="AF898" s="264">
        <v>559975</v>
      </c>
      <c r="AG898" s="264">
        <v>559975</v>
      </c>
      <c r="AI898" t="s">
        <v>130</v>
      </c>
      <c r="AK898" t="s">
        <v>131</v>
      </c>
      <c r="AL898" s="241" t="str">
        <f t="shared" ref="AL898:AL961" si="14">RIGHT(AK898,3)</f>
        <v>025</v>
      </c>
    </row>
    <row r="899" spans="1:38" x14ac:dyDescent="0.2">
      <c r="A899" s="272" t="s">
        <v>3102</v>
      </c>
      <c r="B899" t="s">
        <v>1984</v>
      </c>
      <c r="C899" s="264">
        <v>309682</v>
      </c>
      <c r="D899" s="264">
        <v>0</v>
      </c>
      <c r="E899" s="264">
        <v>309682</v>
      </c>
      <c r="F899" s="264">
        <v>0</v>
      </c>
      <c r="G899" s="264">
        <v>0</v>
      </c>
      <c r="H899" s="264">
        <v>92095</v>
      </c>
      <c r="I899" s="264">
        <v>2000</v>
      </c>
      <c r="J899" s="264">
        <v>8000</v>
      </c>
      <c r="K899" s="264">
        <v>156809</v>
      </c>
      <c r="L899" s="264">
        <v>382000</v>
      </c>
      <c r="M899" s="264">
        <v>0</v>
      </c>
      <c r="N899" s="264">
        <v>8000</v>
      </c>
      <c r="O899" s="264">
        <v>0</v>
      </c>
      <c r="P899" s="264">
        <v>0</v>
      </c>
      <c r="Q899" s="264">
        <v>958586</v>
      </c>
      <c r="R899" s="264">
        <v>103280</v>
      </c>
      <c r="S899" s="264">
        <v>165500</v>
      </c>
      <c r="T899" s="264">
        <v>0</v>
      </c>
      <c r="U899" s="264">
        <v>122950</v>
      </c>
      <c r="V899" s="264">
        <v>0</v>
      </c>
      <c r="W899" s="264">
        <v>108080</v>
      </c>
      <c r="X899" s="264">
        <v>79065</v>
      </c>
      <c r="Y899" s="264">
        <v>0</v>
      </c>
      <c r="Z899" s="264">
        <v>578875</v>
      </c>
      <c r="AA899" s="264">
        <v>346000</v>
      </c>
      <c r="AB899" s="264">
        <v>924875</v>
      </c>
      <c r="AC899" s="264">
        <v>0</v>
      </c>
      <c r="AD899" s="264">
        <v>924875</v>
      </c>
      <c r="AE899" s="264">
        <v>33711</v>
      </c>
      <c r="AF899" s="264">
        <v>591468</v>
      </c>
      <c r="AG899" s="264">
        <v>625179</v>
      </c>
      <c r="AI899" t="s">
        <v>1629</v>
      </c>
      <c r="AK899" t="s">
        <v>1630</v>
      </c>
      <c r="AL899" s="241" t="str">
        <f t="shared" si="14"/>
        <v>741</v>
      </c>
    </row>
    <row r="900" spans="1:38" x14ac:dyDescent="0.2">
      <c r="A900" s="272" t="s">
        <v>3103</v>
      </c>
      <c r="B900" t="s">
        <v>1987</v>
      </c>
      <c r="C900" s="264">
        <v>2377568</v>
      </c>
      <c r="D900" s="264">
        <v>0</v>
      </c>
      <c r="E900" s="264">
        <v>2377568</v>
      </c>
      <c r="F900" s="264">
        <v>0</v>
      </c>
      <c r="G900" s="264">
        <v>591837</v>
      </c>
      <c r="H900" s="264">
        <v>408772</v>
      </c>
      <c r="I900" s="264">
        <v>8500</v>
      </c>
      <c r="J900" s="264">
        <v>32000</v>
      </c>
      <c r="K900" s="264">
        <v>1036173</v>
      </c>
      <c r="L900" s="264">
        <v>8432083</v>
      </c>
      <c r="M900" s="264">
        <v>0</v>
      </c>
      <c r="N900" s="264">
        <v>360800</v>
      </c>
      <c r="O900" s="264">
        <v>0</v>
      </c>
      <c r="P900" s="264">
        <v>837870</v>
      </c>
      <c r="Q900" s="264">
        <v>14085603</v>
      </c>
      <c r="R900" s="264">
        <v>1435160</v>
      </c>
      <c r="S900" s="264">
        <v>1611245</v>
      </c>
      <c r="T900" s="264">
        <v>17250</v>
      </c>
      <c r="U900" s="264">
        <v>735200</v>
      </c>
      <c r="V900" s="264">
        <v>458600</v>
      </c>
      <c r="W900" s="264">
        <v>219950</v>
      </c>
      <c r="X900" s="264">
        <v>850513</v>
      </c>
      <c r="Y900" s="264">
        <v>0</v>
      </c>
      <c r="Z900" s="264">
        <v>5327918</v>
      </c>
      <c r="AA900" s="264">
        <v>7458955</v>
      </c>
      <c r="AB900" s="264">
        <v>12786873</v>
      </c>
      <c r="AC900" s="264">
        <v>837870</v>
      </c>
      <c r="AD900" s="264">
        <v>13624743</v>
      </c>
      <c r="AE900" s="264">
        <v>460860</v>
      </c>
      <c r="AF900" s="264">
        <v>8026405</v>
      </c>
      <c r="AG900" s="264">
        <v>8487265</v>
      </c>
      <c r="AI900" t="s">
        <v>917</v>
      </c>
      <c r="AK900" t="s">
        <v>918</v>
      </c>
      <c r="AL900" s="241" t="str">
        <f t="shared" si="14"/>
        <v>398</v>
      </c>
    </row>
    <row r="901" spans="1:38" x14ac:dyDescent="0.2">
      <c r="A901" s="272" t="s">
        <v>3104</v>
      </c>
      <c r="B901" t="s">
        <v>1989</v>
      </c>
      <c r="C901" s="264">
        <v>560753</v>
      </c>
      <c r="D901" s="264">
        <v>0</v>
      </c>
      <c r="E901" s="264">
        <v>560753</v>
      </c>
      <c r="F901" s="264">
        <v>0</v>
      </c>
      <c r="G901" s="264">
        <v>927936</v>
      </c>
      <c r="H901" s="264">
        <v>193504</v>
      </c>
      <c r="I901" s="264">
        <v>5260</v>
      </c>
      <c r="J901" s="264">
        <v>223462</v>
      </c>
      <c r="K901" s="264">
        <v>384555</v>
      </c>
      <c r="L901" s="264">
        <v>3638064</v>
      </c>
      <c r="M901" s="264">
        <v>0</v>
      </c>
      <c r="N901" s="264">
        <v>207042</v>
      </c>
      <c r="O901" s="264">
        <v>1000000</v>
      </c>
      <c r="P901" s="264">
        <v>885322</v>
      </c>
      <c r="Q901" s="264">
        <v>8025898</v>
      </c>
      <c r="R901" s="264">
        <v>605210</v>
      </c>
      <c r="S901" s="264">
        <v>476961</v>
      </c>
      <c r="T901" s="264">
        <v>0</v>
      </c>
      <c r="U901" s="264">
        <v>493957</v>
      </c>
      <c r="V901" s="264">
        <v>128005</v>
      </c>
      <c r="W901" s="264">
        <v>122216</v>
      </c>
      <c r="X901" s="264">
        <v>113750</v>
      </c>
      <c r="Y901" s="264">
        <v>2319273</v>
      </c>
      <c r="Z901" s="264">
        <v>4259372</v>
      </c>
      <c r="AA901" s="264">
        <v>3907618</v>
      </c>
      <c r="AB901" s="264">
        <v>8166990</v>
      </c>
      <c r="AC901" s="264">
        <v>885322</v>
      </c>
      <c r="AD901" s="264">
        <v>9052312</v>
      </c>
      <c r="AE901" s="264">
        <v>-1026414</v>
      </c>
      <c r="AF901" s="264">
        <v>15080885</v>
      </c>
      <c r="AG901" s="264">
        <v>14054471</v>
      </c>
      <c r="AI901" t="s">
        <v>132</v>
      </c>
      <c r="AK901" t="s">
        <v>133</v>
      </c>
      <c r="AL901" s="241" t="str">
        <f t="shared" si="14"/>
        <v>026</v>
      </c>
    </row>
    <row r="902" spans="1:38" x14ac:dyDescent="0.2">
      <c r="A902" s="272" t="s">
        <v>3105</v>
      </c>
      <c r="B902" t="s">
        <v>1991</v>
      </c>
      <c r="C902" s="264">
        <v>58624</v>
      </c>
      <c r="D902" s="264">
        <v>0</v>
      </c>
      <c r="E902" s="264">
        <v>58624</v>
      </c>
      <c r="F902" s="264">
        <v>0</v>
      </c>
      <c r="G902" s="264">
        <v>0</v>
      </c>
      <c r="H902" s="264">
        <v>30355</v>
      </c>
      <c r="I902" s="264">
        <v>908</v>
      </c>
      <c r="J902" s="264">
        <v>2500</v>
      </c>
      <c r="K902" s="264">
        <v>71599</v>
      </c>
      <c r="L902" s="264">
        <v>168200</v>
      </c>
      <c r="M902" s="264">
        <v>0</v>
      </c>
      <c r="N902" s="264">
        <v>5000</v>
      </c>
      <c r="O902" s="264">
        <v>0</v>
      </c>
      <c r="P902" s="264">
        <v>0</v>
      </c>
      <c r="Q902" s="264">
        <v>337186</v>
      </c>
      <c r="R902" s="264">
        <v>23400</v>
      </c>
      <c r="S902" s="264">
        <v>80638</v>
      </c>
      <c r="T902" s="264">
        <v>2300</v>
      </c>
      <c r="U902" s="264">
        <v>30188</v>
      </c>
      <c r="V902" s="264">
        <v>15000</v>
      </c>
      <c r="W902" s="264">
        <v>36095</v>
      </c>
      <c r="X902" s="264">
        <v>0</v>
      </c>
      <c r="Y902" s="264">
        <v>0</v>
      </c>
      <c r="Z902" s="264">
        <v>187621</v>
      </c>
      <c r="AA902" s="264">
        <v>133628</v>
      </c>
      <c r="AB902" s="264">
        <v>321249</v>
      </c>
      <c r="AC902" s="264">
        <v>0</v>
      </c>
      <c r="AD902" s="264">
        <v>321249</v>
      </c>
      <c r="AE902" s="264">
        <v>15937</v>
      </c>
      <c r="AF902" s="264">
        <v>5941</v>
      </c>
      <c r="AG902" s="264">
        <v>21878</v>
      </c>
      <c r="AI902" t="s">
        <v>1115</v>
      </c>
      <c r="AK902" t="s">
        <v>1116</v>
      </c>
      <c r="AL902" s="241" t="str">
        <f t="shared" si="14"/>
        <v>491</v>
      </c>
    </row>
    <row r="903" spans="1:38" x14ac:dyDescent="0.2">
      <c r="A903" s="272" t="s">
        <v>3106</v>
      </c>
      <c r="B903" t="s">
        <v>1993</v>
      </c>
      <c r="C903" s="264">
        <v>98474</v>
      </c>
      <c r="D903" s="264">
        <v>0</v>
      </c>
      <c r="E903" s="264">
        <v>98474</v>
      </c>
      <c r="F903" s="264">
        <v>0</v>
      </c>
      <c r="G903" s="264">
        <v>0</v>
      </c>
      <c r="H903" s="264">
        <v>22456</v>
      </c>
      <c r="I903" s="264">
        <v>890</v>
      </c>
      <c r="J903" s="264">
        <v>0</v>
      </c>
      <c r="K903" s="264">
        <v>63616</v>
      </c>
      <c r="L903" s="264">
        <v>87300</v>
      </c>
      <c r="M903" s="264">
        <v>0</v>
      </c>
      <c r="N903" s="264">
        <v>0</v>
      </c>
      <c r="O903" s="264">
        <v>0</v>
      </c>
      <c r="P903" s="264">
        <v>0</v>
      </c>
      <c r="Q903" s="264">
        <v>272736</v>
      </c>
      <c r="R903" s="264">
        <v>27800</v>
      </c>
      <c r="S903" s="264">
        <v>96000</v>
      </c>
      <c r="T903" s="264">
        <v>5000</v>
      </c>
      <c r="U903" s="264">
        <v>29850</v>
      </c>
      <c r="V903" s="264">
        <v>3500</v>
      </c>
      <c r="W903" s="264">
        <v>56800</v>
      </c>
      <c r="X903" s="264">
        <v>0</v>
      </c>
      <c r="Y903" s="264">
        <v>0</v>
      </c>
      <c r="Z903" s="264">
        <v>218950</v>
      </c>
      <c r="AA903" s="264">
        <v>49000</v>
      </c>
      <c r="AB903" s="264">
        <v>267950</v>
      </c>
      <c r="AC903" s="264">
        <v>0</v>
      </c>
      <c r="AD903" s="264">
        <v>267950</v>
      </c>
      <c r="AE903" s="264">
        <v>4786</v>
      </c>
      <c r="AF903" s="264">
        <v>251387</v>
      </c>
      <c r="AG903" s="264">
        <v>256173</v>
      </c>
      <c r="AI903" t="s">
        <v>1326</v>
      </c>
      <c r="AK903" t="s">
        <v>1327</v>
      </c>
      <c r="AL903" s="241" t="str">
        <f t="shared" si="14"/>
        <v>592</v>
      </c>
    </row>
    <row r="904" spans="1:38" x14ac:dyDescent="0.2">
      <c r="A904" s="272" t="s">
        <v>3107</v>
      </c>
      <c r="B904" t="s">
        <v>1995</v>
      </c>
      <c r="C904" s="264">
        <v>8494</v>
      </c>
      <c r="D904" s="264">
        <v>0</v>
      </c>
      <c r="E904" s="264">
        <v>8494</v>
      </c>
      <c r="F904" s="264">
        <v>0</v>
      </c>
      <c r="G904" s="264">
        <v>46709</v>
      </c>
      <c r="H904" s="264">
        <v>7205</v>
      </c>
      <c r="I904" s="264">
        <v>410</v>
      </c>
      <c r="J904" s="264">
        <v>8200</v>
      </c>
      <c r="K904" s="264">
        <v>15700</v>
      </c>
      <c r="L904" s="264">
        <v>24280</v>
      </c>
      <c r="M904" s="264">
        <v>0</v>
      </c>
      <c r="N904" s="264">
        <v>2400</v>
      </c>
      <c r="O904" s="264">
        <v>0</v>
      </c>
      <c r="P904" s="264">
        <v>0</v>
      </c>
      <c r="Q904" s="264">
        <v>113398</v>
      </c>
      <c r="R904" s="264">
        <v>11095</v>
      </c>
      <c r="S904" s="264">
        <v>15000</v>
      </c>
      <c r="T904" s="264">
        <v>300</v>
      </c>
      <c r="U904" s="264">
        <v>74</v>
      </c>
      <c r="V904" s="264">
        <v>46709</v>
      </c>
      <c r="W904" s="264">
        <v>23650</v>
      </c>
      <c r="X904" s="264">
        <v>0</v>
      </c>
      <c r="Y904" s="264">
        <v>0</v>
      </c>
      <c r="Z904" s="264">
        <v>96828</v>
      </c>
      <c r="AA904" s="264">
        <v>13912</v>
      </c>
      <c r="AB904" s="264">
        <v>110740</v>
      </c>
      <c r="AC904" s="264">
        <v>0</v>
      </c>
      <c r="AD904" s="264">
        <v>110740</v>
      </c>
      <c r="AE904" s="264">
        <v>2658</v>
      </c>
      <c r="AF904" s="264">
        <v>57648</v>
      </c>
      <c r="AG904" s="264">
        <v>60306</v>
      </c>
      <c r="AI904" t="s">
        <v>165</v>
      </c>
      <c r="AK904" t="s">
        <v>166</v>
      </c>
      <c r="AL904" s="241" t="str">
        <f t="shared" si="14"/>
        <v>042</v>
      </c>
    </row>
    <row r="905" spans="1:38" x14ac:dyDescent="0.2">
      <c r="A905" s="272" t="s">
        <v>3108</v>
      </c>
      <c r="B905" t="s">
        <v>1997</v>
      </c>
      <c r="C905" s="264">
        <v>152486</v>
      </c>
      <c r="D905" s="264">
        <v>0</v>
      </c>
      <c r="E905" s="264">
        <v>152486</v>
      </c>
      <c r="F905" s="264">
        <v>0</v>
      </c>
      <c r="G905" s="264">
        <v>0</v>
      </c>
      <c r="H905" s="264">
        <v>54952</v>
      </c>
      <c r="I905" s="264">
        <v>0</v>
      </c>
      <c r="J905" s="264">
        <v>0</v>
      </c>
      <c r="K905" s="264">
        <v>130745</v>
      </c>
      <c r="L905" s="264">
        <v>217275</v>
      </c>
      <c r="M905" s="264">
        <v>0</v>
      </c>
      <c r="N905" s="264">
        <v>0</v>
      </c>
      <c r="O905" s="264">
        <v>0</v>
      </c>
      <c r="P905" s="264">
        <v>0</v>
      </c>
      <c r="Q905" s="264">
        <v>555458</v>
      </c>
      <c r="R905" s="264">
        <v>59300</v>
      </c>
      <c r="S905" s="264">
        <v>136216</v>
      </c>
      <c r="T905" s="264">
        <v>0</v>
      </c>
      <c r="U905" s="264">
        <v>64376</v>
      </c>
      <c r="V905" s="264">
        <v>9500</v>
      </c>
      <c r="W905" s="264">
        <v>96696</v>
      </c>
      <c r="X905" s="264">
        <v>0</v>
      </c>
      <c r="Y905" s="264">
        <v>0</v>
      </c>
      <c r="Z905" s="264">
        <v>366088</v>
      </c>
      <c r="AA905" s="264">
        <v>143822</v>
      </c>
      <c r="AB905" s="264">
        <v>509910</v>
      </c>
      <c r="AC905" s="264">
        <v>0</v>
      </c>
      <c r="AD905" s="264">
        <v>509910</v>
      </c>
      <c r="AE905" s="264">
        <v>45548</v>
      </c>
      <c r="AF905" s="264">
        <v>617033</v>
      </c>
      <c r="AG905" s="264">
        <v>662581</v>
      </c>
      <c r="AI905" t="s">
        <v>1599</v>
      </c>
      <c r="AK905" t="s">
        <v>1600</v>
      </c>
      <c r="AL905" s="241" t="str">
        <f t="shared" si="14"/>
        <v>726</v>
      </c>
    </row>
    <row r="906" spans="1:38" x14ac:dyDescent="0.2">
      <c r="A906" s="272" t="s">
        <v>3109</v>
      </c>
      <c r="B906" t="s">
        <v>2000</v>
      </c>
      <c r="C906" s="264">
        <v>417246</v>
      </c>
      <c r="D906" s="264">
        <v>0</v>
      </c>
      <c r="E906" s="264">
        <v>417246</v>
      </c>
      <c r="F906" s="264">
        <v>0</v>
      </c>
      <c r="G906" s="264">
        <v>0</v>
      </c>
      <c r="H906" s="264">
        <v>150548</v>
      </c>
      <c r="I906" s="264">
        <v>1625</v>
      </c>
      <c r="J906" s="264">
        <v>4500</v>
      </c>
      <c r="K906" s="264">
        <v>720084.39999999991</v>
      </c>
      <c r="L906" s="264">
        <v>698300</v>
      </c>
      <c r="M906" s="264">
        <v>0</v>
      </c>
      <c r="N906" s="264">
        <v>83100</v>
      </c>
      <c r="O906" s="264">
        <v>0</v>
      </c>
      <c r="P906" s="264">
        <v>257930</v>
      </c>
      <c r="Q906" s="264">
        <v>2333333.4000000004</v>
      </c>
      <c r="R906" s="264">
        <v>212727</v>
      </c>
      <c r="S906" s="264">
        <v>539973</v>
      </c>
      <c r="T906" s="264">
        <v>0</v>
      </c>
      <c r="U906" s="264">
        <v>159251</v>
      </c>
      <c r="V906" s="264">
        <v>371000</v>
      </c>
      <c r="W906" s="264">
        <v>109971</v>
      </c>
      <c r="X906" s="264">
        <v>200913</v>
      </c>
      <c r="Y906" s="264">
        <v>0</v>
      </c>
      <c r="Z906" s="264">
        <v>1593835</v>
      </c>
      <c r="AA906" s="264">
        <v>659607</v>
      </c>
      <c r="AB906" s="264">
        <v>2253442</v>
      </c>
      <c r="AC906" s="264">
        <v>257930</v>
      </c>
      <c r="AD906" s="264">
        <v>2511372</v>
      </c>
      <c r="AE906" s="264">
        <v>-178038.59999999992</v>
      </c>
      <c r="AF906" s="264">
        <v>1368892</v>
      </c>
      <c r="AG906" s="264">
        <v>1190853.4000000001</v>
      </c>
      <c r="AI906" t="s">
        <v>1421</v>
      </c>
      <c r="AK906" t="s">
        <v>1422</v>
      </c>
      <c r="AL906" s="241" t="str">
        <f t="shared" si="14"/>
        <v>639</v>
      </c>
    </row>
    <row r="907" spans="1:38" x14ac:dyDescent="0.2">
      <c r="A907" s="272" t="s">
        <v>3110</v>
      </c>
      <c r="B907" t="s">
        <v>2002</v>
      </c>
      <c r="C907" s="264">
        <v>27098</v>
      </c>
      <c r="D907" s="264">
        <v>0</v>
      </c>
      <c r="E907" s="264">
        <v>27098</v>
      </c>
      <c r="F907" s="264">
        <v>0</v>
      </c>
      <c r="G907" s="264">
        <v>0</v>
      </c>
      <c r="H907" s="264">
        <v>18460</v>
      </c>
      <c r="I907" s="264">
        <v>390</v>
      </c>
      <c r="J907" s="264">
        <v>1200</v>
      </c>
      <c r="K907" s="264">
        <v>13000</v>
      </c>
      <c r="L907" s="264">
        <v>55000</v>
      </c>
      <c r="M907" s="264">
        <v>0</v>
      </c>
      <c r="N907" s="264">
        <v>7500</v>
      </c>
      <c r="O907" s="264">
        <v>0</v>
      </c>
      <c r="P907" s="264">
        <v>0</v>
      </c>
      <c r="Q907" s="264">
        <v>122648</v>
      </c>
      <c r="R907" s="264">
        <v>1500</v>
      </c>
      <c r="S907" s="264">
        <v>25500</v>
      </c>
      <c r="T907" s="264">
        <v>1200</v>
      </c>
      <c r="U907" s="264">
        <v>18000</v>
      </c>
      <c r="V907" s="264">
        <v>750</v>
      </c>
      <c r="W907" s="264">
        <v>35500</v>
      </c>
      <c r="X907" s="264">
        <v>0</v>
      </c>
      <c r="Y907" s="264">
        <v>0</v>
      </c>
      <c r="Z907" s="264">
        <v>82450</v>
      </c>
      <c r="AA907" s="264">
        <v>45000</v>
      </c>
      <c r="AB907" s="264">
        <v>127450</v>
      </c>
      <c r="AC907" s="264">
        <v>0</v>
      </c>
      <c r="AD907" s="264">
        <v>127450</v>
      </c>
      <c r="AE907" s="264">
        <v>-4802</v>
      </c>
      <c r="AF907" s="264">
        <v>282072</v>
      </c>
      <c r="AG907" s="264">
        <v>277270</v>
      </c>
      <c r="AI907" t="s">
        <v>554</v>
      </c>
      <c r="AK907" t="s">
        <v>555</v>
      </c>
      <c r="AL907" s="241" t="str">
        <f t="shared" si="14"/>
        <v>226</v>
      </c>
    </row>
    <row r="908" spans="1:38" x14ac:dyDescent="0.2">
      <c r="A908" s="272" t="s">
        <v>3111</v>
      </c>
      <c r="B908" t="s">
        <v>2004</v>
      </c>
      <c r="C908" s="264">
        <v>4504237</v>
      </c>
      <c r="D908" s="264">
        <v>0</v>
      </c>
      <c r="E908" s="264">
        <v>4504237</v>
      </c>
      <c r="F908" s="264">
        <v>0</v>
      </c>
      <c r="G908" s="264">
        <v>0</v>
      </c>
      <c r="H908" s="264">
        <v>1385793</v>
      </c>
      <c r="I908" s="264">
        <v>65600</v>
      </c>
      <c r="J908" s="264">
        <v>23714</v>
      </c>
      <c r="K908" s="264">
        <v>1818823.2853186401</v>
      </c>
      <c r="L908" s="264">
        <v>2493150</v>
      </c>
      <c r="M908" s="264">
        <v>0</v>
      </c>
      <c r="N908" s="264">
        <v>401216</v>
      </c>
      <c r="O908" s="264">
        <v>0</v>
      </c>
      <c r="P908" s="264">
        <v>90000</v>
      </c>
      <c r="Q908" s="264">
        <v>10782533.285318639</v>
      </c>
      <c r="R908" s="264">
        <v>2338691</v>
      </c>
      <c r="S908" s="264">
        <v>2243340</v>
      </c>
      <c r="T908" s="264">
        <v>15250</v>
      </c>
      <c r="U908" s="264">
        <v>1947395</v>
      </c>
      <c r="V908" s="264">
        <v>306744</v>
      </c>
      <c r="W908" s="264">
        <v>717720</v>
      </c>
      <c r="X908" s="264">
        <v>1143729</v>
      </c>
      <c r="Y908" s="264">
        <v>0</v>
      </c>
      <c r="Z908" s="264">
        <v>8712869</v>
      </c>
      <c r="AA908" s="264">
        <v>2052003</v>
      </c>
      <c r="AB908" s="264">
        <v>10764872</v>
      </c>
      <c r="AC908" s="264">
        <v>90000</v>
      </c>
      <c r="AD908" s="264">
        <v>10854872</v>
      </c>
      <c r="AE908" s="264">
        <v>-72338.714681359939</v>
      </c>
      <c r="AF908" s="264">
        <v>4299200</v>
      </c>
      <c r="AG908" s="264">
        <v>4226861.2853186401</v>
      </c>
      <c r="AI908" t="s">
        <v>1080</v>
      </c>
      <c r="AK908" t="s">
        <v>1081</v>
      </c>
      <c r="AL908" s="241" t="str">
        <f t="shared" si="14"/>
        <v>474</v>
      </c>
    </row>
    <row r="909" spans="1:38" x14ac:dyDescent="0.2">
      <c r="A909" s="272" t="s">
        <v>3112</v>
      </c>
      <c r="B909" t="s">
        <v>2006</v>
      </c>
      <c r="C909" s="264">
        <v>125322</v>
      </c>
      <c r="D909" s="264">
        <v>0</v>
      </c>
      <c r="E909" s="264">
        <v>125322</v>
      </c>
      <c r="F909" s="264">
        <v>0</v>
      </c>
      <c r="G909" s="264">
        <v>0</v>
      </c>
      <c r="H909" s="264">
        <v>45813</v>
      </c>
      <c r="I909" s="264">
        <v>1380</v>
      </c>
      <c r="J909" s="264">
        <v>7300</v>
      </c>
      <c r="K909" s="264">
        <v>59092</v>
      </c>
      <c r="L909" s="264">
        <v>163700</v>
      </c>
      <c r="M909" s="264">
        <v>0</v>
      </c>
      <c r="N909" s="264">
        <v>12791</v>
      </c>
      <c r="O909" s="264">
        <v>0</v>
      </c>
      <c r="P909" s="264">
        <v>38010</v>
      </c>
      <c r="Q909" s="264">
        <v>453408</v>
      </c>
      <c r="R909" s="264">
        <v>17500</v>
      </c>
      <c r="S909" s="264">
        <v>158026</v>
      </c>
      <c r="T909" s="264">
        <v>0</v>
      </c>
      <c r="U909" s="264">
        <v>86772</v>
      </c>
      <c r="V909" s="264">
        <v>0</v>
      </c>
      <c r="W909" s="264">
        <v>50462</v>
      </c>
      <c r="X909" s="264">
        <v>24355</v>
      </c>
      <c r="Y909" s="264">
        <v>0</v>
      </c>
      <c r="Z909" s="264">
        <v>337115</v>
      </c>
      <c r="AA909" s="264">
        <v>125344</v>
      </c>
      <c r="AB909" s="264">
        <v>462459</v>
      </c>
      <c r="AC909" s="264">
        <v>38010</v>
      </c>
      <c r="AD909" s="264">
        <v>500469</v>
      </c>
      <c r="AE909" s="264">
        <v>-47061</v>
      </c>
      <c r="AF909" s="264">
        <v>372812</v>
      </c>
      <c r="AG909" s="264">
        <v>325751</v>
      </c>
      <c r="AI909" t="s">
        <v>167</v>
      </c>
      <c r="AK909" t="s">
        <v>168</v>
      </c>
      <c r="AL909" s="241" t="str">
        <f t="shared" si="14"/>
        <v>043</v>
      </c>
    </row>
    <row r="910" spans="1:38" x14ac:dyDescent="0.2">
      <c r="A910" s="272" t="s">
        <v>3113</v>
      </c>
      <c r="B910" t="s">
        <v>2008</v>
      </c>
      <c r="C910" s="264">
        <v>25572</v>
      </c>
      <c r="D910" s="264">
        <v>0</v>
      </c>
      <c r="E910" s="264">
        <v>25572</v>
      </c>
      <c r="F910" s="264">
        <v>0</v>
      </c>
      <c r="G910" s="264">
        <v>0</v>
      </c>
      <c r="H910" s="264">
        <v>6428</v>
      </c>
      <c r="I910" s="264">
        <v>400</v>
      </c>
      <c r="J910" s="264">
        <v>300</v>
      </c>
      <c r="K910" s="264">
        <v>6931</v>
      </c>
      <c r="L910" s="264">
        <v>0</v>
      </c>
      <c r="M910" s="264">
        <v>0</v>
      </c>
      <c r="N910" s="264">
        <v>500</v>
      </c>
      <c r="O910" s="264">
        <v>0</v>
      </c>
      <c r="P910" s="264">
        <v>0</v>
      </c>
      <c r="Q910" s="264">
        <v>40131</v>
      </c>
      <c r="R910" s="264">
        <v>500</v>
      </c>
      <c r="S910" s="264">
        <v>28431</v>
      </c>
      <c r="T910" s="264">
        <v>0</v>
      </c>
      <c r="U910" s="264">
        <v>2300</v>
      </c>
      <c r="V910" s="264">
        <v>0</v>
      </c>
      <c r="W910" s="264">
        <v>8900</v>
      </c>
      <c r="X910" s="264">
        <v>0</v>
      </c>
      <c r="Y910" s="264">
        <v>0</v>
      </c>
      <c r="Z910" s="264">
        <v>40131</v>
      </c>
      <c r="AA910" s="264">
        <v>0</v>
      </c>
      <c r="AB910" s="264">
        <v>40131</v>
      </c>
      <c r="AC910" s="264">
        <v>0</v>
      </c>
      <c r="AD910" s="264">
        <v>40131</v>
      </c>
      <c r="AE910" s="264">
        <v>0</v>
      </c>
      <c r="AF910" s="264">
        <v>37514</v>
      </c>
      <c r="AG910" s="264">
        <v>37514</v>
      </c>
      <c r="AI910" t="s">
        <v>581</v>
      </c>
      <c r="AK910" t="s">
        <v>582</v>
      </c>
      <c r="AL910" s="241" t="str">
        <f t="shared" si="14"/>
        <v>239</v>
      </c>
    </row>
    <row r="911" spans="1:38" x14ac:dyDescent="0.2">
      <c r="A911" s="272" t="s">
        <v>3114</v>
      </c>
      <c r="B911" t="s">
        <v>2010</v>
      </c>
      <c r="C911" s="264">
        <v>321016</v>
      </c>
      <c r="D911" s="264">
        <v>0</v>
      </c>
      <c r="E911" s="264">
        <v>321016</v>
      </c>
      <c r="F911" s="264">
        <v>0</v>
      </c>
      <c r="G911" s="264">
        <v>0</v>
      </c>
      <c r="H911" s="264">
        <v>120263</v>
      </c>
      <c r="I911" s="264">
        <v>1825</v>
      </c>
      <c r="J911" s="264">
        <v>3300</v>
      </c>
      <c r="K911" s="264">
        <v>644225.6</v>
      </c>
      <c r="L911" s="264">
        <v>353300</v>
      </c>
      <c r="M911" s="264">
        <v>0</v>
      </c>
      <c r="N911" s="264">
        <v>2950</v>
      </c>
      <c r="O911" s="264">
        <v>748000</v>
      </c>
      <c r="P911" s="264">
        <v>212732</v>
      </c>
      <c r="Q911" s="264">
        <v>2407611.6</v>
      </c>
      <c r="R911" s="264">
        <v>39200</v>
      </c>
      <c r="S911" s="264">
        <v>365723</v>
      </c>
      <c r="T911" s="264">
        <v>0</v>
      </c>
      <c r="U911" s="264">
        <v>82101</v>
      </c>
      <c r="V911" s="264">
        <v>0</v>
      </c>
      <c r="W911" s="264">
        <v>99622</v>
      </c>
      <c r="X911" s="264">
        <v>162370</v>
      </c>
      <c r="Y911" s="264">
        <v>1089000</v>
      </c>
      <c r="Z911" s="264">
        <v>1838016</v>
      </c>
      <c r="AA911" s="264">
        <v>366056</v>
      </c>
      <c r="AB911" s="264">
        <v>2204072</v>
      </c>
      <c r="AC911" s="264">
        <v>212732</v>
      </c>
      <c r="AD911" s="264">
        <v>2416804</v>
      </c>
      <c r="AE911" s="264">
        <v>-9192.4000000000233</v>
      </c>
      <c r="AF911" s="264">
        <v>454389</v>
      </c>
      <c r="AG911" s="264">
        <v>445196.6</v>
      </c>
      <c r="AI911" t="s">
        <v>612</v>
      </c>
      <c r="AK911" t="s">
        <v>613</v>
      </c>
      <c r="AL911" s="241" t="str">
        <f t="shared" si="14"/>
        <v>254</v>
      </c>
    </row>
    <row r="912" spans="1:38" x14ac:dyDescent="0.2">
      <c r="A912" s="272" t="s">
        <v>3115</v>
      </c>
      <c r="B912" t="s">
        <v>2012</v>
      </c>
      <c r="C912" s="264">
        <v>88754</v>
      </c>
      <c r="D912" s="264">
        <v>0</v>
      </c>
      <c r="E912" s="264">
        <v>88754</v>
      </c>
      <c r="F912" s="264">
        <v>0</v>
      </c>
      <c r="G912" s="264">
        <v>0</v>
      </c>
      <c r="H912" s="264">
        <v>35394</v>
      </c>
      <c r="I912" s="264">
        <v>725</v>
      </c>
      <c r="J912" s="264">
        <v>8000</v>
      </c>
      <c r="K912" s="264">
        <v>24200</v>
      </c>
      <c r="L912" s="264">
        <v>77125</v>
      </c>
      <c r="M912" s="264">
        <v>0</v>
      </c>
      <c r="N912" s="264">
        <v>0</v>
      </c>
      <c r="O912" s="264">
        <v>0</v>
      </c>
      <c r="P912" s="264">
        <v>0</v>
      </c>
      <c r="Q912" s="264">
        <v>234198</v>
      </c>
      <c r="R912" s="264">
        <v>4872</v>
      </c>
      <c r="S912" s="264">
        <v>94500</v>
      </c>
      <c r="T912" s="264">
        <v>0</v>
      </c>
      <c r="U912" s="264">
        <v>14100</v>
      </c>
      <c r="V912" s="264">
        <v>12600</v>
      </c>
      <c r="W912" s="264">
        <v>58700</v>
      </c>
      <c r="X912" s="264">
        <v>0</v>
      </c>
      <c r="Y912" s="264">
        <v>0</v>
      </c>
      <c r="Z912" s="264">
        <v>184772</v>
      </c>
      <c r="AA912" s="264">
        <v>78500</v>
      </c>
      <c r="AB912" s="264">
        <v>263272</v>
      </c>
      <c r="AC912" s="264">
        <v>0</v>
      </c>
      <c r="AD912" s="264">
        <v>263272</v>
      </c>
      <c r="AE912" s="264">
        <v>-29074</v>
      </c>
      <c r="AF912" s="264">
        <v>275943</v>
      </c>
      <c r="AG912" s="264">
        <v>246869</v>
      </c>
      <c r="AI912" t="s">
        <v>1567</v>
      </c>
      <c r="AK912" t="s">
        <v>1568</v>
      </c>
      <c r="AL912" s="241" t="str">
        <f t="shared" si="14"/>
        <v>711</v>
      </c>
    </row>
    <row r="913" spans="1:38" x14ac:dyDescent="0.2">
      <c r="A913" s="272" t="s">
        <v>3116</v>
      </c>
      <c r="B913" t="s">
        <v>2014</v>
      </c>
      <c r="C913" s="264">
        <v>112283</v>
      </c>
      <c r="D913" s="264">
        <v>0</v>
      </c>
      <c r="E913" s="264">
        <v>112283</v>
      </c>
      <c r="F913" s="264">
        <v>0</v>
      </c>
      <c r="G913" s="264">
        <v>0</v>
      </c>
      <c r="H913" s="264">
        <v>38816</v>
      </c>
      <c r="I913" s="264">
        <v>1500</v>
      </c>
      <c r="J913" s="264">
        <v>7500</v>
      </c>
      <c r="K913" s="264">
        <v>624444</v>
      </c>
      <c r="L913" s="264">
        <v>168430</v>
      </c>
      <c r="M913" s="264">
        <v>21835</v>
      </c>
      <c r="N913" s="264">
        <v>38755</v>
      </c>
      <c r="O913" s="264">
        <v>0</v>
      </c>
      <c r="P913" s="264">
        <v>36685</v>
      </c>
      <c r="Q913" s="264">
        <v>1050248</v>
      </c>
      <c r="R913" s="264">
        <v>658964</v>
      </c>
      <c r="S913" s="264">
        <v>91754</v>
      </c>
      <c r="T913" s="264">
        <v>0</v>
      </c>
      <c r="U913" s="264">
        <v>118949</v>
      </c>
      <c r="V913" s="264">
        <v>10000</v>
      </c>
      <c r="W913" s="264">
        <v>59390</v>
      </c>
      <c r="X913" s="264">
        <v>36685</v>
      </c>
      <c r="Y913" s="264">
        <v>50000</v>
      </c>
      <c r="Z913" s="264">
        <v>1025742</v>
      </c>
      <c r="AA913" s="264">
        <v>83376</v>
      </c>
      <c r="AB913" s="264">
        <v>1109118</v>
      </c>
      <c r="AC913" s="264">
        <v>36685</v>
      </c>
      <c r="AD913" s="264">
        <v>1145803</v>
      </c>
      <c r="AE913" s="264">
        <v>-95555</v>
      </c>
      <c r="AF913" s="264">
        <v>438000</v>
      </c>
      <c r="AG913" s="264">
        <v>342445</v>
      </c>
      <c r="AI913" t="s">
        <v>2140</v>
      </c>
      <c r="AK913" t="s">
        <v>2141</v>
      </c>
      <c r="AL913" s="241" t="str">
        <f t="shared" si="14"/>
        <v>957</v>
      </c>
    </row>
    <row r="914" spans="1:38" x14ac:dyDescent="0.2">
      <c r="A914" s="272" t="s">
        <v>3117</v>
      </c>
      <c r="B914" t="s">
        <v>2017</v>
      </c>
      <c r="C914" s="264">
        <v>159370</v>
      </c>
      <c r="D914" s="264">
        <v>0</v>
      </c>
      <c r="E914" s="264">
        <v>159370</v>
      </c>
      <c r="F914" s="264">
        <v>0</v>
      </c>
      <c r="G914" s="264">
        <v>0</v>
      </c>
      <c r="H914" s="264">
        <v>89940</v>
      </c>
      <c r="I914" s="264">
        <v>1945</v>
      </c>
      <c r="J914" s="264">
        <v>40780</v>
      </c>
      <c r="K914" s="264">
        <v>163265</v>
      </c>
      <c r="L914" s="264">
        <v>941500</v>
      </c>
      <c r="M914" s="264">
        <v>0</v>
      </c>
      <c r="N914" s="264">
        <v>5400</v>
      </c>
      <c r="O914" s="264">
        <v>0</v>
      </c>
      <c r="P914" s="264">
        <v>97300</v>
      </c>
      <c r="Q914" s="264">
        <v>1499500</v>
      </c>
      <c r="R914" s="264">
        <v>45600</v>
      </c>
      <c r="S914" s="264">
        <v>141000</v>
      </c>
      <c r="T914" s="264">
        <v>0</v>
      </c>
      <c r="U914" s="264">
        <v>183800</v>
      </c>
      <c r="V914" s="264">
        <v>10700</v>
      </c>
      <c r="W914" s="264">
        <v>92900</v>
      </c>
      <c r="X914" s="264">
        <v>32700</v>
      </c>
      <c r="Y914" s="264">
        <v>0</v>
      </c>
      <c r="Z914" s="264">
        <v>506700</v>
      </c>
      <c r="AA914" s="264">
        <v>977700</v>
      </c>
      <c r="AB914" s="264">
        <v>1484400</v>
      </c>
      <c r="AC914" s="264">
        <v>97300</v>
      </c>
      <c r="AD914" s="264">
        <v>1581700</v>
      </c>
      <c r="AE914" s="264">
        <v>-82200</v>
      </c>
      <c r="AF914" s="264">
        <v>878338</v>
      </c>
      <c r="AG914" s="264">
        <v>796138</v>
      </c>
      <c r="AI914" t="s">
        <v>403</v>
      </c>
      <c r="AK914" t="s">
        <v>404</v>
      </c>
      <c r="AL914" s="241" t="str">
        <f t="shared" si="14"/>
        <v>152</v>
      </c>
    </row>
    <row r="915" spans="1:38" x14ac:dyDescent="0.2">
      <c r="A915" s="272" t="s">
        <v>3118</v>
      </c>
      <c r="B915" t="s">
        <v>2019</v>
      </c>
      <c r="C915" s="264">
        <v>69078</v>
      </c>
      <c r="D915" s="264">
        <v>0</v>
      </c>
      <c r="E915" s="264">
        <v>69078</v>
      </c>
      <c r="F915" s="264">
        <v>0</v>
      </c>
      <c r="G915" s="264">
        <v>0</v>
      </c>
      <c r="H915" s="264">
        <v>48684</v>
      </c>
      <c r="I915" s="264">
        <v>1300</v>
      </c>
      <c r="J915" s="264">
        <v>5800</v>
      </c>
      <c r="K915" s="264">
        <v>37572</v>
      </c>
      <c r="L915" s="264">
        <v>121000</v>
      </c>
      <c r="M915" s="264">
        <v>0</v>
      </c>
      <c r="N915" s="264">
        <v>1000</v>
      </c>
      <c r="O915" s="264">
        <v>0</v>
      </c>
      <c r="P915" s="264">
        <v>0</v>
      </c>
      <c r="Q915" s="264">
        <v>284434</v>
      </c>
      <c r="R915" s="264">
        <v>37800</v>
      </c>
      <c r="S915" s="264">
        <v>54980</v>
      </c>
      <c r="T915" s="264">
        <v>1520</v>
      </c>
      <c r="U915" s="264">
        <v>17522</v>
      </c>
      <c r="V915" s="264">
        <v>3500</v>
      </c>
      <c r="W915" s="264">
        <v>39700</v>
      </c>
      <c r="X915" s="264">
        <v>27087</v>
      </c>
      <c r="Y915" s="264">
        <v>0</v>
      </c>
      <c r="Z915" s="264">
        <v>182109</v>
      </c>
      <c r="AA915" s="264">
        <v>96205</v>
      </c>
      <c r="AB915" s="264">
        <v>278314</v>
      </c>
      <c r="AC915" s="264">
        <v>0</v>
      </c>
      <c r="AD915" s="264">
        <v>278314</v>
      </c>
      <c r="AE915" s="264">
        <v>6120</v>
      </c>
      <c r="AF915" s="264">
        <v>425333</v>
      </c>
      <c r="AG915" s="264">
        <v>431453</v>
      </c>
      <c r="AI915" t="s">
        <v>1026</v>
      </c>
      <c r="AK915" t="s">
        <v>1027</v>
      </c>
      <c r="AL915" s="241" t="str">
        <f t="shared" si="14"/>
        <v>446</v>
      </c>
    </row>
    <row r="916" spans="1:38" x14ac:dyDescent="0.2">
      <c r="A916" s="272" t="s">
        <v>3119</v>
      </c>
      <c r="B916" t="s">
        <v>2021</v>
      </c>
      <c r="C916" s="264">
        <v>279962</v>
      </c>
      <c r="D916" s="264">
        <v>0</v>
      </c>
      <c r="E916" s="264">
        <v>279962</v>
      </c>
      <c r="F916" s="264">
        <v>0</v>
      </c>
      <c r="G916" s="264">
        <v>26208</v>
      </c>
      <c r="H916" s="264">
        <v>123050</v>
      </c>
      <c r="I916" s="264">
        <v>2000</v>
      </c>
      <c r="J916" s="264">
        <v>15825</v>
      </c>
      <c r="K916" s="264">
        <v>106534</v>
      </c>
      <c r="L916" s="264">
        <v>392000</v>
      </c>
      <c r="M916" s="264">
        <v>0</v>
      </c>
      <c r="N916" s="264">
        <v>10000</v>
      </c>
      <c r="O916" s="264">
        <v>0</v>
      </c>
      <c r="P916" s="264">
        <v>199428</v>
      </c>
      <c r="Q916" s="264">
        <v>1155007</v>
      </c>
      <c r="R916" s="264">
        <v>75100</v>
      </c>
      <c r="S916" s="264">
        <v>168110</v>
      </c>
      <c r="T916" s="264">
        <v>3600</v>
      </c>
      <c r="U916" s="264">
        <v>147500</v>
      </c>
      <c r="V916" s="264">
        <v>62000</v>
      </c>
      <c r="W916" s="264">
        <v>120000</v>
      </c>
      <c r="X916" s="264">
        <v>188294</v>
      </c>
      <c r="Y916" s="264">
        <v>0</v>
      </c>
      <c r="Z916" s="264">
        <v>764604</v>
      </c>
      <c r="AA916" s="264">
        <v>170000</v>
      </c>
      <c r="AB916" s="264">
        <v>934604</v>
      </c>
      <c r="AC916" s="264">
        <v>199428</v>
      </c>
      <c r="AD916" s="264">
        <v>1134032</v>
      </c>
      <c r="AE916" s="264">
        <v>20975</v>
      </c>
      <c r="AF916" s="264">
        <v>1614064</v>
      </c>
      <c r="AG916" s="264">
        <v>1635039</v>
      </c>
      <c r="AI916" t="s">
        <v>1442</v>
      </c>
      <c r="AK916" t="s">
        <v>1443</v>
      </c>
      <c r="AL916" s="241" t="str">
        <f t="shared" si="14"/>
        <v>649</v>
      </c>
    </row>
    <row r="917" spans="1:38" x14ac:dyDescent="0.2">
      <c r="A917" s="272" t="s">
        <v>3120</v>
      </c>
      <c r="B917" t="s">
        <v>2023</v>
      </c>
      <c r="C917" s="264">
        <v>50377</v>
      </c>
      <c r="D917" s="264">
        <v>0</v>
      </c>
      <c r="E917" s="264">
        <v>50377</v>
      </c>
      <c r="F917" s="264">
        <v>0</v>
      </c>
      <c r="G917" s="264">
        <v>0</v>
      </c>
      <c r="H917" s="264">
        <v>30383</v>
      </c>
      <c r="I917" s="264">
        <v>550</v>
      </c>
      <c r="J917" s="264">
        <v>175</v>
      </c>
      <c r="K917" s="264">
        <v>47351</v>
      </c>
      <c r="L917" s="264">
        <v>115100</v>
      </c>
      <c r="M917" s="264">
        <v>0</v>
      </c>
      <c r="N917" s="264">
        <v>2500</v>
      </c>
      <c r="O917" s="264">
        <v>0</v>
      </c>
      <c r="P917" s="264">
        <v>0</v>
      </c>
      <c r="Q917" s="264">
        <v>246436</v>
      </c>
      <c r="R917" s="264">
        <v>35225</v>
      </c>
      <c r="S917" s="264">
        <v>66410</v>
      </c>
      <c r="T917" s="264">
        <v>0</v>
      </c>
      <c r="U917" s="264">
        <v>21655</v>
      </c>
      <c r="V917" s="264">
        <v>0</v>
      </c>
      <c r="W917" s="264">
        <v>44870</v>
      </c>
      <c r="X917" s="264">
        <v>0</v>
      </c>
      <c r="Y917" s="264">
        <v>0</v>
      </c>
      <c r="Z917" s="264">
        <v>168160</v>
      </c>
      <c r="AA917" s="264">
        <v>57000</v>
      </c>
      <c r="AB917" s="264">
        <v>225160</v>
      </c>
      <c r="AC917" s="264">
        <v>0</v>
      </c>
      <c r="AD917" s="264">
        <v>225160</v>
      </c>
      <c r="AE917" s="264">
        <v>21276</v>
      </c>
      <c r="AF917" s="264">
        <v>159530</v>
      </c>
      <c r="AG917" s="264">
        <v>180806</v>
      </c>
      <c r="AI917" t="s">
        <v>1981</v>
      </c>
      <c r="AK917" t="s">
        <v>1982</v>
      </c>
      <c r="AL917" s="241" t="str">
        <f t="shared" si="14"/>
        <v>910</v>
      </c>
    </row>
    <row r="918" spans="1:38" x14ac:dyDescent="0.2">
      <c r="A918" s="272" t="s">
        <v>3121</v>
      </c>
      <c r="B918" t="s">
        <v>2025</v>
      </c>
      <c r="C918" s="264">
        <v>63826</v>
      </c>
      <c r="D918" s="264">
        <v>0</v>
      </c>
      <c r="E918" s="264">
        <v>63826</v>
      </c>
      <c r="F918" s="264">
        <v>0</v>
      </c>
      <c r="G918" s="264">
        <v>0</v>
      </c>
      <c r="H918" s="264">
        <v>42774</v>
      </c>
      <c r="I918" s="264">
        <v>0</v>
      </c>
      <c r="J918" s="264">
        <v>1375</v>
      </c>
      <c r="K918" s="264">
        <v>32000</v>
      </c>
      <c r="L918" s="264">
        <v>152200</v>
      </c>
      <c r="M918" s="264">
        <v>0</v>
      </c>
      <c r="N918" s="264">
        <v>0</v>
      </c>
      <c r="O918" s="264">
        <v>0</v>
      </c>
      <c r="P918" s="264">
        <v>0</v>
      </c>
      <c r="Q918" s="264">
        <v>292175</v>
      </c>
      <c r="R918" s="264">
        <v>10230</v>
      </c>
      <c r="S918" s="264">
        <v>78500</v>
      </c>
      <c r="T918" s="264">
        <v>0</v>
      </c>
      <c r="U918" s="264">
        <v>34521</v>
      </c>
      <c r="V918" s="264">
        <v>0</v>
      </c>
      <c r="W918" s="264">
        <v>36794</v>
      </c>
      <c r="X918" s="264">
        <v>18083</v>
      </c>
      <c r="Y918" s="264">
        <v>0</v>
      </c>
      <c r="Z918" s="264">
        <v>178128</v>
      </c>
      <c r="AA918" s="264">
        <v>109800</v>
      </c>
      <c r="AB918" s="264">
        <v>287928</v>
      </c>
      <c r="AC918" s="264">
        <v>0</v>
      </c>
      <c r="AD918" s="264">
        <v>287928</v>
      </c>
      <c r="AE918" s="264">
        <v>4247</v>
      </c>
      <c r="AF918" s="264">
        <v>324766</v>
      </c>
      <c r="AG918" s="264">
        <v>329013</v>
      </c>
      <c r="AI918" t="s">
        <v>1825</v>
      </c>
      <c r="AK918" t="s">
        <v>1826</v>
      </c>
      <c r="AL918" s="241" t="str">
        <f t="shared" si="14"/>
        <v>836</v>
      </c>
    </row>
    <row r="919" spans="1:38" x14ac:dyDescent="0.2">
      <c r="A919" s="272" t="s">
        <v>3122</v>
      </c>
      <c r="B919" t="s">
        <v>2027</v>
      </c>
      <c r="C919" s="264">
        <v>62094</v>
      </c>
      <c r="D919" s="264">
        <v>0</v>
      </c>
      <c r="E919" s="264">
        <v>62094</v>
      </c>
      <c r="F919" s="264">
        <v>0</v>
      </c>
      <c r="G919" s="264">
        <v>29949</v>
      </c>
      <c r="H919" s="264">
        <v>34379</v>
      </c>
      <c r="I919" s="264">
        <v>530</v>
      </c>
      <c r="J919" s="264">
        <v>3000</v>
      </c>
      <c r="K919" s="264">
        <v>31981</v>
      </c>
      <c r="L919" s="264">
        <v>105650</v>
      </c>
      <c r="M919" s="264">
        <v>0</v>
      </c>
      <c r="N919" s="264">
        <v>0</v>
      </c>
      <c r="O919" s="264">
        <v>0</v>
      </c>
      <c r="P919" s="264">
        <v>0</v>
      </c>
      <c r="Q919" s="264">
        <v>267583</v>
      </c>
      <c r="R919" s="264">
        <v>16200</v>
      </c>
      <c r="S919" s="264">
        <v>49000</v>
      </c>
      <c r="T919" s="264">
        <v>3200</v>
      </c>
      <c r="U919" s="264">
        <v>14950</v>
      </c>
      <c r="V919" s="264">
        <v>68925</v>
      </c>
      <c r="W919" s="264">
        <v>63500</v>
      </c>
      <c r="X919" s="264">
        <v>0</v>
      </c>
      <c r="Y919" s="264">
        <v>0</v>
      </c>
      <c r="Z919" s="264">
        <v>215775</v>
      </c>
      <c r="AA919" s="264">
        <v>76900</v>
      </c>
      <c r="AB919" s="264">
        <v>292675</v>
      </c>
      <c r="AC919" s="264">
        <v>0</v>
      </c>
      <c r="AD919" s="264">
        <v>292675</v>
      </c>
      <c r="AE919" s="264">
        <v>-25092</v>
      </c>
      <c r="AF919" s="264">
        <v>156938</v>
      </c>
      <c r="AG919" s="264">
        <v>131846</v>
      </c>
      <c r="AI919" t="s">
        <v>169</v>
      </c>
      <c r="AK919" t="s">
        <v>170</v>
      </c>
      <c r="AL919" s="241" t="str">
        <f t="shared" si="14"/>
        <v>044</v>
      </c>
    </row>
    <row r="920" spans="1:38" x14ac:dyDescent="0.2">
      <c r="A920" s="272" t="s">
        <v>3123</v>
      </c>
      <c r="B920" t="s">
        <v>2029</v>
      </c>
      <c r="C920" s="264">
        <v>234967</v>
      </c>
      <c r="D920" s="264">
        <v>0</v>
      </c>
      <c r="E920" s="264">
        <v>234967</v>
      </c>
      <c r="F920" s="264">
        <v>0</v>
      </c>
      <c r="G920" s="264">
        <v>119455</v>
      </c>
      <c r="H920" s="264">
        <v>122011</v>
      </c>
      <c r="I920" s="264">
        <v>3235</v>
      </c>
      <c r="J920" s="264">
        <v>20057</v>
      </c>
      <c r="K920" s="264">
        <v>147807.4</v>
      </c>
      <c r="L920" s="264">
        <v>290594</v>
      </c>
      <c r="M920" s="264">
        <v>0</v>
      </c>
      <c r="N920" s="264">
        <v>1350</v>
      </c>
      <c r="O920" s="264">
        <v>525000</v>
      </c>
      <c r="P920" s="264">
        <v>176557</v>
      </c>
      <c r="Q920" s="264">
        <v>1641033.4</v>
      </c>
      <c r="R920" s="264">
        <v>76725</v>
      </c>
      <c r="S920" s="264">
        <v>219854</v>
      </c>
      <c r="T920" s="264">
        <v>0</v>
      </c>
      <c r="U920" s="264">
        <v>40563</v>
      </c>
      <c r="V920" s="264">
        <v>5000</v>
      </c>
      <c r="W920" s="264">
        <v>88897</v>
      </c>
      <c r="X920" s="264">
        <v>57201</v>
      </c>
      <c r="Y920" s="264">
        <v>775000</v>
      </c>
      <c r="Z920" s="264">
        <v>1263240</v>
      </c>
      <c r="AA920" s="264">
        <v>228181</v>
      </c>
      <c r="AB920" s="264">
        <v>1491421</v>
      </c>
      <c r="AC920" s="264">
        <v>176557</v>
      </c>
      <c r="AD920" s="264">
        <v>1667978</v>
      </c>
      <c r="AE920" s="264">
        <v>-26944.599999999977</v>
      </c>
      <c r="AF920" s="264">
        <v>1794365</v>
      </c>
      <c r="AG920" s="264">
        <v>1767420.4</v>
      </c>
      <c r="AI920" t="s">
        <v>501</v>
      </c>
      <c r="AK920" t="s">
        <v>502</v>
      </c>
      <c r="AL920" s="241" t="str">
        <f t="shared" si="14"/>
        <v>200</v>
      </c>
    </row>
    <row r="921" spans="1:38" x14ac:dyDescent="0.2">
      <c r="A921" s="272" t="s">
        <v>3124</v>
      </c>
      <c r="B921" t="s">
        <v>2031</v>
      </c>
      <c r="C921" s="264">
        <v>470723</v>
      </c>
      <c r="D921" s="264">
        <v>0</v>
      </c>
      <c r="E921" s="264">
        <v>470723</v>
      </c>
      <c r="F921" s="264">
        <v>0</v>
      </c>
      <c r="G921" s="264">
        <v>41153</v>
      </c>
      <c r="H921" s="264">
        <v>288989</v>
      </c>
      <c r="I921" s="264">
        <v>8025</v>
      </c>
      <c r="J921" s="264">
        <v>26800</v>
      </c>
      <c r="K921" s="264">
        <v>233136</v>
      </c>
      <c r="L921" s="264">
        <v>613550</v>
      </c>
      <c r="M921" s="264">
        <v>0</v>
      </c>
      <c r="N921" s="264">
        <v>38378</v>
      </c>
      <c r="O921" s="264">
        <v>1375420</v>
      </c>
      <c r="P921" s="264">
        <v>361393</v>
      </c>
      <c r="Q921" s="264">
        <v>3457567</v>
      </c>
      <c r="R921" s="264">
        <v>211245</v>
      </c>
      <c r="S921" s="264">
        <v>971587</v>
      </c>
      <c r="T921" s="264">
        <v>6500</v>
      </c>
      <c r="U921" s="264">
        <v>230053</v>
      </c>
      <c r="V921" s="264">
        <v>22618</v>
      </c>
      <c r="W921" s="264">
        <v>129006</v>
      </c>
      <c r="X921" s="264">
        <v>172872</v>
      </c>
      <c r="Y921" s="264">
        <v>18635</v>
      </c>
      <c r="Z921" s="264">
        <v>1762516</v>
      </c>
      <c r="AA921" s="264">
        <v>1325038</v>
      </c>
      <c r="AB921" s="264">
        <v>3087554</v>
      </c>
      <c r="AC921" s="264">
        <v>361393</v>
      </c>
      <c r="AD921" s="264">
        <v>3448947</v>
      </c>
      <c r="AE921" s="264">
        <v>8620</v>
      </c>
      <c r="AF921" s="264">
        <v>1392403</v>
      </c>
      <c r="AG921" s="264">
        <v>1401023</v>
      </c>
      <c r="AI921" t="s">
        <v>747</v>
      </c>
      <c r="AK921" t="s">
        <v>748</v>
      </c>
      <c r="AL921" s="241" t="str">
        <f t="shared" si="14"/>
        <v>319</v>
      </c>
    </row>
    <row r="922" spans="1:38" x14ac:dyDescent="0.2">
      <c r="A922" s="272" t="s">
        <v>3125</v>
      </c>
      <c r="B922" t="s">
        <v>2033</v>
      </c>
      <c r="C922" s="264">
        <v>19849</v>
      </c>
      <c r="D922" s="264">
        <v>0</v>
      </c>
      <c r="E922" s="264">
        <v>19849</v>
      </c>
      <c r="F922" s="264">
        <v>0</v>
      </c>
      <c r="G922" s="264">
        <v>0</v>
      </c>
      <c r="H922" s="264">
        <v>23603</v>
      </c>
      <c r="I922" s="264">
        <v>400</v>
      </c>
      <c r="J922" s="264">
        <v>0</v>
      </c>
      <c r="K922" s="264">
        <v>14193</v>
      </c>
      <c r="L922" s="264">
        <v>36400</v>
      </c>
      <c r="M922" s="264">
        <v>0</v>
      </c>
      <c r="N922" s="264">
        <v>2000</v>
      </c>
      <c r="O922" s="264">
        <v>0</v>
      </c>
      <c r="P922" s="264">
        <v>0</v>
      </c>
      <c r="Q922" s="264">
        <v>96445</v>
      </c>
      <c r="R922" s="264">
        <v>2300</v>
      </c>
      <c r="S922" s="264">
        <v>19000</v>
      </c>
      <c r="T922" s="264">
        <v>500</v>
      </c>
      <c r="U922" s="264">
        <v>6000</v>
      </c>
      <c r="V922" s="264">
        <v>0</v>
      </c>
      <c r="W922" s="264">
        <v>24346</v>
      </c>
      <c r="X922" s="264">
        <v>5200</v>
      </c>
      <c r="Y922" s="264">
        <v>0</v>
      </c>
      <c r="Z922" s="264">
        <v>57346</v>
      </c>
      <c r="AA922" s="264">
        <v>24500</v>
      </c>
      <c r="AB922" s="264">
        <v>81846</v>
      </c>
      <c r="AC922" s="264">
        <v>0</v>
      </c>
      <c r="AD922" s="264">
        <v>81846</v>
      </c>
      <c r="AE922" s="264">
        <v>14599</v>
      </c>
      <c r="AF922" s="264">
        <v>159654</v>
      </c>
      <c r="AG922" s="264">
        <v>174253</v>
      </c>
      <c r="AI922" t="s">
        <v>667</v>
      </c>
      <c r="AK922" t="s">
        <v>668</v>
      </c>
      <c r="AL922" s="241" t="str">
        <f t="shared" si="14"/>
        <v>280</v>
      </c>
    </row>
    <row r="923" spans="1:38" x14ac:dyDescent="0.2">
      <c r="A923" s="272" t="s">
        <v>3126</v>
      </c>
      <c r="B923" t="s">
        <v>2035</v>
      </c>
      <c r="C923" s="264">
        <v>135977</v>
      </c>
      <c r="D923" s="264">
        <v>0</v>
      </c>
      <c r="E923" s="264">
        <v>135977</v>
      </c>
      <c r="F923" s="264">
        <v>0</v>
      </c>
      <c r="G923" s="264">
        <v>0</v>
      </c>
      <c r="H923" s="264">
        <v>62351</v>
      </c>
      <c r="I923" s="264">
        <v>1000</v>
      </c>
      <c r="J923" s="264">
        <v>2050</v>
      </c>
      <c r="K923" s="264">
        <v>243882.4</v>
      </c>
      <c r="L923" s="264">
        <v>88640</v>
      </c>
      <c r="M923" s="264">
        <v>0</v>
      </c>
      <c r="N923" s="264">
        <v>0</v>
      </c>
      <c r="O923" s="264">
        <v>700000</v>
      </c>
      <c r="P923" s="264">
        <v>80000</v>
      </c>
      <c r="Q923" s="264">
        <v>1313900.3999999999</v>
      </c>
      <c r="R923" s="264">
        <v>42665</v>
      </c>
      <c r="S923" s="264">
        <v>93625</v>
      </c>
      <c r="T923" s="264">
        <v>0</v>
      </c>
      <c r="U923" s="264">
        <v>42689</v>
      </c>
      <c r="V923" s="264">
        <v>1200</v>
      </c>
      <c r="W923" s="264">
        <v>105400</v>
      </c>
      <c r="X923" s="264">
        <v>33342</v>
      </c>
      <c r="Y923" s="264">
        <v>0</v>
      </c>
      <c r="Z923" s="264">
        <v>318921</v>
      </c>
      <c r="AA923" s="264">
        <v>600904</v>
      </c>
      <c r="AB923" s="264">
        <v>919825</v>
      </c>
      <c r="AC923" s="264">
        <v>80000</v>
      </c>
      <c r="AD923" s="264">
        <v>999825</v>
      </c>
      <c r="AE923" s="264">
        <v>314075.40000000002</v>
      </c>
      <c r="AF923" s="264">
        <v>611096</v>
      </c>
      <c r="AG923" s="264">
        <v>925171.4</v>
      </c>
      <c r="AI923" t="s">
        <v>1722</v>
      </c>
      <c r="AK923" t="s">
        <v>1723</v>
      </c>
      <c r="AL923" s="241" t="str">
        <f t="shared" si="14"/>
        <v>786</v>
      </c>
    </row>
    <row r="924" spans="1:38" x14ac:dyDescent="0.2">
      <c r="A924" s="272" t="s">
        <v>3127</v>
      </c>
      <c r="B924" t="s">
        <v>2037</v>
      </c>
      <c r="C924" s="264">
        <v>76638</v>
      </c>
      <c r="D924" s="264">
        <v>0</v>
      </c>
      <c r="E924" s="264">
        <v>76638</v>
      </c>
      <c r="F924" s="264">
        <v>0</v>
      </c>
      <c r="G924" s="264">
        <v>0</v>
      </c>
      <c r="H924" s="264">
        <v>47110</v>
      </c>
      <c r="I924" s="264">
        <v>965</v>
      </c>
      <c r="J924" s="264">
        <v>9590</v>
      </c>
      <c r="K924" s="264">
        <v>41499</v>
      </c>
      <c r="L924" s="264">
        <v>172350</v>
      </c>
      <c r="M924" s="264">
        <v>20000</v>
      </c>
      <c r="N924" s="264">
        <v>0</v>
      </c>
      <c r="O924" s="264">
        <v>0</v>
      </c>
      <c r="P924" s="264">
        <v>51382</v>
      </c>
      <c r="Q924" s="264">
        <v>419534</v>
      </c>
      <c r="R924" s="264">
        <v>0</v>
      </c>
      <c r="S924" s="264">
        <v>71875</v>
      </c>
      <c r="T924" s="264">
        <v>0</v>
      </c>
      <c r="U924" s="264">
        <v>4075</v>
      </c>
      <c r="V924" s="264">
        <v>3500</v>
      </c>
      <c r="W924" s="264">
        <v>75425</v>
      </c>
      <c r="X924" s="264">
        <v>72045</v>
      </c>
      <c r="Y924" s="264">
        <v>0</v>
      </c>
      <c r="Z924" s="264">
        <v>226920</v>
      </c>
      <c r="AA924" s="264">
        <v>133435</v>
      </c>
      <c r="AB924" s="264">
        <v>360355</v>
      </c>
      <c r="AC924" s="264">
        <v>51382</v>
      </c>
      <c r="AD924" s="264">
        <v>411737</v>
      </c>
      <c r="AE924" s="264">
        <v>7797</v>
      </c>
      <c r="AF924" s="264">
        <v>202057</v>
      </c>
      <c r="AG924" s="264">
        <v>209854</v>
      </c>
      <c r="AI924" t="s">
        <v>172</v>
      </c>
      <c r="AK924" t="s">
        <v>173</v>
      </c>
      <c r="AL924" s="241" t="str">
        <f t="shared" si="14"/>
        <v>045</v>
      </c>
    </row>
    <row r="925" spans="1:38" x14ac:dyDescent="0.2">
      <c r="A925" s="272" t="s">
        <v>3128</v>
      </c>
      <c r="B925" t="s">
        <v>2039</v>
      </c>
      <c r="C925" s="264">
        <v>2200079</v>
      </c>
      <c r="D925" s="264">
        <v>0</v>
      </c>
      <c r="E925" s="264">
        <v>2200079</v>
      </c>
      <c r="F925" s="264">
        <v>170</v>
      </c>
      <c r="G925" s="264">
        <v>96305</v>
      </c>
      <c r="H925" s="264">
        <v>679379</v>
      </c>
      <c r="I925" s="264">
        <v>34475</v>
      </c>
      <c r="J925" s="264">
        <v>30200</v>
      </c>
      <c r="K925" s="264">
        <v>1117954.75</v>
      </c>
      <c r="L925" s="264">
        <v>6234873</v>
      </c>
      <c r="M925" s="264">
        <v>0</v>
      </c>
      <c r="N925" s="264">
        <v>35650</v>
      </c>
      <c r="O925" s="264">
        <v>760000</v>
      </c>
      <c r="P925" s="264">
        <v>2255244</v>
      </c>
      <c r="Q925" s="264">
        <v>13444329.75</v>
      </c>
      <c r="R925" s="264">
        <v>1384866</v>
      </c>
      <c r="S925" s="264">
        <v>537496</v>
      </c>
      <c r="T925" s="264">
        <v>9600</v>
      </c>
      <c r="U925" s="264">
        <v>669049</v>
      </c>
      <c r="V925" s="264">
        <v>232660</v>
      </c>
      <c r="W925" s="264">
        <v>577135</v>
      </c>
      <c r="X925" s="264">
        <v>626218</v>
      </c>
      <c r="Y925" s="264">
        <v>2588434</v>
      </c>
      <c r="Z925" s="264">
        <v>6625458</v>
      </c>
      <c r="AA925" s="264">
        <v>5532390</v>
      </c>
      <c r="AB925" s="264">
        <v>12157848</v>
      </c>
      <c r="AC925" s="264">
        <v>2255244</v>
      </c>
      <c r="AD925" s="264">
        <v>14413092</v>
      </c>
      <c r="AE925" s="264">
        <v>-968762.25</v>
      </c>
      <c r="AF925" s="264">
        <v>3448871</v>
      </c>
      <c r="AG925" s="264">
        <v>2480108.75</v>
      </c>
      <c r="AI925" t="s">
        <v>1243</v>
      </c>
      <c r="AK925" t="s">
        <v>1244</v>
      </c>
      <c r="AL925" s="241" t="str">
        <f t="shared" si="14"/>
        <v>553</v>
      </c>
    </row>
    <row r="926" spans="1:38" x14ac:dyDescent="0.2">
      <c r="A926" s="272" t="s">
        <v>3129</v>
      </c>
      <c r="B926" t="s">
        <v>2041</v>
      </c>
      <c r="C926" s="264">
        <v>40177788</v>
      </c>
      <c r="D926" s="264">
        <v>0</v>
      </c>
      <c r="E926" s="264">
        <v>40177788</v>
      </c>
      <c r="F926" s="264">
        <v>0</v>
      </c>
      <c r="G926" s="264">
        <v>9839278</v>
      </c>
      <c r="H926" s="264">
        <v>25121869</v>
      </c>
      <c r="I926" s="264">
        <v>1911365</v>
      </c>
      <c r="J926" s="264">
        <v>8257917</v>
      </c>
      <c r="K926" s="264">
        <v>43727715.546847008</v>
      </c>
      <c r="L926" s="264">
        <v>88033017</v>
      </c>
      <c r="M926" s="264">
        <v>193487</v>
      </c>
      <c r="N926" s="264">
        <v>7415341</v>
      </c>
      <c r="O926" s="264">
        <v>24270065</v>
      </c>
      <c r="P926" s="264">
        <v>64037324</v>
      </c>
      <c r="Q926" s="264">
        <v>312985166.54684699</v>
      </c>
      <c r="R926" s="264">
        <v>38829112</v>
      </c>
      <c r="S926" s="264">
        <v>17805968</v>
      </c>
      <c r="T926" s="264">
        <v>0</v>
      </c>
      <c r="U926" s="264">
        <v>18847776</v>
      </c>
      <c r="V926" s="264">
        <v>10170689</v>
      </c>
      <c r="W926" s="264">
        <v>13568216</v>
      </c>
      <c r="X926" s="264">
        <v>26652540</v>
      </c>
      <c r="Y926" s="264">
        <v>42849984</v>
      </c>
      <c r="Z926" s="264">
        <v>168724285</v>
      </c>
      <c r="AA926" s="264">
        <v>104400736</v>
      </c>
      <c r="AB926" s="264">
        <v>273125021</v>
      </c>
      <c r="AC926" s="264">
        <v>64037324</v>
      </c>
      <c r="AD926" s="264">
        <v>337162345</v>
      </c>
      <c r="AE926" s="264">
        <v>-24177178.453152984</v>
      </c>
      <c r="AF926" s="264">
        <v>198957807</v>
      </c>
      <c r="AG926" s="264">
        <v>174780628.54684702</v>
      </c>
      <c r="AI926" t="s">
        <v>1688</v>
      </c>
      <c r="AK926" t="s">
        <v>1689</v>
      </c>
      <c r="AL926" s="241" t="str">
        <f t="shared" si="14"/>
        <v>769</v>
      </c>
    </row>
    <row r="927" spans="1:38" x14ac:dyDescent="0.2">
      <c r="A927" s="272" t="s">
        <v>3130</v>
      </c>
      <c r="B927" t="s">
        <v>2043</v>
      </c>
      <c r="C927" s="264">
        <v>280085</v>
      </c>
      <c r="D927" s="264">
        <v>0</v>
      </c>
      <c r="E927" s="264">
        <v>280085</v>
      </c>
      <c r="F927" s="264">
        <v>0</v>
      </c>
      <c r="G927" s="264">
        <v>0</v>
      </c>
      <c r="H927" s="264">
        <v>146509</v>
      </c>
      <c r="I927" s="264">
        <v>3055</v>
      </c>
      <c r="J927" s="264">
        <v>9955</v>
      </c>
      <c r="K927" s="264">
        <v>244916</v>
      </c>
      <c r="L927" s="264">
        <v>439785</v>
      </c>
      <c r="M927" s="264">
        <v>0</v>
      </c>
      <c r="N927" s="264">
        <v>39250</v>
      </c>
      <c r="O927" s="264">
        <v>31000</v>
      </c>
      <c r="P927" s="264">
        <v>163977</v>
      </c>
      <c r="Q927" s="264">
        <v>1358532</v>
      </c>
      <c r="R927" s="264">
        <v>29000</v>
      </c>
      <c r="S927" s="264">
        <v>265980</v>
      </c>
      <c r="T927" s="264">
        <v>0</v>
      </c>
      <c r="U927" s="264">
        <v>273884</v>
      </c>
      <c r="V927" s="264">
        <v>17500</v>
      </c>
      <c r="W927" s="264">
        <v>143362</v>
      </c>
      <c r="X927" s="264">
        <v>0</v>
      </c>
      <c r="Y927" s="264">
        <v>0</v>
      </c>
      <c r="Z927" s="264">
        <v>729726</v>
      </c>
      <c r="AA927" s="264">
        <v>511268</v>
      </c>
      <c r="AB927" s="264">
        <v>1240994</v>
      </c>
      <c r="AC927" s="264">
        <v>163977</v>
      </c>
      <c r="AD927" s="264">
        <v>1404971</v>
      </c>
      <c r="AE927" s="264">
        <v>-46439</v>
      </c>
      <c r="AF927" s="264">
        <v>1233552</v>
      </c>
      <c r="AG927" s="264">
        <v>1187113</v>
      </c>
      <c r="AI927" t="s">
        <v>727</v>
      </c>
      <c r="AK927" t="s">
        <v>728</v>
      </c>
      <c r="AL927" s="241" t="str">
        <f t="shared" si="14"/>
        <v>308</v>
      </c>
    </row>
    <row r="928" spans="1:38" x14ac:dyDescent="0.2">
      <c r="A928" s="272" t="s">
        <v>3131</v>
      </c>
      <c r="B928" t="s">
        <v>2045</v>
      </c>
      <c r="C928" s="264">
        <v>45430</v>
      </c>
      <c r="D928" s="264">
        <v>0</v>
      </c>
      <c r="E928" s="264">
        <v>45430</v>
      </c>
      <c r="F928" s="264">
        <v>0</v>
      </c>
      <c r="G928" s="264">
        <v>0</v>
      </c>
      <c r="H928" s="264">
        <v>32530</v>
      </c>
      <c r="I928" s="264">
        <v>900</v>
      </c>
      <c r="J928" s="264">
        <v>100</v>
      </c>
      <c r="K928" s="264">
        <v>27859</v>
      </c>
      <c r="L928" s="264">
        <v>83000</v>
      </c>
      <c r="M928" s="264">
        <v>0</v>
      </c>
      <c r="N928" s="264">
        <v>10000</v>
      </c>
      <c r="O928" s="264">
        <v>0</v>
      </c>
      <c r="P928" s="264">
        <v>0</v>
      </c>
      <c r="Q928" s="264">
        <v>199819</v>
      </c>
      <c r="R928" s="264">
        <v>6900</v>
      </c>
      <c r="S928" s="264">
        <v>57000</v>
      </c>
      <c r="T928" s="264">
        <v>2200</v>
      </c>
      <c r="U928" s="264">
        <v>11150</v>
      </c>
      <c r="V928" s="264">
        <v>0</v>
      </c>
      <c r="W928" s="264">
        <v>39550</v>
      </c>
      <c r="X928" s="264">
        <v>8911</v>
      </c>
      <c r="Y928" s="264">
        <v>0</v>
      </c>
      <c r="Z928" s="264">
        <v>125711</v>
      </c>
      <c r="AA928" s="264">
        <v>52000</v>
      </c>
      <c r="AB928" s="264">
        <v>177711</v>
      </c>
      <c r="AC928" s="264">
        <v>0</v>
      </c>
      <c r="AD928" s="264">
        <v>177711</v>
      </c>
      <c r="AE928" s="264">
        <v>22108</v>
      </c>
      <c r="AF928" s="264">
        <v>127557</v>
      </c>
      <c r="AG928" s="264">
        <v>149665</v>
      </c>
      <c r="AI928" t="s">
        <v>1631</v>
      </c>
      <c r="AK928" t="s">
        <v>1632</v>
      </c>
      <c r="AL928" s="241" t="str">
        <f t="shared" si="14"/>
        <v>742</v>
      </c>
    </row>
    <row r="929" spans="1:38" x14ac:dyDescent="0.2">
      <c r="A929" s="272" t="s">
        <v>3132</v>
      </c>
      <c r="B929" t="s">
        <v>2048</v>
      </c>
      <c r="C929" s="264">
        <v>79813</v>
      </c>
      <c r="D929" s="264">
        <v>0</v>
      </c>
      <c r="E929" s="264">
        <v>79813</v>
      </c>
      <c r="F929" s="264">
        <v>0</v>
      </c>
      <c r="G929" s="264">
        <v>0</v>
      </c>
      <c r="H929" s="264">
        <v>30742</v>
      </c>
      <c r="I929" s="264">
        <v>105</v>
      </c>
      <c r="J929" s="264">
        <v>2180</v>
      </c>
      <c r="K929" s="264">
        <v>163831</v>
      </c>
      <c r="L929" s="264">
        <v>155899</v>
      </c>
      <c r="M929" s="264">
        <v>0</v>
      </c>
      <c r="N929" s="264">
        <v>120783</v>
      </c>
      <c r="O929" s="264">
        <v>0</v>
      </c>
      <c r="P929" s="264">
        <v>34355</v>
      </c>
      <c r="Q929" s="264">
        <v>587708</v>
      </c>
      <c r="R929" s="264">
        <v>117150</v>
      </c>
      <c r="S929" s="264">
        <v>101559</v>
      </c>
      <c r="T929" s="264">
        <v>2375</v>
      </c>
      <c r="U929" s="264">
        <v>133640</v>
      </c>
      <c r="V929" s="264">
        <v>33599</v>
      </c>
      <c r="W929" s="264">
        <v>69251</v>
      </c>
      <c r="X929" s="264">
        <v>0</v>
      </c>
      <c r="Y929" s="264">
        <v>0</v>
      </c>
      <c r="Z929" s="264">
        <v>457574</v>
      </c>
      <c r="AA929" s="264">
        <v>88195</v>
      </c>
      <c r="AB929" s="264">
        <v>545769</v>
      </c>
      <c r="AC929" s="264">
        <v>34355</v>
      </c>
      <c r="AD929" s="264">
        <v>580124</v>
      </c>
      <c r="AE929" s="264">
        <v>7584</v>
      </c>
      <c r="AF929" s="264">
        <v>252354</v>
      </c>
      <c r="AG929" s="264">
        <v>259938</v>
      </c>
      <c r="AI929" t="s">
        <v>1262</v>
      </c>
      <c r="AK929" t="s">
        <v>1263</v>
      </c>
      <c r="AL929" s="241" t="str">
        <f t="shared" si="14"/>
        <v>562</v>
      </c>
    </row>
    <row r="930" spans="1:38" x14ac:dyDescent="0.2">
      <c r="A930" s="272" t="s">
        <v>3133</v>
      </c>
      <c r="B930" t="s">
        <v>2050</v>
      </c>
      <c r="C930" s="264">
        <v>59854</v>
      </c>
      <c r="D930" s="264">
        <v>0</v>
      </c>
      <c r="E930" s="264">
        <v>59854</v>
      </c>
      <c r="F930" s="264">
        <v>0</v>
      </c>
      <c r="G930" s="264">
        <v>0</v>
      </c>
      <c r="H930" s="264">
        <v>43000</v>
      </c>
      <c r="I930" s="264">
        <v>150</v>
      </c>
      <c r="J930" s="264">
        <v>15405</v>
      </c>
      <c r="K930" s="264">
        <v>45200</v>
      </c>
      <c r="L930" s="264">
        <v>297000</v>
      </c>
      <c r="M930" s="264">
        <v>0</v>
      </c>
      <c r="N930" s="264">
        <v>15000</v>
      </c>
      <c r="O930" s="264">
        <v>0</v>
      </c>
      <c r="P930" s="264">
        <v>20920</v>
      </c>
      <c r="Q930" s="264">
        <v>496529</v>
      </c>
      <c r="R930" s="264">
        <v>6285</v>
      </c>
      <c r="S930" s="264">
        <v>34500</v>
      </c>
      <c r="T930" s="264">
        <v>800</v>
      </c>
      <c r="U930" s="264">
        <v>77700</v>
      </c>
      <c r="V930" s="264">
        <v>6000</v>
      </c>
      <c r="W930" s="264">
        <v>42000</v>
      </c>
      <c r="X930" s="264">
        <v>20920</v>
      </c>
      <c r="Y930" s="264">
        <v>22500</v>
      </c>
      <c r="Z930" s="264">
        <v>210705</v>
      </c>
      <c r="AA930" s="264">
        <v>316000</v>
      </c>
      <c r="AB930" s="264">
        <v>526705</v>
      </c>
      <c r="AC930" s="264">
        <v>20920</v>
      </c>
      <c r="AD930" s="264">
        <v>547625</v>
      </c>
      <c r="AE930" s="264">
        <v>-51096</v>
      </c>
      <c r="AF930" s="264">
        <v>262063</v>
      </c>
      <c r="AG930" s="264">
        <v>210967</v>
      </c>
      <c r="AI930" t="s">
        <v>1924</v>
      </c>
      <c r="AK930" t="s">
        <v>1935</v>
      </c>
      <c r="AL930" s="241" t="str">
        <f t="shared" si="14"/>
        <v>887</v>
      </c>
    </row>
    <row r="931" spans="1:38" x14ac:dyDescent="0.2">
      <c r="A931" s="272" t="s">
        <v>3134</v>
      </c>
      <c r="B931" t="s">
        <v>2052</v>
      </c>
      <c r="C931" s="264">
        <v>73563</v>
      </c>
      <c r="D931" s="264">
        <v>0</v>
      </c>
      <c r="E931" s="264">
        <v>73563</v>
      </c>
      <c r="F931" s="264">
        <v>0</v>
      </c>
      <c r="G931" s="264">
        <v>0</v>
      </c>
      <c r="H931" s="264">
        <v>22372</v>
      </c>
      <c r="I931" s="264">
        <v>0</v>
      </c>
      <c r="J931" s="264">
        <v>656</v>
      </c>
      <c r="K931" s="264">
        <v>71920</v>
      </c>
      <c r="L931" s="264">
        <v>46825</v>
      </c>
      <c r="M931" s="264">
        <v>0</v>
      </c>
      <c r="N931" s="264">
        <v>194587</v>
      </c>
      <c r="O931" s="264">
        <v>0</v>
      </c>
      <c r="P931" s="264">
        <v>26000</v>
      </c>
      <c r="Q931" s="264">
        <v>435923</v>
      </c>
      <c r="R931" s="264">
        <v>28701</v>
      </c>
      <c r="S931" s="264">
        <v>212462</v>
      </c>
      <c r="T931" s="264">
        <v>7500</v>
      </c>
      <c r="U931" s="264">
        <v>57900</v>
      </c>
      <c r="V931" s="264">
        <v>12500</v>
      </c>
      <c r="W931" s="264">
        <v>65158</v>
      </c>
      <c r="X931" s="264">
        <v>0</v>
      </c>
      <c r="Y931" s="264">
        <v>0</v>
      </c>
      <c r="Z931" s="264">
        <v>384221</v>
      </c>
      <c r="AA931" s="264">
        <v>24299</v>
      </c>
      <c r="AB931" s="264">
        <v>408520</v>
      </c>
      <c r="AC931" s="264">
        <v>26000</v>
      </c>
      <c r="AD931" s="264">
        <v>434520</v>
      </c>
      <c r="AE931" s="264">
        <v>1403</v>
      </c>
      <c r="AF931" s="264">
        <v>233008</v>
      </c>
      <c r="AG931" s="264">
        <v>234411</v>
      </c>
      <c r="AI931" t="s">
        <v>419</v>
      </c>
      <c r="AK931" t="s">
        <v>420</v>
      </c>
      <c r="AL931" s="241" t="str">
        <f t="shared" si="14"/>
        <v>160</v>
      </c>
    </row>
    <row r="932" spans="1:38" x14ac:dyDescent="0.2">
      <c r="A932" s="272" t="s">
        <v>3135</v>
      </c>
      <c r="B932" t="s">
        <v>2054</v>
      </c>
      <c r="C932" s="264">
        <v>70655</v>
      </c>
      <c r="D932" s="264">
        <v>0</v>
      </c>
      <c r="E932" s="264">
        <v>70655</v>
      </c>
      <c r="F932" s="264">
        <v>0</v>
      </c>
      <c r="G932" s="264">
        <v>30100</v>
      </c>
      <c r="H932" s="264">
        <v>19997</v>
      </c>
      <c r="I932" s="264">
        <v>100</v>
      </c>
      <c r="J932" s="264">
        <v>4500</v>
      </c>
      <c r="K932" s="264">
        <v>40300</v>
      </c>
      <c r="L932" s="264">
        <v>105700</v>
      </c>
      <c r="M932" s="264">
        <v>0</v>
      </c>
      <c r="N932" s="264">
        <v>94810</v>
      </c>
      <c r="O932" s="264">
        <v>0</v>
      </c>
      <c r="P932" s="264">
        <v>0</v>
      </c>
      <c r="Q932" s="264">
        <v>366162</v>
      </c>
      <c r="R932" s="264">
        <v>26669</v>
      </c>
      <c r="S932" s="264">
        <v>48481</v>
      </c>
      <c r="T932" s="264">
        <v>2700</v>
      </c>
      <c r="U932" s="264">
        <v>84610</v>
      </c>
      <c r="V932" s="264">
        <v>25000</v>
      </c>
      <c r="W932" s="264">
        <v>30850</v>
      </c>
      <c r="X932" s="264">
        <v>0</v>
      </c>
      <c r="Y932" s="264">
        <v>0</v>
      </c>
      <c r="Z932" s="264">
        <v>218310</v>
      </c>
      <c r="AA932" s="264">
        <v>91700</v>
      </c>
      <c r="AB932" s="264">
        <v>310010</v>
      </c>
      <c r="AC932" s="264">
        <v>0</v>
      </c>
      <c r="AD932" s="264">
        <v>310010</v>
      </c>
      <c r="AE932" s="264">
        <v>56152</v>
      </c>
      <c r="AF932" s="264">
        <v>245500</v>
      </c>
      <c r="AG932" s="264">
        <v>301652</v>
      </c>
      <c r="AI932" t="s">
        <v>191</v>
      </c>
      <c r="AK932" t="s">
        <v>192</v>
      </c>
      <c r="AL932" s="241" t="str">
        <f t="shared" si="14"/>
        <v>054</v>
      </c>
    </row>
    <row r="933" spans="1:38" x14ac:dyDescent="0.2">
      <c r="A933" s="272" t="s">
        <v>3136</v>
      </c>
      <c r="B933" t="s">
        <v>2056</v>
      </c>
      <c r="C933" s="264">
        <v>77732</v>
      </c>
      <c r="D933" s="264">
        <v>0</v>
      </c>
      <c r="E933" s="264">
        <v>77732</v>
      </c>
      <c r="F933" s="264">
        <v>0</v>
      </c>
      <c r="G933" s="264">
        <v>0</v>
      </c>
      <c r="H933" s="264">
        <v>22302</v>
      </c>
      <c r="I933" s="264">
        <v>105</v>
      </c>
      <c r="J933" s="264">
        <v>31792</v>
      </c>
      <c r="K933" s="264">
        <v>48782</v>
      </c>
      <c r="L933" s="264">
        <v>88570</v>
      </c>
      <c r="M933" s="264">
        <v>0</v>
      </c>
      <c r="N933" s="264">
        <v>0</v>
      </c>
      <c r="O933" s="264">
        <v>0</v>
      </c>
      <c r="P933" s="264">
        <v>0</v>
      </c>
      <c r="Q933" s="264">
        <v>269283</v>
      </c>
      <c r="R933" s="264">
        <v>6463</v>
      </c>
      <c r="S933" s="264">
        <v>50590</v>
      </c>
      <c r="T933" s="264">
        <v>0</v>
      </c>
      <c r="U933" s="264">
        <v>60698</v>
      </c>
      <c r="V933" s="264">
        <v>0</v>
      </c>
      <c r="W933" s="264">
        <v>83570</v>
      </c>
      <c r="X933" s="264">
        <v>0</v>
      </c>
      <c r="Y933" s="264">
        <v>0</v>
      </c>
      <c r="Z933" s="264">
        <v>201321</v>
      </c>
      <c r="AA933" s="264">
        <v>67962</v>
      </c>
      <c r="AB933" s="264">
        <v>269283</v>
      </c>
      <c r="AC933" s="264">
        <v>0</v>
      </c>
      <c r="AD933" s="264">
        <v>269283</v>
      </c>
      <c r="AE933" s="264">
        <v>0</v>
      </c>
      <c r="AF933" s="264">
        <v>265061</v>
      </c>
      <c r="AG933" s="264">
        <v>265061</v>
      </c>
      <c r="AI933" t="s">
        <v>107</v>
      </c>
      <c r="AK933" t="s">
        <v>108</v>
      </c>
      <c r="AL933" s="241" t="str">
        <f t="shared" si="14"/>
        <v>014</v>
      </c>
    </row>
    <row r="934" spans="1:38" x14ac:dyDescent="0.2">
      <c r="A934" s="272" t="s">
        <v>3137</v>
      </c>
      <c r="B934" t="s">
        <v>2058</v>
      </c>
      <c r="C934" s="264">
        <v>331137</v>
      </c>
      <c r="D934" s="264">
        <v>0</v>
      </c>
      <c r="E934" s="264">
        <v>331137</v>
      </c>
      <c r="F934" s="264">
        <v>0</v>
      </c>
      <c r="G934" s="264">
        <v>154630</v>
      </c>
      <c r="H934" s="264">
        <v>107359</v>
      </c>
      <c r="I934" s="264">
        <v>7275</v>
      </c>
      <c r="J934" s="264">
        <v>11466</v>
      </c>
      <c r="K934" s="264">
        <v>399740</v>
      </c>
      <c r="L934" s="264">
        <v>470815</v>
      </c>
      <c r="M934" s="264">
        <v>1500</v>
      </c>
      <c r="N934" s="264">
        <v>45780</v>
      </c>
      <c r="O934" s="264">
        <v>0</v>
      </c>
      <c r="P934" s="264">
        <v>263437</v>
      </c>
      <c r="Q934" s="264">
        <v>1793139</v>
      </c>
      <c r="R934" s="264">
        <v>220902</v>
      </c>
      <c r="S934" s="264">
        <v>196316</v>
      </c>
      <c r="T934" s="264">
        <v>4200</v>
      </c>
      <c r="U934" s="264">
        <v>152807</v>
      </c>
      <c r="V934" s="264">
        <v>300</v>
      </c>
      <c r="W934" s="264">
        <v>57992</v>
      </c>
      <c r="X934" s="264">
        <v>209909</v>
      </c>
      <c r="Y934" s="264">
        <v>120000</v>
      </c>
      <c r="Z934" s="264">
        <v>962426</v>
      </c>
      <c r="AA934" s="264">
        <v>419234</v>
      </c>
      <c r="AB934" s="264">
        <v>1381660</v>
      </c>
      <c r="AC934" s="264">
        <v>263437</v>
      </c>
      <c r="AD934" s="264">
        <v>1645097</v>
      </c>
      <c r="AE934" s="264">
        <v>148042</v>
      </c>
      <c r="AF934" s="264">
        <v>1567570</v>
      </c>
      <c r="AG934" s="264">
        <v>1715612</v>
      </c>
      <c r="AI934" t="s">
        <v>749</v>
      </c>
      <c r="AK934" t="s">
        <v>750</v>
      </c>
      <c r="AL934" s="241" t="str">
        <f t="shared" si="14"/>
        <v>320</v>
      </c>
    </row>
    <row r="935" spans="1:38" x14ac:dyDescent="0.2">
      <c r="A935" s="272" t="s">
        <v>3138</v>
      </c>
      <c r="B935" t="s">
        <v>2060</v>
      </c>
      <c r="C935" s="264">
        <v>739420</v>
      </c>
      <c r="D935" s="264">
        <v>0</v>
      </c>
      <c r="E935" s="264">
        <v>739420</v>
      </c>
      <c r="F935" s="264">
        <v>0</v>
      </c>
      <c r="G935" s="264">
        <v>400000</v>
      </c>
      <c r="H935" s="264">
        <v>208713</v>
      </c>
      <c r="I935" s="264">
        <v>21600</v>
      </c>
      <c r="J935" s="264">
        <v>11000</v>
      </c>
      <c r="K935" s="264">
        <v>3882736</v>
      </c>
      <c r="L935" s="264">
        <v>1011436</v>
      </c>
      <c r="M935" s="264">
        <v>0</v>
      </c>
      <c r="N935" s="264">
        <v>1345305</v>
      </c>
      <c r="O935" s="264">
        <v>0</v>
      </c>
      <c r="P935" s="264">
        <v>805000</v>
      </c>
      <c r="Q935" s="264">
        <v>8425210</v>
      </c>
      <c r="R935" s="264">
        <v>338515</v>
      </c>
      <c r="S935" s="264">
        <v>685939</v>
      </c>
      <c r="T935" s="264">
        <v>18014</v>
      </c>
      <c r="U935" s="264">
        <v>302179</v>
      </c>
      <c r="V935" s="264">
        <v>1352275</v>
      </c>
      <c r="W935" s="264">
        <v>207161</v>
      </c>
      <c r="X935" s="264">
        <v>350000</v>
      </c>
      <c r="Y935" s="264">
        <v>0</v>
      </c>
      <c r="Z935" s="264">
        <v>3254083</v>
      </c>
      <c r="AA935" s="264">
        <v>4208785</v>
      </c>
      <c r="AB935" s="264">
        <v>7462868</v>
      </c>
      <c r="AC935" s="264">
        <v>805000</v>
      </c>
      <c r="AD935" s="264">
        <v>8267868</v>
      </c>
      <c r="AE935" s="264">
        <v>157342</v>
      </c>
      <c r="AF935" s="264">
        <v>2122638</v>
      </c>
      <c r="AG935" s="264">
        <v>2279980</v>
      </c>
      <c r="AI935" t="s">
        <v>583</v>
      </c>
      <c r="AK935" t="s">
        <v>584</v>
      </c>
      <c r="AL935" s="241" t="str">
        <f t="shared" si="14"/>
        <v>240</v>
      </c>
    </row>
    <row r="936" spans="1:38" x14ac:dyDescent="0.2">
      <c r="A936" s="272" t="s">
        <v>3139</v>
      </c>
      <c r="B936" t="s">
        <v>2063</v>
      </c>
      <c r="C936" s="264">
        <v>1103536</v>
      </c>
      <c r="D936" s="264">
        <v>0</v>
      </c>
      <c r="E936" s="264">
        <v>1103536</v>
      </c>
      <c r="F936" s="264">
        <v>0</v>
      </c>
      <c r="G936" s="264">
        <v>29025</v>
      </c>
      <c r="H936" s="264">
        <v>242420</v>
      </c>
      <c r="I936" s="264">
        <v>4650</v>
      </c>
      <c r="J936" s="264">
        <v>17555</v>
      </c>
      <c r="K936" s="264">
        <v>570899</v>
      </c>
      <c r="L936" s="264">
        <v>1465550</v>
      </c>
      <c r="M936" s="264">
        <v>0</v>
      </c>
      <c r="N936" s="264">
        <v>181329</v>
      </c>
      <c r="O936" s="264">
        <v>0</v>
      </c>
      <c r="P936" s="264">
        <v>1066697</v>
      </c>
      <c r="Q936" s="264">
        <v>4681661</v>
      </c>
      <c r="R936" s="264">
        <v>513281</v>
      </c>
      <c r="S936" s="264">
        <v>544238</v>
      </c>
      <c r="T936" s="264">
        <v>6139</v>
      </c>
      <c r="U936" s="264">
        <v>341740</v>
      </c>
      <c r="V936" s="264">
        <v>333025</v>
      </c>
      <c r="W936" s="264">
        <v>313222</v>
      </c>
      <c r="X936" s="264">
        <v>353645</v>
      </c>
      <c r="Y936" s="264">
        <v>106045</v>
      </c>
      <c r="Z936" s="264">
        <v>2511335</v>
      </c>
      <c r="AA936" s="264">
        <v>1512149</v>
      </c>
      <c r="AB936" s="264">
        <v>4023484</v>
      </c>
      <c r="AC936" s="264">
        <v>1066697</v>
      </c>
      <c r="AD936" s="264">
        <v>5090181</v>
      </c>
      <c r="AE936" s="264">
        <v>-408520</v>
      </c>
      <c r="AF936" s="264">
        <v>2384962</v>
      </c>
      <c r="AG936" s="264">
        <v>1976442</v>
      </c>
      <c r="AI936" t="s">
        <v>109</v>
      </c>
      <c r="AK936" t="s">
        <v>110</v>
      </c>
      <c r="AL936" s="241" t="str">
        <f t="shared" si="14"/>
        <v>015</v>
      </c>
    </row>
    <row r="937" spans="1:38" x14ac:dyDescent="0.2">
      <c r="A937" s="272" t="s">
        <v>3140</v>
      </c>
      <c r="B937" t="s">
        <v>2065</v>
      </c>
      <c r="C937" s="264">
        <v>1282787</v>
      </c>
      <c r="D937" s="264">
        <v>0</v>
      </c>
      <c r="E937" s="264">
        <v>1282787</v>
      </c>
      <c r="F937" s="264">
        <v>0</v>
      </c>
      <c r="G937" s="264">
        <v>525676</v>
      </c>
      <c r="H937" s="264">
        <v>361666</v>
      </c>
      <c r="I937" s="264">
        <v>20560</v>
      </c>
      <c r="J937" s="264">
        <v>456864</v>
      </c>
      <c r="K937" s="264">
        <v>516397</v>
      </c>
      <c r="L937" s="264">
        <v>1838929</v>
      </c>
      <c r="M937" s="264">
        <v>4500</v>
      </c>
      <c r="N937" s="264">
        <v>600</v>
      </c>
      <c r="O937" s="264">
        <v>750000</v>
      </c>
      <c r="P937" s="264">
        <v>1826639</v>
      </c>
      <c r="Q937" s="264">
        <v>7584618</v>
      </c>
      <c r="R937" s="264">
        <v>1375481</v>
      </c>
      <c r="S937" s="264">
        <v>1083472</v>
      </c>
      <c r="T937" s="264">
        <v>5800</v>
      </c>
      <c r="U937" s="264">
        <v>343967</v>
      </c>
      <c r="V937" s="264">
        <v>104150</v>
      </c>
      <c r="W937" s="264">
        <v>522630</v>
      </c>
      <c r="X937" s="264">
        <v>1287654</v>
      </c>
      <c r="Y937" s="264">
        <v>30200</v>
      </c>
      <c r="Z937" s="264">
        <v>4753354</v>
      </c>
      <c r="AA937" s="264">
        <v>1222212</v>
      </c>
      <c r="AB937" s="264">
        <v>5975566</v>
      </c>
      <c r="AC937" s="264">
        <v>1826639</v>
      </c>
      <c r="AD937" s="264">
        <v>7802205</v>
      </c>
      <c r="AE937" s="264">
        <v>-217587</v>
      </c>
      <c r="AF937" s="264">
        <v>3090198</v>
      </c>
      <c r="AG937" s="264">
        <v>2872611</v>
      </c>
      <c r="AI937" t="s">
        <v>228</v>
      </c>
      <c r="AK937" t="s">
        <v>229</v>
      </c>
      <c r="AL937" s="241" t="str">
        <f t="shared" si="14"/>
        <v>071</v>
      </c>
    </row>
    <row r="938" spans="1:38" x14ac:dyDescent="0.2">
      <c r="A938" s="272" t="s">
        <v>3141</v>
      </c>
      <c r="B938" t="s">
        <v>2068</v>
      </c>
      <c r="C938" s="264">
        <v>177482</v>
      </c>
      <c r="D938" s="264">
        <v>0</v>
      </c>
      <c r="E938" s="264">
        <v>177482</v>
      </c>
      <c r="F938" s="264">
        <v>0</v>
      </c>
      <c r="G938" s="264">
        <v>0</v>
      </c>
      <c r="H938" s="264">
        <v>58983</v>
      </c>
      <c r="I938" s="264">
        <v>1405</v>
      </c>
      <c r="J938" s="264">
        <v>375</v>
      </c>
      <c r="K938" s="264">
        <v>99744</v>
      </c>
      <c r="L938" s="264">
        <v>186570</v>
      </c>
      <c r="M938" s="264">
        <v>0</v>
      </c>
      <c r="N938" s="264">
        <v>3500</v>
      </c>
      <c r="O938" s="264">
        <v>0</v>
      </c>
      <c r="P938" s="264">
        <v>0</v>
      </c>
      <c r="Q938" s="264">
        <v>528059</v>
      </c>
      <c r="R938" s="264">
        <v>61243</v>
      </c>
      <c r="S938" s="264">
        <v>82700</v>
      </c>
      <c r="T938" s="264">
        <v>3500</v>
      </c>
      <c r="U938" s="264">
        <v>79973</v>
      </c>
      <c r="V938" s="264">
        <v>0</v>
      </c>
      <c r="W938" s="264">
        <v>108250</v>
      </c>
      <c r="X938" s="264">
        <v>49202</v>
      </c>
      <c r="Y938" s="264">
        <v>0</v>
      </c>
      <c r="Z938" s="264">
        <v>384868</v>
      </c>
      <c r="AA938" s="264">
        <v>104630</v>
      </c>
      <c r="AB938" s="264">
        <v>489498</v>
      </c>
      <c r="AC938" s="264">
        <v>0</v>
      </c>
      <c r="AD938" s="264">
        <v>489498</v>
      </c>
      <c r="AE938" s="264">
        <v>38561</v>
      </c>
      <c r="AF938" s="264">
        <v>393001</v>
      </c>
      <c r="AG938" s="264">
        <v>431562</v>
      </c>
      <c r="AI938" t="s">
        <v>960</v>
      </c>
      <c r="AK938" t="s">
        <v>961</v>
      </c>
      <c r="AL938" s="241" t="str">
        <f t="shared" si="14"/>
        <v>418</v>
      </c>
    </row>
    <row r="939" spans="1:38" x14ac:dyDescent="0.2">
      <c r="A939" s="272" t="s">
        <v>3142</v>
      </c>
      <c r="B939" t="s">
        <v>2070</v>
      </c>
      <c r="C939" s="264">
        <v>1269623</v>
      </c>
      <c r="D939" s="264">
        <v>0</v>
      </c>
      <c r="E939" s="264">
        <v>1269623</v>
      </c>
      <c r="F939" s="264">
        <v>0</v>
      </c>
      <c r="G939" s="264">
        <v>105821</v>
      </c>
      <c r="H939" s="264">
        <v>447521</v>
      </c>
      <c r="I939" s="264">
        <v>31575</v>
      </c>
      <c r="J939" s="264">
        <v>32000</v>
      </c>
      <c r="K939" s="264">
        <v>1078964</v>
      </c>
      <c r="L939" s="264">
        <v>2088600</v>
      </c>
      <c r="M939" s="264">
        <v>0</v>
      </c>
      <c r="N939" s="264">
        <v>139400</v>
      </c>
      <c r="O939" s="264">
        <v>10851000</v>
      </c>
      <c r="P939" s="264">
        <v>570012</v>
      </c>
      <c r="Q939" s="264">
        <v>16614516</v>
      </c>
      <c r="R939" s="264">
        <v>1111660</v>
      </c>
      <c r="S939" s="264">
        <v>800130</v>
      </c>
      <c r="T939" s="264">
        <v>0</v>
      </c>
      <c r="U939" s="264">
        <v>511360</v>
      </c>
      <c r="V939" s="264">
        <v>221180</v>
      </c>
      <c r="W939" s="264">
        <v>149925</v>
      </c>
      <c r="X939" s="264">
        <v>509321</v>
      </c>
      <c r="Y939" s="264">
        <v>1427431</v>
      </c>
      <c r="Z939" s="264">
        <v>4731007</v>
      </c>
      <c r="AA939" s="264">
        <v>11857947</v>
      </c>
      <c r="AB939" s="264">
        <v>16588954</v>
      </c>
      <c r="AC939" s="264">
        <v>570012</v>
      </c>
      <c r="AD939" s="264">
        <v>17158966</v>
      </c>
      <c r="AE939" s="264">
        <v>-544450</v>
      </c>
      <c r="AF939" s="264">
        <v>2440617</v>
      </c>
      <c r="AG939" s="264">
        <v>1896167</v>
      </c>
      <c r="AI939" t="s">
        <v>465</v>
      </c>
      <c r="AK939" t="s">
        <v>466</v>
      </c>
      <c r="AL939" s="241" t="str">
        <f t="shared" si="14"/>
        <v>181</v>
      </c>
    </row>
    <row r="940" spans="1:38" x14ac:dyDescent="0.2">
      <c r="A940" s="272" t="s">
        <v>3143</v>
      </c>
      <c r="B940" t="s">
        <v>2072</v>
      </c>
      <c r="C940" s="264">
        <v>8682</v>
      </c>
      <c r="D940" s="264">
        <v>0</v>
      </c>
      <c r="E940" s="264">
        <v>8682</v>
      </c>
      <c r="F940" s="264">
        <v>0</v>
      </c>
      <c r="G940" s="264">
        <v>0</v>
      </c>
      <c r="H940" s="264">
        <v>429</v>
      </c>
      <c r="I940" s="264">
        <v>0</v>
      </c>
      <c r="J940" s="264">
        <v>0</v>
      </c>
      <c r="K940" s="264">
        <v>0</v>
      </c>
      <c r="L940" s="264">
        <v>0</v>
      </c>
      <c r="M940" s="264">
        <v>0</v>
      </c>
      <c r="N940" s="264">
        <v>0</v>
      </c>
      <c r="O940" s="264">
        <v>0</v>
      </c>
      <c r="P940" s="264">
        <v>0</v>
      </c>
      <c r="Q940" s="264">
        <v>9111</v>
      </c>
      <c r="R940" s="264">
        <v>0</v>
      </c>
      <c r="S940" s="264">
        <v>2860</v>
      </c>
      <c r="T940" s="264">
        <v>700</v>
      </c>
      <c r="U940" s="264">
        <v>0</v>
      </c>
      <c r="V940" s="264">
        <v>0</v>
      </c>
      <c r="W940" s="264">
        <v>8580</v>
      </c>
      <c r="X940" s="264">
        <v>0</v>
      </c>
      <c r="Y940" s="264">
        <v>0</v>
      </c>
      <c r="Z940" s="264">
        <v>12140</v>
      </c>
      <c r="AA940" s="264">
        <v>0</v>
      </c>
      <c r="AB940" s="264">
        <v>12140</v>
      </c>
      <c r="AC940" s="264">
        <v>0</v>
      </c>
      <c r="AD940" s="264">
        <v>12140</v>
      </c>
      <c r="AE940" s="264">
        <v>-3029</v>
      </c>
      <c r="AF940" s="264">
        <v>27704</v>
      </c>
      <c r="AG940" s="264">
        <v>24675</v>
      </c>
      <c r="AI940" t="s">
        <v>1165</v>
      </c>
      <c r="AK940" t="s">
        <v>1166</v>
      </c>
      <c r="AL940" s="241" t="str">
        <f t="shared" si="14"/>
        <v>515</v>
      </c>
    </row>
    <row r="941" spans="1:38" x14ac:dyDescent="0.2">
      <c r="A941" s="272" t="s">
        <v>3144</v>
      </c>
      <c r="B941" t="s">
        <v>2074</v>
      </c>
      <c r="C941" s="264">
        <v>157956</v>
      </c>
      <c r="D941" s="264">
        <v>0</v>
      </c>
      <c r="E941" s="264">
        <v>157956</v>
      </c>
      <c r="F941" s="264">
        <v>0</v>
      </c>
      <c r="G941" s="264">
        <v>98628</v>
      </c>
      <c r="H941" s="264">
        <v>75857</v>
      </c>
      <c r="I941" s="264">
        <v>790</v>
      </c>
      <c r="J941" s="264">
        <v>1047</v>
      </c>
      <c r="K941" s="264">
        <v>136043.29999999999</v>
      </c>
      <c r="L941" s="264">
        <v>242913</v>
      </c>
      <c r="M941" s="264">
        <v>0</v>
      </c>
      <c r="N941" s="264">
        <v>5150</v>
      </c>
      <c r="O941" s="264">
        <v>0</v>
      </c>
      <c r="P941" s="264">
        <v>0</v>
      </c>
      <c r="Q941" s="264">
        <v>718384.3</v>
      </c>
      <c r="R941" s="264">
        <v>86796</v>
      </c>
      <c r="S941" s="264">
        <v>143095</v>
      </c>
      <c r="T941" s="264">
        <v>0</v>
      </c>
      <c r="U941" s="264">
        <v>20822</v>
      </c>
      <c r="V941" s="264">
        <v>500</v>
      </c>
      <c r="W941" s="264">
        <v>125964</v>
      </c>
      <c r="X941" s="264">
        <v>0</v>
      </c>
      <c r="Y941" s="264">
        <v>0</v>
      </c>
      <c r="Z941" s="264">
        <v>377177</v>
      </c>
      <c r="AA941" s="264">
        <v>213097</v>
      </c>
      <c r="AB941" s="264">
        <v>590274</v>
      </c>
      <c r="AC941" s="264">
        <v>0</v>
      </c>
      <c r="AD941" s="264">
        <v>590274</v>
      </c>
      <c r="AE941" s="264">
        <v>128110.30000000002</v>
      </c>
      <c r="AF941" s="264">
        <v>865893</v>
      </c>
      <c r="AG941" s="264">
        <v>994003.3</v>
      </c>
      <c r="AI941" t="s">
        <v>874</v>
      </c>
      <c r="AK941" t="s">
        <v>875</v>
      </c>
      <c r="AL941" s="241" t="str">
        <f t="shared" si="14"/>
        <v>378</v>
      </c>
    </row>
    <row r="942" spans="1:38" x14ac:dyDescent="0.2">
      <c r="A942" s="272" t="s">
        <v>3145</v>
      </c>
      <c r="B942" t="s">
        <v>2076</v>
      </c>
      <c r="C942" s="264">
        <v>35351</v>
      </c>
      <c r="D942" s="264">
        <v>0</v>
      </c>
      <c r="E942" s="264">
        <v>35351</v>
      </c>
      <c r="F942" s="264">
        <v>0</v>
      </c>
      <c r="G942" s="264">
        <v>0</v>
      </c>
      <c r="H942" s="264">
        <v>18649</v>
      </c>
      <c r="I942" s="264">
        <v>0</v>
      </c>
      <c r="J942" s="264">
        <v>7500</v>
      </c>
      <c r="K942" s="264">
        <v>18000</v>
      </c>
      <c r="L942" s="264">
        <v>86200</v>
      </c>
      <c r="M942" s="264">
        <v>0</v>
      </c>
      <c r="N942" s="264">
        <v>800</v>
      </c>
      <c r="O942" s="264">
        <v>0</v>
      </c>
      <c r="P942" s="264">
        <v>0</v>
      </c>
      <c r="Q942" s="264">
        <v>166500</v>
      </c>
      <c r="R942" s="264">
        <v>8260</v>
      </c>
      <c r="S942" s="264">
        <v>14000</v>
      </c>
      <c r="T942" s="264">
        <v>1200</v>
      </c>
      <c r="U942" s="264">
        <v>37000</v>
      </c>
      <c r="V942" s="264">
        <v>0</v>
      </c>
      <c r="W942" s="264">
        <v>40100</v>
      </c>
      <c r="X942" s="264">
        <v>0</v>
      </c>
      <c r="Y942" s="264">
        <v>0</v>
      </c>
      <c r="Z942" s="264">
        <v>100560</v>
      </c>
      <c r="AA942" s="264">
        <v>68696</v>
      </c>
      <c r="AB942" s="264">
        <v>169256</v>
      </c>
      <c r="AC942" s="264">
        <v>0</v>
      </c>
      <c r="AD942" s="264">
        <v>169256</v>
      </c>
      <c r="AE942" s="264">
        <v>-2756</v>
      </c>
      <c r="AF942" s="264">
        <v>302276</v>
      </c>
      <c r="AG942" s="264">
        <v>299520</v>
      </c>
      <c r="AI942" t="s">
        <v>614</v>
      </c>
      <c r="AK942" t="s">
        <v>615</v>
      </c>
      <c r="AL942" s="241" t="str">
        <f t="shared" si="14"/>
        <v>255</v>
      </c>
    </row>
    <row r="943" spans="1:38" x14ac:dyDescent="0.2">
      <c r="A943" s="272" t="s">
        <v>3146</v>
      </c>
      <c r="B943" t="s">
        <v>2078</v>
      </c>
      <c r="C943" s="264">
        <v>64312</v>
      </c>
      <c r="D943" s="264">
        <v>0</v>
      </c>
      <c r="E943" s="264">
        <v>64312</v>
      </c>
      <c r="F943" s="264">
        <v>0</v>
      </c>
      <c r="G943" s="264">
        <v>0</v>
      </c>
      <c r="H943" s="264">
        <v>18000</v>
      </c>
      <c r="I943" s="264">
        <v>390</v>
      </c>
      <c r="J943" s="264">
        <v>3000</v>
      </c>
      <c r="K943" s="264">
        <v>16000</v>
      </c>
      <c r="L943" s="264">
        <v>318000</v>
      </c>
      <c r="M943" s="264">
        <v>0</v>
      </c>
      <c r="N943" s="264">
        <v>0</v>
      </c>
      <c r="O943" s="264">
        <v>0</v>
      </c>
      <c r="P943" s="264">
        <v>0</v>
      </c>
      <c r="Q943" s="264">
        <v>419702</v>
      </c>
      <c r="R943" s="264">
        <v>73300</v>
      </c>
      <c r="S943" s="264">
        <v>49500</v>
      </c>
      <c r="T943" s="264">
        <v>2500</v>
      </c>
      <c r="U943" s="264">
        <v>17100</v>
      </c>
      <c r="V943" s="264">
        <v>3000</v>
      </c>
      <c r="W943" s="264">
        <v>89000</v>
      </c>
      <c r="X943" s="264">
        <v>0</v>
      </c>
      <c r="Y943" s="264">
        <v>400000</v>
      </c>
      <c r="Z943" s="264">
        <v>634400</v>
      </c>
      <c r="AA943" s="264">
        <v>271000</v>
      </c>
      <c r="AB943" s="264">
        <v>905400</v>
      </c>
      <c r="AC943" s="264">
        <v>0</v>
      </c>
      <c r="AD943" s="264">
        <v>905400</v>
      </c>
      <c r="AE943" s="264">
        <v>-485698</v>
      </c>
      <c r="AF943" s="264">
        <v>945796</v>
      </c>
      <c r="AG943" s="264">
        <v>460098</v>
      </c>
      <c r="AI943" t="s">
        <v>1936</v>
      </c>
      <c r="AK943" t="s">
        <v>1937</v>
      </c>
      <c r="AL943" s="241" t="str">
        <f t="shared" si="14"/>
        <v>888</v>
      </c>
    </row>
    <row r="944" spans="1:38" x14ac:dyDescent="0.2">
      <c r="A944" s="272" t="s">
        <v>3147</v>
      </c>
      <c r="B944" t="s">
        <v>964</v>
      </c>
      <c r="C944" s="264">
        <v>39416</v>
      </c>
      <c r="D944" s="264">
        <v>0</v>
      </c>
      <c r="E944" s="264">
        <v>39416</v>
      </c>
      <c r="F944" s="264">
        <v>0</v>
      </c>
      <c r="G944" s="264">
        <v>0</v>
      </c>
      <c r="H944" s="264">
        <v>10101</v>
      </c>
      <c r="I944" s="264">
        <v>0</v>
      </c>
      <c r="J944" s="264">
        <v>75</v>
      </c>
      <c r="K944" s="264">
        <v>14163</v>
      </c>
      <c r="L944" s="264">
        <v>52567</v>
      </c>
      <c r="M944" s="264">
        <v>0</v>
      </c>
      <c r="N944" s="264">
        <v>190</v>
      </c>
      <c r="O944" s="264">
        <v>0</v>
      </c>
      <c r="P944" s="264">
        <v>0</v>
      </c>
      <c r="Q944" s="264">
        <v>116512</v>
      </c>
      <c r="R944" s="264">
        <v>2500</v>
      </c>
      <c r="S944" s="264">
        <v>32400</v>
      </c>
      <c r="T944" s="264">
        <v>0</v>
      </c>
      <c r="U944" s="264">
        <v>400</v>
      </c>
      <c r="V944" s="264">
        <v>7000</v>
      </c>
      <c r="W944" s="264">
        <v>19854</v>
      </c>
      <c r="X944" s="264">
        <v>0</v>
      </c>
      <c r="Y944" s="264">
        <v>0</v>
      </c>
      <c r="Z944" s="264">
        <v>62154</v>
      </c>
      <c r="AA944" s="264">
        <v>53024</v>
      </c>
      <c r="AB944" s="264">
        <v>115178</v>
      </c>
      <c r="AC944" s="264">
        <v>0</v>
      </c>
      <c r="AD944" s="264">
        <v>115178</v>
      </c>
      <c r="AE944" s="264">
        <v>1334</v>
      </c>
      <c r="AF944" s="264">
        <v>114898</v>
      </c>
      <c r="AG944" s="264">
        <v>116232</v>
      </c>
      <c r="AI944" t="s">
        <v>836</v>
      </c>
      <c r="AK944" t="s">
        <v>837</v>
      </c>
      <c r="AL944" s="241" t="str">
        <f t="shared" si="14"/>
        <v>361</v>
      </c>
    </row>
    <row r="945" spans="1:38" x14ac:dyDescent="0.2">
      <c r="A945" s="272" t="s">
        <v>3148</v>
      </c>
      <c r="B945" t="s">
        <v>2165</v>
      </c>
      <c r="C945" s="264">
        <v>53882</v>
      </c>
      <c r="D945" s="264">
        <v>0</v>
      </c>
      <c r="E945" s="264">
        <v>53882</v>
      </c>
      <c r="F945" s="264">
        <v>0</v>
      </c>
      <c r="G945" s="264">
        <v>0</v>
      </c>
      <c r="H945" s="264">
        <v>116044</v>
      </c>
      <c r="I945" s="264">
        <v>0</v>
      </c>
      <c r="J945" s="264">
        <v>19700</v>
      </c>
      <c r="K945" s="264">
        <v>157058</v>
      </c>
      <c r="L945" s="264">
        <v>217400</v>
      </c>
      <c r="M945" s="264">
        <v>0</v>
      </c>
      <c r="N945" s="264">
        <v>4550</v>
      </c>
      <c r="O945" s="264">
        <v>0</v>
      </c>
      <c r="P945" s="264">
        <v>26177</v>
      </c>
      <c r="Q945" s="264">
        <v>594811</v>
      </c>
      <c r="R945" s="264">
        <v>49500</v>
      </c>
      <c r="S945" s="264">
        <v>49044</v>
      </c>
      <c r="T945" s="264">
        <v>0</v>
      </c>
      <c r="U945" s="264">
        <v>30500</v>
      </c>
      <c r="V945" s="264">
        <v>40080</v>
      </c>
      <c r="W945" s="264">
        <v>57050</v>
      </c>
      <c r="X945" s="264">
        <v>22577</v>
      </c>
      <c r="Y945" s="264">
        <v>0</v>
      </c>
      <c r="Z945" s="264">
        <v>248751</v>
      </c>
      <c r="AA945" s="264">
        <v>194953</v>
      </c>
      <c r="AB945" s="264">
        <v>443704</v>
      </c>
      <c r="AC945" s="264">
        <v>26177</v>
      </c>
      <c r="AD945" s="264">
        <v>469881</v>
      </c>
      <c r="AE945" s="264">
        <v>124930</v>
      </c>
      <c r="AF945" s="264">
        <v>689242</v>
      </c>
      <c r="AG945" s="264">
        <v>814172</v>
      </c>
      <c r="AI945" t="s">
        <v>527</v>
      </c>
      <c r="AK945" t="s">
        <v>528</v>
      </c>
      <c r="AL945" s="241" t="str">
        <f t="shared" si="14"/>
        <v>213</v>
      </c>
    </row>
    <row r="946" spans="1:38" x14ac:dyDescent="0.2">
      <c r="AI946" t="s">
        <v>1191</v>
      </c>
      <c r="AK946" t="s">
        <v>1192</v>
      </c>
      <c r="AL946" s="241" t="str">
        <f t="shared" si="14"/>
        <v>527</v>
      </c>
    </row>
    <row r="947" spans="1:38" x14ac:dyDescent="0.2">
      <c r="AI947" t="s">
        <v>1529</v>
      </c>
      <c r="AK947" t="s">
        <v>1530</v>
      </c>
      <c r="AL947" s="241" t="str">
        <f t="shared" si="14"/>
        <v>691</v>
      </c>
    </row>
    <row r="948" spans="1:38" x14ac:dyDescent="0.2">
      <c r="AI948" t="s">
        <v>382</v>
      </c>
      <c r="AK948" t="s">
        <v>383</v>
      </c>
      <c r="AL948" s="241" t="str">
        <f t="shared" si="14"/>
        <v>142</v>
      </c>
    </row>
    <row r="949" spans="1:38" x14ac:dyDescent="0.2">
      <c r="AI949" t="s">
        <v>648</v>
      </c>
      <c r="AK949" t="s">
        <v>649</v>
      </c>
      <c r="AL949" s="241" t="str">
        <f t="shared" si="14"/>
        <v>271</v>
      </c>
    </row>
    <row r="950" spans="1:38" x14ac:dyDescent="0.2">
      <c r="AI950" t="s">
        <v>1938</v>
      </c>
      <c r="AK950" t="s">
        <v>1939</v>
      </c>
      <c r="AL950" s="241" t="str">
        <f t="shared" si="14"/>
        <v>889</v>
      </c>
    </row>
    <row r="951" spans="1:38" x14ac:dyDescent="0.2">
      <c r="AI951" t="s">
        <v>1601</v>
      </c>
      <c r="AK951" t="s">
        <v>1602</v>
      </c>
      <c r="AL951" s="241" t="str">
        <f t="shared" si="14"/>
        <v>727</v>
      </c>
    </row>
    <row r="952" spans="1:38" x14ac:dyDescent="0.2">
      <c r="AI952" t="s">
        <v>1456</v>
      </c>
      <c r="AK952" t="s">
        <v>1457</v>
      </c>
      <c r="AL952" s="241" t="str">
        <f t="shared" si="14"/>
        <v>656</v>
      </c>
    </row>
    <row r="953" spans="1:38" x14ac:dyDescent="0.2">
      <c r="AI953" t="s">
        <v>669</v>
      </c>
      <c r="AK953" t="s">
        <v>670</v>
      </c>
      <c r="AL953" s="241" t="str">
        <f t="shared" si="14"/>
        <v>281</v>
      </c>
    </row>
    <row r="954" spans="1:38" x14ac:dyDescent="0.2">
      <c r="AI954" t="s">
        <v>1208</v>
      </c>
      <c r="AK954" t="s">
        <v>1209</v>
      </c>
      <c r="AL954" s="241" t="str">
        <f t="shared" si="14"/>
        <v>536</v>
      </c>
    </row>
    <row r="955" spans="1:38" x14ac:dyDescent="0.2">
      <c r="AI955" t="s">
        <v>753</v>
      </c>
      <c r="AK955" t="s">
        <v>754</v>
      </c>
      <c r="AL955" s="241" t="str">
        <f t="shared" si="14"/>
        <v>322</v>
      </c>
    </row>
    <row r="956" spans="1:38" x14ac:dyDescent="0.2">
      <c r="AI956" t="s">
        <v>1551</v>
      </c>
      <c r="AK956" t="s">
        <v>1552</v>
      </c>
      <c r="AL956" s="241" t="str">
        <f t="shared" si="14"/>
        <v>702</v>
      </c>
    </row>
    <row r="957" spans="1:38" x14ac:dyDescent="0.2">
      <c r="AI957" t="s">
        <v>751</v>
      </c>
      <c r="AK957" t="s">
        <v>752</v>
      </c>
      <c r="AL957" s="241" t="str">
        <f t="shared" si="14"/>
        <v>321</v>
      </c>
    </row>
    <row r="958" spans="1:38" x14ac:dyDescent="0.2">
      <c r="AI958" t="s">
        <v>1745</v>
      </c>
      <c r="AK958" t="s">
        <v>1746</v>
      </c>
      <c r="AL958" s="241" t="str">
        <f t="shared" si="14"/>
        <v>797</v>
      </c>
    </row>
    <row r="959" spans="1:38" x14ac:dyDescent="0.2">
      <c r="AI959" t="s">
        <v>556</v>
      </c>
      <c r="AK959" t="s">
        <v>557</v>
      </c>
      <c r="AL959" s="241" t="str">
        <f t="shared" si="14"/>
        <v>227</v>
      </c>
    </row>
    <row r="960" spans="1:38" x14ac:dyDescent="0.2">
      <c r="AI960" t="s">
        <v>964</v>
      </c>
      <c r="AK960" t="s">
        <v>965</v>
      </c>
      <c r="AL960" s="241" t="str">
        <f t="shared" si="14"/>
        <v>956</v>
      </c>
    </row>
    <row r="961" spans="35:38" x14ac:dyDescent="0.2">
      <c r="AI961" t="s">
        <v>1167</v>
      </c>
      <c r="AK961" t="s">
        <v>1168</v>
      </c>
      <c r="AL961" s="241" t="str">
        <f t="shared" si="14"/>
        <v>516</v>
      </c>
    </row>
    <row r="962" spans="35:38" x14ac:dyDescent="0.2">
      <c r="AI962" t="s">
        <v>529</v>
      </c>
      <c r="AK962" t="s">
        <v>530</v>
      </c>
      <c r="AL962" s="241" t="str">
        <f t="shared" ref="AL962:AL987" si="15">RIGHT(AK962,3)</f>
        <v>214</v>
      </c>
    </row>
    <row r="963" spans="35:38" x14ac:dyDescent="0.2">
      <c r="AI963" t="s">
        <v>1423</v>
      </c>
      <c r="AK963" t="s">
        <v>1424</v>
      </c>
      <c r="AL963" s="241" t="str">
        <f t="shared" si="15"/>
        <v>640</v>
      </c>
    </row>
    <row r="964" spans="35:38" x14ac:dyDescent="0.2">
      <c r="AI964" t="s">
        <v>1193</v>
      </c>
      <c r="AK964" t="s">
        <v>1194</v>
      </c>
      <c r="AL964" s="241" t="str">
        <f t="shared" si="15"/>
        <v>528</v>
      </c>
    </row>
    <row r="965" spans="35:38" x14ac:dyDescent="0.2">
      <c r="AI965" t="s">
        <v>919</v>
      </c>
      <c r="AK965" t="s">
        <v>920</v>
      </c>
      <c r="AL965" s="241" t="str">
        <f t="shared" si="15"/>
        <v>399</v>
      </c>
    </row>
    <row r="966" spans="35:38" x14ac:dyDescent="0.2">
      <c r="AI966" t="s">
        <v>346</v>
      </c>
      <c r="AK966" t="s">
        <v>347</v>
      </c>
      <c r="AL966" s="241" t="str">
        <f t="shared" si="15"/>
        <v>126</v>
      </c>
    </row>
    <row r="967" spans="35:38" x14ac:dyDescent="0.2">
      <c r="AI967" t="s">
        <v>876</v>
      </c>
      <c r="AK967" t="s">
        <v>877</v>
      </c>
      <c r="AL967" s="241" t="str">
        <f t="shared" si="15"/>
        <v>379</v>
      </c>
    </row>
    <row r="968" spans="35:38" x14ac:dyDescent="0.2">
      <c r="AI968" t="s">
        <v>1028</v>
      </c>
      <c r="AK968" t="s">
        <v>1029</v>
      </c>
      <c r="AL968" s="241" t="str">
        <f t="shared" si="15"/>
        <v>447</v>
      </c>
    </row>
    <row r="969" spans="35:38" x14ac:dyDescent="0.2">
      <c r="AI969" t="s">
        <v>1272</v>
      </c>
      <c r="AK969" t="s">
        <v>1273</v>
      </c>
      <c r="AL969" s="241" t="str">
        <f t="shared" si="15"/>
        <v>567</v>
      </c>
    </row>
    <row r="970" spans="35:38" x14ac:dyDescent="0.2">
      <c r="AI970" t="s">
        <v>1459</v>
      </c>
      <c r="AK970" t="s">
        <v>1460</v>
      </c>
      <c r="AL970" s="241" t="str">
        <f t="shared" si="15"/>
        <v>657</v>
      </c>
    </row>
    <row r="971" spans="35:38" x14ac:dyDescent="0.2">
      <c r="AI971" t="s">
        <v>1603</v>
      </c>
      <c r="AK971" t="s">
        <v>1604</v>
      </c>
      <c r="AL971" s="241" t="str">
        <f t="shared" si="15"/>
        <v>728</v>
      </c>
    </row>
    <row r="972" spans="35:38" x14ac:dyDescent="0.2">
      <c r="AI972" t="s">
        <v>962</v>
      </c>
      <c r="AK972" t="s">
        <v>963</v>
      </c>
      <c r="AL972" s="241" t="str">
        <f t="shared" si="15"/>
        <v>419</v>
      </c>
    </row>
    <row r="973" spans="35:38" x14ac:dyDescent="0.2">
      <c r="AI973" t="s">
        <v>1307</v>
      </c>
      <c r="AK973" t="s">
        <v>1308</v>
      </c>
      <c r="AL973" s="241" t="str">
        <f t="shared" si="15"/>
        <v>583</v>
      </c>
    </row>
    <row r="974" spans="35:38" x14ac:dyDescent="0.2">
      <c r="AI974" t="s">
        <v>252</v>
      </c>
      <c r="AK974" t="s">
        <v>253</v>
      </c>
      <c r="AL974" s="241" t="str">
        <f t="shared" si="15"/>
        <v>082</v>
      </c>
    </row>
    <row r="975" spans="35:38" x14ac:dyDescent="0.2">
      <c r="AI975" t="s">
        <v>363</v>
      </c>
      <c r="AK975" t="s">
        <v>364</v>
      </c>
      <c r="AL975" s="241" t="str">
        <f t="shared" si="15"/>
        <v>134</v>
      </c>
    </row>
    <row r="976" spans="35:38" x14ac:dyDescent="0.2">
      <c r="AI976" t="s">
        <v>893</v>
      </c>
      <c r="AK976" t="s">
        <v>894</v>
      </c>
      <c r="AL976" s="241" t="str">
        <f t="shared" si="15"/>
        <v>387</v>
      </c>
    </row>
    <row r="977" spans="35:38" x14ac:dyDescent="0.2">
      <c r="AI977" t="s">
        <v>940</v>
      </c>
      <c r="AK977" t="s">
        <v>941</v>
      </c>
      <c r="AL977" s="241" t="str">
        <f t="shared" si="15"/>
        <v>409</v>
      </c>
    </row>
    <row r="978" spans="35:38" x14ac:dyDescent="0.2">
      <c r="AI978" t="s">
        <v>444</v>
      </c>
      <c r="AK978" t="s">
        <v>445</v>
      </c>
      <c r="AL978" s="241" t="str">
        <f t="shared" si="15"/>
        <v>171</v>
      </c>
    </row>
    <row r="979" spans="35:38" x14ac:dyDescent="0.2">
      <c r="AI979" t="s">
        <v>585</v>
      </c>
      <c r="AK979" t="s">
        <v>586</v>
      </c>
      <c r="AL979" s="241" t="str">
        <f t="shared" si="15"/>
        <v>241</v>
      </c>
    </row>
    <row r="980" spans="35:38" x14ac:dyDescent="0.2">
      <c r="AI980" t="s">
        <v>2078</v>
      </c>
      <c r="AK980" t="s">
        <v>2079</v>
      </c>
      <c r="AL980" s="241" t="str">
        <f t="shared" si="15"/>
        <v>955</v>
      </c>
    </row>
    <row r="981" spans="35:38" x14ac:dyDescent="0.2">
      <c r="AI981" t="s">
        <v>711</v>
      </c>
      <c r="AK981" t="s">
        <v>712</v>
      </c>
      <c r="AL981" s="241" t="str">
        <f t="shared" si="15"/>
        <v>301</v>
      </c>
    </row>
    <row r="982" spans="35:38" x14ac:dyDescent="0.2">
      <c r="AI982" t="s">
        <v>1134</v>
      </c>
      <c r="AK982" t="s">
        <v>1135</v>
      </c>
      <c r="AL982" s="241" t="str">
        <f t="shared" si="15"/>
        <v>500</v>
      </c>
    </row>
    <row r="983" spans="35:38" x14ac:dyDescent="0.2">
      <c r="AI983" t="s">
        <v>856</v>
      </c>
      <c r="AK983" t="s">
        <v>857</v>
      </c>
      <c r="AL983" s="241" t="str">
        <f t="shared" si="15"/>
        <v>370</v>
      </c>
    </row>
    <row r="984" spans="35:38" x14ac:dyDescent="0.2">
      <c r="AI984" t="s">
        <v>318</v>
      </c>
      <c r="AK984" t="s">
        <v>319</v>
      </c>
      <c r="AL984" s="241" t="str">
        <f t="shared" si="15"/>
        <v>113</v>
      </c>
    </row>
    <row r="985" spans="35:38" x14ac:dyDescent="0.2">
      <c r="AI985" t="s">
        <v>1510</v>
      </c>
      <c r="AK985" t="s">
        <v>1511</v>
      </c>
      <c r="AL985" s="241" t="str">
        <f t="shared" si="15"/>
        <v>682</v>
      </c>
    </row>
    <row r="986" spans="35:38" x14ac:dyDescent="0.2">
      <c r="AI986" t="s">
        <v>1801</v>
      </c>
      <c r="AK986" t="s">
        <v>1802</v>
      </c>
      <c r="AL986" s="241" t="str">
        <f t="shared" si="15"/>
        <v>824</v>
      </c>
    </row>
    <row r="987" spans="35:38" x14ac:dyDescent="0.2">
      <c r="AI987" t="s">
        <v>714</v>
      </c>
      <c r="AK987" t="s">
        <v>715</v>
      </c>
      <c r="AL987" s="241" t="str">
        <f t="shared" si="15"/>
        <v>302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4:P1997"/>
  <sheetViews>
    <sheetView topLeftCell="A1151" workbookViewId="0">
      <selection activeCell="D1180" sqref="D1180"/>
    </sheetView>
  </sheetViews>
  <sheetFormatPr defaultRowHeight="12.75" x14ac:dyDescent="0.2"/>
  <cols>
    <col min="4" max="4" width="11.85546875" bestFit="1" customWidth="1"/>
  </cols>
  <sheetData>
    <row r="14" spans="9:9" x14ac:dyDescent="0.2">
      <c r="I14">
        <v>42451.380797453705</v>
      </c>
    </row>
    <row r="15" spans="9:9" x14ac:dyDescent="0.2">
      <c r="I15">
        <v>3</v>
      </c>
    </row>
    <row r="16" spans="9:9" x14ac:dyDescent="0.2">
      <c r="I16">
        <v>42451</v>
      </c>
    </row>
    <row r="17" spans="1:16" x14ac:dyDescent="0.2">
      <c r="I17">
        <v>2016</v>
      </c>
    </row>
    <row r="20" spans="1:16" x14ac:dyDescent="0.2">
      <c r="A20">
        <v>1</v>
      </c>
      <c r="B20">
        <v>2</v>
      </c>
      <c r="C20">
        <v>3</v>
      </c>
      <c r="D20">
        <v>4</v>
      </c>
      <c r="E20">
        <v>5</v>
      </c>
      <c r="F20">
        <v>1</v>
      </c>
      <c r="H20">
        <v>1</v>
      </c>
      <c r="I20">
        <v>2</v>
      </c>
      <c r="K20">
        <v>3</v>
      </c>
      <c r="L20">
        <v>4</v>
      </c>
      <c r="N20">
        <v>1</v>
      </c>
      <c r="O20">
        <v>1</v>
      </c>
      <c r="P20">
        <v>5</v>
      </c>
    </row>
    <row r="21" spans="1:16" x14ac:dyDescent="0.2">
      <c r="A21" t="s">
        <v>69</v>
      </c>
      <c r="B21" t="s">
        <v>70</v>
      </c>
      <c r="C21" t="s">
        <v>71</v>
      </c>
      <c r="D21" t="s">
        <v>72</v>
      </c>
      <c r="E21" t="s">
        <v>73</v>
      </c>
      <c r="F21" t="s">
        <v>2097</v>
      </c>
      <c r="H21" t="s">
        <v>69</v>
      </c>
      <c r="I21" t="s">
        <v>70</v>
      </c>
      <c r="K21" t="s">
        <v>2098</v>
      </c>
      <c r="L21" t="s">
        <v>2080</v>
      </c>
      <c r="P21" t="s">
        <v>2097</v>
      </c>
    </row>
    <row r="22" spans="1:16" x14ac:dyDescent="0.2">
      <c r="C22" t="s">
        <v>74</v>
      </c>
      <c r="D22" t="s">
        <v>75</v>
      </c>
      <c r="E22" t="s">
        <v>76</v>
      </c>
    </row>
    <row r="24" spans="1:16" x14ac:dyDescent="0.2">
      <c r="A24">
        <v>1</v>
      </c>
      <c r="B24" t="s">
        <v>2099</v>
      </c>
      <c r="D24" t="s">
        <v>14</v>
      </c>
      <c r="E24" t="s">
        <v>14</v>
      </c>
      <c r="F24" t="s">
        <v>14</v>
      </c>
      <c r="H24">
        <v>1</v>
      </c>
      <c r="I24" t="s">
        <v>2150</v>
      </c>
    </row>
    <row r="25" spans="1:16" x14ac:dyDescent="0.2">
      <c r="A25">
        <v>2</v>
      </c>
      <c r="B25" t="s">
        <v>895</v>
      </c>
      <c r="C25" t="s">
        <v>896</v>
      </c>
      <c r="E25" t="s">
        <v>897</v>
      </c>
      <c r="F25" t="s">
        <v>895</v>
      </c>
      <c r="H25">
        <v>2</v>
      </c>
      <c r="I25" t="s">
        <v>2143</v>
      </c>
      <c r="J25" t="s">
        <v>2100</v>
      </c>
      <c r="K25">
        <v>2005</v>
      </c>
    </row>
    <row r="26" spans="1:16" x14ac:dyDescent="0.2">
      <c r="A26">
        <v>3</v>
      </c>
      <c r="B26" t="s">
        <v>1896</v>
      </c>
      <c r="C26" t="s">
        <v>1897</v>
      </c>
      <c r="E26" t="s">
        <v>1898</v>
      </c>
      <c r="F26" t="s">
        <v>1896</v>
      </c>
      <c r="H26">
        <v>3</v>
      </c>
      <c r="I26" t="s">
        <v>2144</v>
      </c>
      <c r="J26" t="s">
        <v>2101</v>
      </c>
      <c r="K26">
        <v>2006</v>
      </c>
    </row>
    <row r="27" spans="1:16" x14ac:dyDescent="0.2">
      <c r="A27">
        <v>4</v>
      </c>
      <c r="B27" t="s">
        <v>77</v>
      </c>
      <c r="C27" t="s">
        <v>78</v>
      </c>
      <c r="E27" t="s">
        <v>79</v>
      </c>
      <c r="F27" t="s">
        <v>77</v>
      </c>
      <c r="H27">
        <v>4</v>
      </c>
      <c r="I27" t="s">
        <v>2145</v>
      </c>
      <c r="J27" t="s">
        <v>2102</v>
      </c>
      <c r="K27">
        <v>2007</v>
      </c>
    </row>
    <row r="28" spans="1:16" x14ac:dyDescent="0.2">
      <c r="A28">
        <v>5</v>
      </c>
      <c r="B28" t="s">
        <v>558</v>
      </c>
      <c r="C28" t="s">
        <v>559</v>
      </c>
      <c r="E28" t="s">
        <v>560</v>
      </c>
      <c r="F28" t="s">
        <v>558</v>
      </c>
      <c r="H28">
        <v>5</v>
      </c>
      <c r="I28" t="s">
        <v>2146</v>
      </c>
      <c r="J28" t="s">
        <v>2103</v>
      </c>
      <c r="K28">
        <v>2008</v>
      </c>
    </row>
    <row r="29" spans="1:16" x14ac:dyDescent="0.2">
      <c r="A29">
        <v>6</v>
      </c>
      <c r="B29" t="s">
        <v>917</v>
      </c>
      <c r="C29" t="s">
        <v>1847</v>
      </c>
      <c r="E29" t="s">
        <v>1848</v>
      </c>
      <c r="F29" t="s">
        <v>917</v>
      </c>
      <c r="H29">
        <v>6</v>
      </c>
      <c r="I29" t="s">
        <v>2147</v>
      </c>
      <c r="J29" t="s">
        <v>2104</v>
      </c>
      <c r="K29">
        <v>2009</v>
      </c>
    </row>
    <row r="30" spans="1:16" x14ac:dyDescent="0.2">
      <c r="A30">
        <v>7</v>
      </c>
      <c r="B30" t="s">
        <v>1262</v>
      </c>
      <c r="C30" t="s">
        <v>1881</v>
      </c>
      <c r="E30" t="s">
        <v>1882</v>
      </c>
      <c r="F30" t="s">
        <v>1262</v>
      </c>
      <c r="H30">
        <v>7</v>
      </c>
      <c r="I30" t="s">
        <v>2148</v>
      </c>
      <c r="J30" t="s">
        <v>2154</v>
      </c>
      <c r="K30">
        <v>2010</v>
      </c>
    </row>
    <row r="31" spans="1:16" x14ac:dyDescent="0.2">
      <c r="A31">
        <v>8</v>
      </c>
      <c r="B31" t="s">
        <v>1924</v>
      </c>
      <c r="C31" t="s">
        <v>1925</v>
      </c>
      <c r="E31" t="s">
        <v>1926</v>
      </c>
      <c r="F31" t="s">
        <v>1924</v>
      </c>
      <c r="H31">
        <v>8</v>
      </c>
      <c r="I31" t="s">
        <v>2149</v>
      </c>
      <c r="J31" t="s">
        <v>2155</v>
      </c>
      <c r="K31">
        <v>2011</v>
      </c>
    </row>
    <row r="32" spans="1:16" x14ac:dyDescent="0.2">
      <c r="A32">
        <v>9</v>
      </c>
      <c r="B32" t="s">
        <v>393</v>
      </c>
      <c r="C32" t="s">
        <v>1531</v>
      </c>
      <c r="E32" t="s">
        <v>1532</v>
      </c>
      <c r="F32" t="s">
        <v>393</v>
      </c>
    </row>
    <row r="33" spans="1:6" x14ac:dyDescent="0.2">
      <c r="A33">
        <v>10</v>
      </c>
      <c r="B33" t="s">
        <v>254</v>
      </c>
      <c r="C33" t="s">
        <v>255</v>
      </c>
      <c r="E33" t="s">
        <v>256</v>
      </c>
      <c r="F33" t="s">
        <v>254</v>
      </c>
    </row>
    <row r="34" spans="1:6" x14ac:dyDescent="0.2">
      <c r="A34">
        <v>11</v>
      </c>
      <c r="B34" t="s">
        <v>1068</v>
      </c>
      <c r="C34" t="s">
        <v>1425</v>
      </c>
      <c r="E34" t="s">
        <v>1426</v>
      </c>
      <c r="F34" t="s">
        <v>1068</v>
      </c>
    </row>
    <row r="35" spans="1:6" x14ac:dyDescent="0.2">
      <c r="A35">
        <v>12</v>
      </c>
      <c r="B35" t="s">
        <v>1345</v>
      </c>
      <c r="C35" t="s">
        <v>1346</v>
      </c>
      <c r="E35" t="s">
        <v>1347</v>
      </c>
      <c r="F35" t="s">
        <v>1345</v>
      </c>
    </row>
    <row r="36" spans="1:6" x14ac:dyDescent="0.2">
      <c r="A36">
        <v>13</v>
      </c>
      <c r="B36" t="s">
        <v>1210</v>
      </c>
      <c r="C36" t="s">
        <v>1211</v>
      </c>
      <c r="E36" t="s">
        <v>1212</v>
      </c>
      <c r="F36" t="s">
        <v>1210</v>
      </c>
    </row>
    <row r="37" spans="1:6" x14ac:dyDescent="0.2">
      <c r="A37">
        <v>14</v>
      </c>
      <c r="B37" t="s">
        <v>898</v>
      </c>
      <c r="C37" t="s">
        <v>899</v>
      </c>
      <c r="E37" t="s">
        <v>900</v>
      </c>
      <c r="F37" t="s">
        <v>898</v>
      </c>
    </row>
    <row r="38" spans="1:6" x14ac:dyDescent="0.2">
      <c r="A38">
        <v>15</v>
      </c>
      <c r="B38" t="s">
        <v>770</v>
      </c>
      <c r="C38" t="s">
        <v>771</v>
      </c>
      <c r="D38">
        <v>1</v>
      </c>
      <c r="E38" t="s">
        <v>772</v>
      </c>
      <c r="F38" t="s">
        <v>770</v>
      </c>
    </row>
    <row r="39" spans="1:6" x14ac:dyDescent="0.2">
      <c r="A39">
        <v>16</v>
      </c>
      <c r="B39" t="s">
        <v>1169</v>
      </c>
      <c r="C39" t="s">
        <v>1170</v>
      </c>
      <c r="E39" t="s">
        <v>1171</v>
      </c>
      <c r="F39" t="s">
        <v>1169</v>
      </c>
    </row>
    <row r="40" spans="1:6" x14ac:dyDescent="0.2">
      <c r="A40">
        <v>17</v>
      </c>
      <c r="B40" t="s">
        <v>1569</v>
      </c>
      <c r="C40" t="s">
        <v>1570</v>
      </c>
      <c r="E40" t="s">
        <v>1571</v>
      </c>
      <c r="F40" t="s">
        <v>1569</v>
      </c>
    </row>
    <row r="41" spans="1:6" x14ac:dyDescent="0.2">
      <c r="A41">
        <v>18</v>
      </c>
      <c r="B41" t="s">
        <v>1940</v>
      </c>
      <c r="C41" t="s">
        <v>1941</v>
      </c>
      <c r="E41" t="s">
        <v>1942</v>
      </c>
      <c r="F41" t="s">
        <v>1940</v>
      </c>
    </row>
    <row r="42" spans="1:6" x14ac:dyDescent="0.2">
      <c r="A42">
        <v>19</v>
      </c>
      <c r="B42" t="s">
        <v>275</v>
      </c>
      <c r="C42" t="s">
        <v>276</v>
      </c>
      <c r="E42" t="s">
        <v>277</v>
      </c>
      <c r="F42" t="s">
        <v>275</v>
      </c>
    </row>
    <row r="43" spans="1:6" x14ac:dyDescent="0.2">
      <c r="A43">
        <v>20</v>
      </c>
      <c r="B43" t="s">
        <v>254</v>
      </c>
      <c r="C43" t="s">
        <v>257</v>
      </c>
      <c r="E43" t="s">
        <v>258</v>
      </c>
      <c r="F43" t="s">
        <v>254</v>
      </c>
    </row>
    <row r="44" spans="1:6" x14ac:dyDescent="0.2">
      <c r="A44">
        <v>21</v>
      </c>
      <c r="B44" t="s">
        <v>421</v>
      </c>
      <c r="C44" t="s">
        <v>422</v>
      </c>
      <c r="E44" t="s">
        <v>423</v>
      </c>
      <c r="F44" t="s">
        <v>421</v>
      </c>
    </row>
    <row r="45" spans="1:6" x14ac:dyDescent="0.2">
      <c r="A45">
        <v>22</v>
      </c>
      <c r="B45" t="s">
        <v>1747</v>
      </c>
      <c r="C45" t="s">
        <v>1748</v>
      </c>
      <c r="E45" t="s">
        <v>1749</v>
      </c>
      <c r="F45" t="s">
        <v>1747</v>
      </c>
    </row>
    <row r="46" spans="1:6" x14ac:dyDescent="0.2">
      <c r="A46">
        <v>23</v>
      </c>
      <c r="B46" t="s">
        <v>1569</v>
      </c>
      <c r="C46" t="s">
        <v>1572</v>
      </c>
      <c r="E46" t="s">
        <v>1573</v>
      </c>
      <c r="F46" t="s">
        <v>1569</v>
      </c>
    </row>
    <row r="47" spans="1:6" x14ac:dyDescent="0.2">
      <c r="A47">
        <v>24</v>
      </c>
      <c r="B47" t="s">
        <v>1274</v>
      </c>
      <c r="C47" t="s">
        <v>1275</v>
      </c>
      <c r="E47" t="s">
        <v>1276</v>
      </c>
      <c r="F47" t="s">
        <v>1274</v>
      </c>
    </row>
    <row r="48" spans="1:6" x14ac:dyDescent="0.2">
      <c r="A48">
        <v>25</v>
      </c>
      <c r="B48" t="s">
        <v>1774</v>
      </c>
      <c r="C48" t="s">
        <v>1775</v>
      </c>
      <c r="E48" t="s">
        <v>1776</v>
      </c>
      <c r="F48" t="s">
        <v>1774</v>
      </c>
    </row>
    <row r="49" spans="1:6" x14ac:dyDescent="0.2">
      <c r="A49">
        <v>26</v>
      </c>
      <c r="B49" t="s">
        <v>1117</v>
      </c>
      <c r="C49" t="s">
        <v>1118</v>
      </c>
      <c r="E49" t="s">
        <v>1119</v>
      </c>
      <c r="F49" t="s">
        <v>1117</v>
      </c>
    </row>
    <row r="50" spans="1:6" x14ac:dyDescent="0.2">
      <c r="A50">
        <v>27</v>
      </c>
      <c r="B50" t="s">
        <v>503</v>
      </c>
      <c r="C50" t="s">
        <v>504</v>
      </c>
      <c r="E50" t="s">
        <v>505</v>
      </c>
      <c r="F50" t="s">
        <v>503</v>
      </c>
    </row>
    <row r="51" spans="1:6" x14ac:dyDescent="0.2">
      <c r="A51">
        <v>28</v>
      </c>
      <c r="B51" t="s">
        <v>1030</v>
      </c>
      <c r="C51" t="s">
        <v>1031</v>
      </c>
      <c r="D51">
        <v>1</v>
      </c>
      <c r="E51" t="s">
        <v>1032</v>
      </c>
      <c r="F51" t="s">
        <v>1030</v>
      </c>
    </row>
    <row r="52" spans="1:6" x14ac:dyDescent="0.2">
      <c r="A52">
        <v>29</v>
      </c>
      <c r="B52" t="s">
        <v>348</v>
      </c>
      <c r="C52" t="s">
        <v>349</v>
      </c>
      <c r="E52" t="s">
        <v>350</v>
      </c>
      <c r="F52" t="s">
        <v>348</v>
      </c>
    </row>
    <row r="53" spans="1:6" x14ac:dyDescent="0.2">
      <c r="A53">
        <v>30</v>
      </c>
      <c r="B53" t="s">
        <v>1569</v>
      </c>
      <c r="C53" t="s">
        <v>1574</v>
      </c>
      <c r="E53" t="s">
        <v>1575</v>
      </c>
      <c r="F53" t="s">
        <v>1569</v>
      </c>
    </row>
    <row r="54" spans="1:6" x14ac:dyDescent="0.2">
      <c r="A54">
        <v>31</v>
      </c>
      <c r="B54" t="s">
        <v>2016</v>
      </c>
      <c r="C54" t="s">
        <v>2017</v>
      </c>
      <c r="E54" t="s">
        <v>2018</v>
      </c>
      <c r="F54" t="s">
        <v>2016</v>
      </c>
    </row>
    <row r="55" spans="1:6" x14ac:dyDescent="0.2">
      <c r="A55">
        <v>32</v>
      </c>
      <c r="B55" t="s">
        <v>275</v>
      </c>
      <c r="C55" t="s">
        <v>278</v>
      </c>
      <c r="E55" t="s">
        <v>279</v>
      </c>
      <c r="F55" t="s">
        <v>275</v>
      </c>
    </row>
    <row r="56" spans="1:6" x14ac:dyDescent="0.2">
      <c r="A56">
        <v>33</v>
      </c>
      <c r="B56" t="s">
        <v>320</v>
      </c>
      <c r="C56" t="s">
        <v>321</v>
      </c>
      <c r="E56" t="s">
        <v>322</v>
      </c>
      <c r="F56" t="s">
        <v>320</v>
      </c>
    </row>
    <row r="57" spans="1:6" x14ac:dyDescent="0.2">
      <c r="A57">
        <v>34</v>
      </c>
      <c r="B57" t="s">
        <v>1461</v>
      </c>
      <c r="C57" t="s">
        <v>1462</v>
      </c>
      <c r="E57" t="s">
        <v>1463</v>
      </c>
      <c r="F57" t="s">
        <v>1461</v>
      </c>
    </row>
    <row r="58" spans="1:6" x14ac:dyDescent="0.2">
      <c r="A58">
        <v>35</v>
      </c>
      <c r="B58" t="s">
        <v>275</v>
      </c>
      <c r="C58" t="s">
        <v>280</v>
      </c>
      <c r="E58" t="s">
        <v>281</v>
      </c>
      <c r="F58" t="s">
        <v>275</v>
      </c>
    </row>
    <row r="59" spans="1:6" x14ac:dyDescent="0.2">
      <c r="A59">
        <v>36</v>
      </c>
      <c r="B59" t="s">
        <v>531</v>
      </c>
      <c r="C59" t="s">
        <v>532</v>
      </c>
      <c r="E59" t="s">
        <v>533</v>
      </c>
      <c r="F59" t="s">
        <v>531</v>
      </c>
    </row>
    <row r="60" spans="1:6" x14ac:dyDescent="0.2">
      <c r="A60">
        <v>37</v>
      </c>
      <c r="B60" t="s">
        <v>917</v>
      </c>
      <c r="C60" t="s">
        <v>1849</v>
      </c>
      <c r="E60" t="s">
        <v>1850</v>
      </c>
      <c r="F60" t="s">
        <v>917</v>
      </c>
    </row>
    <row r="61" spans="1:6" x14ac:dyDescent="0.2">
      <c r="A61">
        <v>38</v>
      </c>
      <c r="B61" t="s">
        <v>729</v>
      </c>
      <c r="C61" t="s">
        <v>730</v>
      </c>
      <c r="E61" t="s">
        <v>731</v>
      </c>
      <c r="F61" t="s">
        <v>729</v>
      </c>
    </row>
    <row r="62" spans="1:6" x14ac:dyDescent="0.2">
      <c r="A62">
        <v>39</v>
      </c>
      <c r="B62" t="s">
        <v>716</v>
      </c>
      <c r="C62" t="s">
        <v>717</v>
      </c>
      <c r="D62">
        <v>1</v>
      </c>
      <c r="E62" t="s">
        <v>718</v>
      </c>
      <c r="F62" t="s">
        <v>716</v>
      </c>
    </row>
    <row r="63" spans="1:6" x14ac:dyDescent="0.2">
      <c r="A63">
        <v>40</v>
      </c>
      <c r="B63" t="s">
        <v>650</v>
      </c>
      <c r="C63" t="s">
        <v>651</v>
      </c>
      <c r="E63" t="s">
        <v>652</v>
      </c>
      <c r="F63" t="s">
        <v>650</v>
      </c>
    </row>
    <row r="64" spans="1:6" x14ac:dyDescent="0.2">
      <c r="A64">
        <v>41</v>
      </c>
      <c r="B64" t="s">
        <v>1002</v>
      </c>
      <c r="C64" t="s">
        <v>1003</v>
      </c>
      <c r="E64" t="s">
        <v>1004</v>
      </c>
      <c r="F64" t="s">
        <v>1002</v>
      </c>
    </row>
    <row r="65" spans="1:6" x14ac:dyDescent="0.2">
      <c r="A65">
        <v>42</v>
      </c>
      <c r="B65" t="s">
        <v>671</v>
      </c>
      <c r="C65" t="s">
        <v>672</v>
      </c>
      <c r="E65" t="s">
        <v>673</v>
      </c>
      <c r="F65" t="s">
        <v>671</v>
      </c>
    </row>
    <row r="66" spans="1:6" x14ac:dyDescent="0.2">
      <c r="A66">
        <v>43</v>
      </c>
      <c r="B66" t="s">
        <v>442</v>
      </c>
      <c r="C66" t="s">
        <v>1479</v>
      </c>
      <c r="E66" t="s">
        <v>1480</v>
      </c>
      <c r="F66" t="s">
        <v>442</v>
      </c>
    </row>
    <row r="67" spans="1:6" x14ac:dyDescent="0.2">
      <c r="A67">
        <v>44</v>
      </c>
      <c r="B67" t="s">
        <v>531</v>
      </c>
      <c r="C67" t="s">
        <v>534</v>
      </c>
      <c r="E67" t="s">
        <v>535</v>
      </c>
      <c r="F67" t="s">
        <v>531</v>
      </c>
    </row>
    <row r="68" spans="1:6" x14ac:dyDescent="0.2">
      <c r="A68">
        <v>45</v>
      </c>
      <c r="B68" t="s">
        <v>1444</v>
      </c>
      <c r="C68" t="s">
        <v>1445</v>
      </c>
      <c r="E68" t="s">
        <v>1446</v>
      </c>
      <c r="F68" t="s">
        <v>1444</v>
      </c>
    </row>
    <row r="69" spans="1:6" x14ac:dyDescent="0.2">
      <c r="A69">
        <v>46</v>
      </c>
      <c r="B69" t="s">
        <v>1827</v>
      </c>
      <c r="C69" t="s">
        <v>1828</v>
      </c>
      <c r="E69" t="s">
        <v>1829</v>
      </c>
      <c r="F69" t="s">
        <v>1827</v>
      </c>
    </row>
    <row r="70" spans="1:6" x14ac:dyDescent="0.2">
      <c r="A70">
        <v>47</v>
      </c>
      <c r="B70" t="s">
        <v>144</v>
      </c>
      <c r="C70" t="s">
        <v>145</v>
      </c>
      <c r="E70" t="s">
        <v>146</v>
      </c>
      <c r="F70" t="s">
        <v>144</v>
      </c>
    </row>
    <row r="71" spans="1:6" x14ac:dyDescent="0.2">
      <c r="A71">
        <v>48</v>
      </c>
      <c r="B71" t="s">
        <v>348</v>
      </c>
      <c r="C71" t="s">
        <v>351</v>
      </c>
      <c r="E71" t="s">
        <v>352</v>
      </c>
      <c r="F71" t="s">
        <v>348</v>
      </c>
    </row>
    <row r="72" spans="1:6" x14ac:dyDescent="0.2">
      <c r="A72">
        <v>49</v>
      </c>
      <c r="B72" t="s">
        <v>1670</v>
      </c>
      <c r="C72" t="s">
        <v>1671</v>
      </c>
      <c r="E72" t="s">
        <v>1672</v>
      </c>
      <c r="F72" t="s">
        <v>1670</v>
      </c>
    </row>
    <row r="73" spans="1:6" x14ac:dyDescent="0.2">
      <c r="A73">
        <v>50</v>
      </c>
      <c r="B73" t="s">
        <v>134</v>
      </c>
      <c r="C73" t="s">
        <v>134</v>
      </c>
      <c r="E73" t="s">
        <v>135</v>
      </c>
      <c r="F73" t="s">
        <v>134</v>
      </c>
    </row>
    <row r="74" spans="1:6" x14ac:dyDescent="0.2">
      <c r="A74">
        <v>51</v>
      </c>
      <c r="B74" t="s">
        <v>405</v>
      </c>
      <c r="C74" t="s">
        <v>406</v>
      </c>
      <c r="E74" t="s">
        <v>407</v>
      </c>
      <c r="F74" t="s">
        <v>405</v>
      </c>
    </row>
    <row r="75" spans="1:6" x14ac:dyDescent="0.2">
      <c r="A75">
        <v>52</v>
      </c>
      <c r="B75" t="s">
        <v>230</v>
      </c>
      <c r="C75" t="s">
        <v>231</v>
      </c>
      <c r="E75" t="s">
        <v>232</v>
      </c>
      <c r="F75" t="s">
        <v>230</v>
      </c>
    </row>
    <row r="76" spans="1:6" x14ac:dyDescent="0.2">
      <c r="A76">
        <v>53</v>
      </c>
      <c r="B76" t="s">
        <v>1605</v>
      </c>
      <c r="C76" t="s">
        <v>1606</v>
      </c>
      <c r="E76" t="s">
        <v>1607</v>
      </c>
      <c r="F76" t="s">
        <v>1605</v>
      </c>
    </row>
    <row r="77" spans="1:6" x14ac:dyDescent="0.2">
      <c r="A77">
        <v>54</v>
      </c>
      <c r="B77" t="s">
        <v>1512</v>
      </c>
      <c r="C77" t="s">
        <v>1513</v>
      </c>
      <c r="E77" t="s">
        <v>2105</v>
      </c>
      <c r="F77" t="s">
        <v>1512</v>
      </c>
    </row>
    <row r="78" spans="1:6" x14ac:dyDescent="0.2">
      <c r="A78">
        <v>55</v>
      </c>
      <c r="B78" t="s">
        <v>1165</v>
      </c>
      <c r="C78" t="s">
        <v>1957</v>
      </c>
      <c r="E78" t="s">
        <v>1958</v>
      </c>
      <c r="F78" t="s">
        <v>1165</v>
      </c>
    </row>
    <row r="79" spans="1:6" x14ac:dyDescent="0.2">
      <c r="A79">
        <v>56</v>
      </c>
      <c r="B79" t="s">
        <v>838</v>
      </c>
      <c r="C79" t="s">
        <v>839</v>
      </c>
      <c r="E79" t="s">
        <v>840</v>
      </c>
      <c r="F79" t="s">
        <v>838</v>
      </c>
    </row>
    <row r="80" spans="1:6" x14ac:dyDescent="0.2">
      <c r="A80">
        <v>57</v>
      </c>
      <c r="B80" t="s">
        <v>1030</v>
      </c>
      <c r="C80" t="s">
        <v>1033</v>
      </c>
      <c r="E80" t="s">
        <v>1034</v>
      </c>
      <c r="F80" t="s">
        <v>1030</v>
      </c>
    </row>
    <row r="81" spans="1:6" x14ac:dyDescent="0.2">
      <c r="A81">
        <v>58</v>
      </c>
      <c r="B81" t="s">
        <v>671</v>
      </c>
      <c r="C81" t="s">
        <v>674</v>
      </c>
      <c r="E81" t="s">
        <v>675</v>
      </c>
      <c r="F81" t="s">
        <v>671</v>
      </c>
    </row>
    <row r="82" spans="1:6" x14ac:dyDescent="0.2">
      <c r="A82">
        <v>59</v>
      </c>
      <c r="B82" t="s">
        <v>1169</v>
      </c>
      <c r="C82" t="s">
        <v>1172</v>
      </c>
      <c r="E82" t="s">
        <v>1173</v>
      </c>
      <c r="F82" t="s">
        <v>1169</v>
      </c>
    </row>
    <row r="83" spans="1:6" x14ac:dyDescent="0.2">
      <c r="A83">
        <v>60</v>
      </c>
      <c r="B83" t="s">
        <v>671</v>
      </c>
      <c r="C83" t="s">
        <v>676</v>
      </c>
      <c r="E83" t="s">
        <v>677</v>
      </c>
      <c r="F83" t="s">
        <v>671</v>
      </c>
    </row>
    <row r="84" spans="1:6" x14ac:dyDescent="0.2">
      <c r="A84">
        <v>61</v>
      </c>
      <c r="B84" t="s">
        <v>1309</v>
      </c>
      <c r="C84" t="s">
        <v>1310</v>
      </c>
      <c r="E84" t="s">
        <v>1311</v>
      </c>
      <c r="F84" t="s">
        <v>1309</v>
      </c>
    </row>
    <row r="85" spans="1:6" x14ac:dyDescent="0.2">
      <c r="A85">
        <v>62</v>
      </c>
      <c r="B85" t="s">
        <v>1165</v>
      </c>
      <c r="C85" t="s">
        <v>1959</v>
      </c>
      <c r="E85" t="s">
        <v>1960</v>
      </c>
      <c r="F85" t="s">
        <v>1165</v>
      </c>
    </row>
    <row r="86" spans="1:6" x14ac:dyDescent="0.2">
      <c r="A86">
        <v>63</v>
      </c>
      <c r="B86" t="s">
        <v>421</v>
      </c>
      <c r="C86" t="s">
        <v>424</v>
      </c>
      <c r="E86" t="s">
        <v>425</v>
      </c>
      <c r="F86" t="s">
        <v>421</v>
      </c>
    </row>
    <row r="87" spans="1:6" x14ac:dyDescent="0.2">
      <c r="A87">
        <v>64</v>
      </c>
      <c r="B87" t="s">
        <v>811</v>
      </c>
      <c r="C87" t="s">
        <v>1082</v>
      </c>
      <c r="E87" t="s">
        <v>1083</v>
      </c>
      <c r="F87" t="s">
        <v>811</v>
      </c>
    </row>
    <row r="88" spans="1:6" x14ac:dyDescent="0.2">
      <c r="A88">
        <v>65</v>
      </c>
      <c r="B88" t="s">
        <v>1002</v>
      </c>
      <c r="C88" t="s">
        <v>1005</v>
      </c>
      <c r="E88" t="s">
        <v>1006</v>
      </c>
      <c r="F88" t="s">
        <v>1002</v>
      </c>
    </row>
    <row r="89" spans="1:6" x14ac:dyDescent="0.2">
      <c r="A89">
        <v>66</v>
      </c>
      <c r="B89" t="s">
        <v>1055</v>
      </c>
      <c r="C89" t="s">
        <v>1056</v>
      </c>
      <c r="E89" t="s">
        <v>1057</v>
      </c>
      <c r="F89" t="s">
        <v>1055</v>
      </c>
    </row>
    <row r="90" spans="1:6" x14ac:dyDescent="0.2">
      <c r="A90">
        <v>67</v>
      </c>
      <c r="B90" t="s">
        <v>838</v>
      </c>
      <c r="C90" t="s">
        <v>841</v>
      </c>
      <c r="E90" t="s">
        <v>842</v>
      </c>
      <c r="F90" t="s">
        <v>838</v>
      </c>
    </row>
    <row r="91" spans="1:6" x14ac:dyDescent="0.2">
      <c r="A91">
        <v>68</v>
      </c>
      <c r="B91" t="s">
        <v>1312</v>
      </c>
      <c r="C91" t="s">
        <v>1313</v>
      </c>
      <c r="E91" t="s">
        <v>1314</v>
      </c>
      <c r="F91" t="s">
        <v>1312</v>
      </c>
    </row>
    <row r="92" spans="1:6" x14ac:dyDescent="0.2">
      <c r="A92">
        <v>69</v>
      </c>
      <c r="B92" t="s">
        <v>1650</v>
      </c>
      <c r="C92" t="s">
        <v>1651</v>
      </c>
      <c r="E92" t="s">
        <v>1652</v>
      </c>
      <c r="F92" t="s">
        <v>1650</v>
      </c>
    </row>
    <row r="93" spans="1:6" x14ac:dyDescent="0.2">
      <c r="A93">
        <v>70</v>
      </c>
      <c r="B93" t="s">
        <v>819</v>
      </c>
      <c r="C93" t="s">
        <v>820</v>
      </c>
      <c r="E93" t="s">
        <v>821</v>
      </c>
      <c r="F93" t="s">
        <v>819</v>
      </c>
    </row>
    <row r="94" spans="1:6" x14ac:dyDescent="0.2">
      <c r="A94">
        <v>71</v>
      </c>
      <c r="B94" t="s">
        <v>193</v>
      </c>
      <c r="C94" t="s">
        <v>194</v>
      </c>
      <c r="E94" t="s">
        <v>195</v>
      </c>
      <c r="F94" t="s">
        <v>193</v>
      </c>
    </row>
    <row r="95" spans="1:6" x14ac:dyDescent="0.2">
      <c r="A95">
        <v>72</v>
      </c>
      <c r="B95" t="s">
        <v>1827</v>
      </c>
      <c r="C95" t="s">
        <v>1830</v>
      </c>
      <c r="E95" t="s">
        <v>1831</v>
      </c>
      <c r="F95" t="s">
        <v>1827</v>
      </c>
    </row>
    <row r="96" spans="1:6" x14ac:dyDescent="0.2">
      <c r="A96">
        <v>73</v>
      </c>
      <c r="B96" t="s">
        <v>144</v>
      </c>
      <c r="C96" t="s">
        <v>147</v>
      </c>
      <c r="E96" t="s">
        <v>148</v>
      </c>
      <c r="F96" t="s">
        <v>144</v>
      </c>
    </row>
    <row r="97" spans="1:6" x14ac:dyDescent="0.2">
      <c r="A97">
        <v>74</v>
      </c>
      <c r="B97" t="s">
        <v>1030</v>
      </c>
      <c r="C97" t="s">
        <v>1035</v>
      </c>
      <c r="E97" t="s">
        <v>1036</v>
      </c>
      <c r="F97" t="s">
        <v>1030</v>
      </c>
    </row>
    <row r="98" spans="1:6" x14ac:dyDescent="0.2">
      <c r="A98">
        <v>75</v>
      </c>
      <c r="B98" t="s">
        <v>2062</v>
      </c>
      <c r="C98" t="s">
        <v>2063</v>
      </c>
      <c r="E98" t="s">
        <v>2064</v>
      </c>
      <c r="F98" t="s">
        <v>2062</v>
      </c>
    </row>
    <row r="99" spans="1:6" x14ac:dyDescent="0.2">
      <c r="A99">
        <v>76</v>
      </c>
      <c r="B99" t="s">
        <v>365</v>
      </c>
      <c r="C99" t="s">
        <v>366</v>
      </c>
      <c r="E99" t="s">
        <v>367</v>
      </c>
      <c r="F99" t="s">
        <v>365</v>
      </c>
    </row>
    <row r="100" spans="1:6" x14ac:dyDescent="0.2">
      <c r="A100">
        <v>77</v>
      </c>
      <c r="B100" t="s">
        <v>1650</v>
      </c>
      <c r="C100" t="s">
        <v>144</v>
      </c>
      <c r="E100" t="s">
        <v>1653</v>
      </c>
      <c r="F100" t="s">
        <v>1650</v>
      </c>
    </row>
    <row r="101" spans="1:6" x14ac:dyDescent="0.2">
      <c r="A101">
        <v>78</v>
      </c>
      <c r="B101" t="s">
        <v>193</v>
      </c>
      <c r="C101" t="s">
        <v>196</v>
      </c>
      <c r="E101" t="s">
        <v>197</v>
      </c>
      <c r="F101" t="s">
        <v>193</v>
      </c>
    </row>
    <row r="102" spans="1:6" x14ac:dyDescent="0.2">
      <c r="A102">
        <v>79</v>
      </c>
      <c r="B102" t="s">
        <v>671</v>
      </c>
      <c r="C102" t="s">
        <v>678</v>
      </c>
      <c r="E102" t="s">
        <v>679</v>
      </c>
      <c r="F102" t="s">
        <v>671</v>
      </c>
    </row>
    <row r="103" spans="1:6" x14ac:dyDescent="0.2">
      <c r="A103">
        <v>80</v>
      </c>
      <c r="B103" t="s">
        <v>1210</v>
      </c>
      <c r="C103" t="s">
        <v>1213</v>
      </c>
      <c r="E103" t="s">
        <v>1214</v>
      </c>
      <c r="F103" t="s">
        <v>1210</v>
      </c>
    </row>
    <row r="104" spans="1:6" x14ac:dyDescent="0.2">
      <c r="A104">
        <v>81</v>
      </c>
      <c r="B104" t="s">
        <v>1690</v>
      </c>
      <c r="C104" t="s">
        <v>1691</v>
      </c>
      <c r="E104" t="s">
        <v>1692</v>
      </c>
      <c r="F104" t="s">
        <v>1690</v>
      </c>
    </row>
    <row r="105" spans="1:6" x14ac:dyDescent="0.2">
      <c r="A105">
        <v>82</v>
      </c>
      <c r="B105" t="s">
        <v>1291</v>
      </c>
      <c r="C105" t="s">
        <v>1292</v>
      </c>
      <c r="E105" t="s">
        <v>1293</v>
      </c>
      <c r="F105" t="s">
        <v>1291</v>
      </c>
    </row>
    <row r="106" spans="1:6" x14ac:dyDescent="0.2">
      <c r="A106">
        <v>83</v>
      </c>
      <c r="B106" t="s">
        <v>1864</v>
      </c>
      <c r="C106" t="s">
        <v>1865</v>
      </c>
      <c r="E106" t="s">
        <v>1866</v>
      </c>
      <c r="F106" t="s">
        <v>1864</v>
      </c>
    </row>
    <row r="107" spans="1:6" x14ac:dyDescent="0.2">
      <c r="A107">
        <v>84</v>
      </c>
      <c r="B107" t="s">
        <v>858</v>
      </c>
      <c r="C107" t="s">
        <v>859</v>
      </c>
      <c r="E107" t="s">
        <v>860</v>
      </c>
      <c r="F107" t="s">
        <v>858</v>
      </c>
    </row>
    <row r="108" spans="1:6" x14ac:dyDescent="0.2">
      <c r="A108">
        <v>85</v>
      </c>
      <c r="B108" t="s">
        <v>144</v>
      </c>
      <c r="C108" t="s">
        <v>149</v>
      </c>
      <c r="E108" t="s">
        <v>150</v>
      </c>
      <c r="F108" t="s">
        <v>144</v>
      </c>
    </row>
    <row r="109" spans="1:6" x14ac:dyDescent="0.2">
      <c r="A109">
        <v>86</v>
      </c>
      <c r="B109" t="s">
        <v>1262</v>
      </c>
      <c r="C109" t="s">
        <v>1883</v>
      </c>
      <c r="E109" t="s">
        <v>1884</v>
      </c>
      <c r="F109" t="s">
        <v>1262</v>
      </c>
    </row>
    <row r="110" spans="1:6" x14ac:dyDescent="0.2">
      <c r="A110">
        <v>87</v>
      </c>
      <c r="B110" t="s">
        <v>1490</v>
      </c>
      <c r="C110" t="s">
        <v>1489</v>
      </c>
      <c r="E110" t="s">
        <v>2106</v>
      </c>
      <c r="F110" t="s">
        <v>1490</v>
      </c>
    </row>
    <row r="111" spans="1:6" x14ac:dyDescent="0.2">
      <c r="A111">
        <v>88</v>
      </c>
      <c r="B111" t="s">
        <v>491</v>
      </c>
      <c r="C111" t="s">
        <v>1405</v>
      </c>
      <c r="E111" t="s">
        <v>1406</v>
      </c>
      <c r="F111" t="s">
        <v>491</v>
      </c>
    </row>
    <row r="112" spans="1:6" x14ac:dyDescent="0.2">
      <c r="A112">
        <v>89</v>
      </c>
      <c r="B112" t="s">
        <v>1827</v>
      </c>
      <c r="C112" t="s">
        <v>1832</v>
      </c>
      <c r="E112" t="s">
        <v>1833</v>
      </c>
      <c r="F112" t="s">
        <v>1827</v>
      </c>
    </row>
    <row r="113" spans="1:6" x14ac:dyDescent="0.2">
      <c r="A113">
        <v>90</v>
      </c>
      <c r="B113" t="s">
        <v>587</v>
      </c>
      <c r="C113" t="s">
        <v>588</v>
      </c>
      <c r="E113" t="s">
        <v>589</v>
      </c>
      <c r="F113" t="s">
        <v>587</v>
      </c>
    </row>
    <row r="114" spans="1:6" x14ac:dyDescent="0.2">
      <c r="A114">
        <v>91</v>
      </c>
      <c r="B114" t="s">
        <v>1690</v>
      </c>
      <c r="C114" t="s">
        <v>1693</v>
      </c>
      <c r="E114" t="s">
        <v>1694</v>
      </c>
      <c r="F114" t="s">
        <v>1690</v>
      </c>
    </row>
    <row r="115" spans="1:6" x14ac:dyDescent="0.2">
      <c r="A115">
        <v>92</v>
      </c>
      <c r="B115" t="s">
        <v>977</v>
      </c>
      <c r="C115" t="s">
        <v>978</v>
      </c>
      <c r="E115" t="s">
        <v>979</v>
      </c>
      <c r="F115" t="s">
        <v>977</v>
      </c>
    </row>
    <row r="116" spans="1:6" x14ac:dyDescent="0.2">
      <c r="A116">
        <v>93</v>
      </c>
      <c r="B116" t="s">
        <v>1864</v>
      </c>
      <c r="C116" t="s">
        <v>1867</v>
      </c>
      <c r="E116" t="s">
        <v>1868</v>
      </c>
      <c r="F116" t="s">
        <v>1864</v>
      </c>
    </row>
    <row r="117" spans="1:6" x14ac:dyDescent="0.2">
      <c r="A117">
        <v>94</v>
      </c>
      <c r="B117" t="s">
        <v>1569</v>
      </c>
      <c r="C117" t="s">
        <v>1576</v>
      </c>
      <c r="E117" t="s">
        <v>1577</v>
      </c>
      <c r="F117" t="s">
        <v>1569</v>
      </c>
    </row>
    <row r="118" spans="1:6" x14ac:dyDescent="0.2">
      <c r="A118">
        <v>95</v>
      </c>
      <c r="B118" t="s">
        <v>193</v>
      </c>
      <c r="C118" t="s">
        <v>193</v>
      </c>
      <c r="E118" t="s">
        <v>198</v>
      </c>
      <c r="F118" t="s">
        <v>193</v>
      </c>
    </row>
    <row r="119" spans="1:6" x14ac:dyDescent="0.2">
      <c r="A119">
        <v>96</v>
      </c>
      <c r="B119" t="s">
        <v>558</v>
      </c>
      <c r="C119" t="s">
        <v>561</v>
      </c>
      <c r="E119" t="s">
        <v>562</v>
      </c>
      <c r="F119" t="s">
        <v>558</v>
      </c>
    </row>
    <row r="120" spans="1:6" x14ac:dyDescent="0.2">
      <c r="A120">
        <v>97</v>
      </c>
      <c r="B120" t="s">
        <v>193</v>
      </c>
      <c r="C120" t="s">
        <v>199</v>
      </c>
      <c r="E120" t="s">
        <v>200</v>
      </c>
      <c r="F120" t="s">
        <v>193</v>
      </c>
    </row>
    <row r="121" spans="1:6" x14ac:dyDescent="0.2">
      <c r="A121">
        <v>98</v>
      </c>
      <c r="B121" t="s">
        <v>1747</v>
      </c>
      <c r="C121" t="s">
        <v>1750</v>
      </c>
      <c r="E121" t="s">
        <v>1751</v>
      </c>
      <c r="F121" t="s">
        <v>1747</v>
      </c>
    </row>
    <row r="122" spans="1:6" x14ac:dyDescent="0.2">
      <c r="A122">
        <v>99</v>
      </c>
      <c r="B122" t="s">
        <v>1490</v>
      </c>
      <c r="C122" t="s">
        <v>1491</v>
      </c>
      <c r="E122" t="s">
        <v>1492</v>
      </c>
      <c r="F122" t="s">
        <v>1490</v>
      </c>
    </row>
    <row r="123" spans="1:6" x14ac:dyDescent="0.2">
      <c r="A123">
        <v>100</v>
      </c>
      <c r="B123" t="s">
        <v>977</v>
      </c>
      <c r="C123" t="s">
        <v>980</v>
      </c>
      <c r="E123" t="s">
        <v>981</v>
      </c>
      <c r="F123" t="s">
        <v>977</v>
      </c>
    </row>
    <row r="124" spans="1:6" x14ac:dyDescent="0.2">
      <c r="A124">
        <v>101</v>
      </c>
      <c r="B124" t="s">
        <v>230</v>
      </c>
      <c r="C124" t="s">
        <v>233</v>
      </c>
      <c r="E124" t="s">
        <v>234</v>
      </c>
      <c r="F124" t="s">
        <v>230</v>
      </c>
    </row>
    <row r="125" spans="1:6" x14ac:dyDescent="0.2">
      <c r="A125">
        <v>102</v>
      </c>
      <c r="B125" t="s">
        <v>134</v>
      </c>
      <c r="C125" t="s">
        <v>136</v>
      </c>
      <c r="E125" t="s">
        <v>137</v>
      </c>
      <c r="F125" t="s">
        <v>134</v>
      </c>
    </row>
    <row r="126" spans="1:6" x14ac:dyDescent="0.2">
      <c r="A126">
        <v>103</v>
      </c>
      <c r="B126" t="s">
        <v>320</v>
      </c>
      <c r="C126" t="s">
        <v>323</v>
      </c>
      <c r="E126" t="s">
        <v>324</v>
      </c>
      <c r="F126" t="s">
        <v>320</v>
      </c>
    </row>
    <row r="127" spans="1:6" x14ac:dyDescent="0.2">
      <c r="A127">
        <v>104</v>
      </c>
      <c r="B127" t="s">
        <v>78</v>
      </c>
      <c r="C127" t="s">
        <v>80</v>
      </c>
      <c r="E127" t="s">
        <v>81</v>
      </c>
      <c r="F127" t="s">
        <v>78</v>
      </c>
    </row>
    <row r="128" spans="1:6" x14ac:dyDescent="0.2">
      <c r="A128">
        <v>105</v>
      </c>
      <c r="B128" t="s">
        <v>1924</v>
      </c>
      <c r="C128" t="s">
        <v>1927</v>
      </c>
      <c r="E128" t="s">
        <v>1928</v>
      </c>
      <c r="F128" t="s">
        <v>1924</v>
      </c>
    </row>
    <row r="129" spans="1:6" x14ac:dyDescent="0.2">
      <c r="A129">
        <v>106</v>
      </c>
      <c r="B129" t="s">
        <v>275</v>
      </c>
      <c r="C129" t="s">
        <v>282</v>
      </c>
      <c r="E129" t="s">
        <v>283</v>
      </c>
      <c r="F129" t="s">
        <v>275</v>
      </c>
    </row>
    <row r="130" spans="1:6" x14ac:dyDescent="0.2">
      <c r="A130">
        <v>107</v>
      </c>
      <c r="B130" t="s">
        <v>878</v>
      </c>
      <c r="C130" t="s">
        <v>879</v>
      </c>
      <c r="E130" t="s">
        <v>880</v>
      </c>
      <c r="F130" t="s">
        <v>878</v>
      </c>
    </row>
    <row r="131" spans="1:6" x14ac:dyDescent="0.2">
      <c r="A131">
        <v>108</v>
      </c>
      <c r="B131" t="s">
        <v>2016</v>
      </c>
      <c r="C131" t="s">
        <v>2019</v>
      </c>
      <c r="E131" t="s">
        <v>2020</v>
      </c>
      <c r="F131" t="s">
        <v>2016</v>
      </c>
    </row>
    <row r="132" spans="1:6" x14ac:dyDescent="0.2">
      <c r="A132">
        <v>109</v>
      </c>
      <c r="B132" t="s">
        <v>1633</v>
      </c>
      <c r="C132" t="s">
        <v>1634</v>
      </c>
      <c r="E132" t="s">
        <v>1635</v>
      </c>
      <c r="F132" t="s">
        <v>1633</v>
      </c>
    </row>
    <row r="133" spans="1:6" x14ac:dyDescent="0.2">
      <c r="A133">
        <v>110</v>
      </c>
      <c r="B133" t="s">
        <v>393</v>
      </c>
      <c r="C133" t="s">
        <v>1533</v>
      </c>
      <c r="E133" t="s">
        <v>1534</v>
      </c>
      <c r="F133" t="s">
        <v>393</v>
      </c>
    </row>
    <row r="134" spans="1:6" x14ac:dyDescent="0.2">
      <c r="A134">
        <v>111</v>
      </c>
      <c r="B134" t="s">
        <v>531</v>
      </c>
      <c r="C134" t="s">
        <v>536</v>
      </c>
      <c r="E134" t="s">
        <v>537</v>
      </c>
      <c r="F134" t="s">
        <v>531</v>
      </c>
    </row>
    <row r="135" spans="1:6" x14ac:dyDescent="0.2">
      <c r="A135">
        <v>112</v>
      </c>
      <c r="B135" t="s">
        <v>898</v>
      </c>
      <c r="C135" t="s">
        <v>901</v>
      </c>
      <c r="E135" t="s">
        <v>902</v>
      </c>
      <c r="F135" t="s">
        <v>898</v>
      </c>
    </row>
    <row r="136" spans="1:6" x14ac:dyDescent="0.2">
      <c r="A136">
        <v>113</v>
      </c>
      <c r="B136" t="s">
        <v>1690</v>
      </c>
      <c r="C136" t="s">
        <v>1695</v>
      </c>
      <c r="E136" t="s">
        <v>1696</v>
      </c>
      <c r="F136" t="s">
        <v>1690</v>
      </c>
    </row>
    <row r="137" spans="1:6" x14ac:dyDescent="0.2">
      <c r="A137">
        <v>114</v>
      </c>
      <c r="B137" t="s">
        <v>1983</v>
      </c>
      <c r="C137" t="s">
        <v>1984</v>
      </c>
      <c r="E137" t="s">
        <v>1985</v>
      </c>
      <c r="F137" t="s">
        <v>1983</v>
      </c>
    </row>
    <row r="138" spans="1:6" x14ac:dyDescent="0.2">
      <c r="A138">
        <v>115</v>
      </c>
      <c r="B138" t="s">
        <v>639</v>
      </c>
      <c r="C138" t="s">
        <v>640</v>
      </c>
      <c r="E138" t="s">
        <v>641</v>
      </c>
      <c r="F138" t="s">
        <v>639</v>
      </c>
    </row>
    <row r="139" spans="1:6" x14ac:dyDescent="0.2">
      <c r="A139">
        <v>116</v>
      </c>
      <c r="B139" t="s">
        <v>1169</v>
      </c>
      <c r="C139" t="s">
        <v>1174</v>
      </c>
      <c r="E139" t="s">
        <v>1175</v>
      </c>
      <c r="F139" t="s">
        <v>1169</v>
      </c>
    </row>
    <row r="140" spans="1:6" x14ac:dyDescent="0.2">
      <c r="A140">
        <v>117</v>
      </c>
      <c r="B140" t="s">
        <v>1231</v>
      </c>
      <c r="C140" t="s">
        <v>1328</v>
      </c>
      <c r="E140" t="s">
        <v>1329</v>
      </c>
      <c r="F140" t="s">
        <v>1231</v>
      </c>
    </row>
    <row r="141" spans="1:6" x14ac:dyDescent="0.2">
      <c r="A141">
        <v>118</v>
      </c>
      <c r="B141" t="s">
        <v>503</v>
      </c>
      <c r="C141" t="s">
        <v>506</v>
      </c>
      <c r="E141" t="s">
        <v>507</v>
      </c>
      <c r="F141" t="s">
        <v>503</v>
      </c>
    </row>
    <row r="142" spans="1:6" x14ac:dyDescent="0.2">
      <c r="A142">
        <v>119</v>
      </c>
      <c r="B142" t="s">
        <v>1165</v>
      </c>
      <c r="C142" t="s">
        <v>1961</v>
      </c>
      <c r="E142" t="s">
        <v>1962</v>
      </c>
      <c r="F142" t="s">
        <v>1165</v>
      </c>
    </row>
    <row r="143" spans="1:6" x14ac:dyDescent="0.2">
      <c r="A143">
        <v>120</v>
      </c>
      <c r="B143" t="s">
        <v>1999</v>
      </c>
      <c r="C143" t="s">
        <v>2000</v>
      </c>
      <c r="E143" t="s">
        <v>2001</v>
      </c>
      <c r="F143" t="s">
        <v>1999</v>
      </c>
    </row>
    <row r="144" spans="1:6" x14ac:dyDescent="0.2">
      <c r="A144">
        <v>121</v>
      </c>
      <c r="B144" t="s">
        <v>1461</v>
      </c>
      <c r="C144" t="s">
        <v>1464</v>
      </c>
      <c r="E144" t="s">
        <v>1465</v>
      </c>
      <c r="F144" t="s">
        <v>1461</v>
      </c>
    </row>
    <row r="145" spans="1:6" x14ac:dyDescent="0.2">
      <c r="A145">
        <v>122</v>
      </c>
      <c r="B145" t="s">
        <v>503</v>
      </c>
      <c r="C145" t="s">
        <v>508</v>
      </c>
      <c r="E145" t="s">
        <v>509</v>
      </c>
      <c r="F145" t="s">
        <v>503</v>
      </c>
    </row>
    <row r="146" spans="1:6" x14ac:dyDescent="0.2">
      <c r="A146">
        <v>123</v>
      </c>
      <c r="B146" t="s">
        <v>1774</v>
      </c>
      <c r="C146" t="s">
        <v>1777</v>
      </c>
      <c r="E146" t="s">
        <v>1778</v>
      </c>
      <c r="F146" t="s">
        <v>1774</v>
      </c>
    </row>
    <row r="147" spans="1:6" x14ac:dyDescent="0.2">
      <c r="A147">
        <v>124</v>
      </c>
      <c r="B147" t="s">
        <v>1864</v>
      </c>
      <c r="C147" t="s">
        <v>1869</v>
      </c>
      <c r="E147" t="s">
        <v>1870</v>
      </c>
      <c r="F147" t="s">
        <v>1864</v>
      </c>
    </row>
    <row r="148" spans="1:6" x14ac:dyDescent="0.2">
      <c r="A148">
        <v>125</v>
      </c>
      <c r="B148" t="s">
        <v>88</v>
      </c>
      <c r="C148" t="s">
        <v>89</v>
      </c>
      <c r="E148" t="s">
        <v>90</v>
      </c>
      <c r="F148" t="s">
        <v>88</v>
      </c>
    </row>
    <row r="149" spans="1:6" x14ac:dyDescent="0.2">
      <c r="A149">
        <v>126</v>
      </c>
      <c r="B149" t="s">
        <v>1899</v>
      </c>
      <c r="C149" t="s">
        <v>1900</v>
      </c>
      <c r="E149" t="s">
        <v>1901</v>
      </c>
      <c r="F149" t="s">
        <v>1899</v>
      </c>
    </row>
    <row r="150" spans="1:6" x14ac:dyDescent="0.2">
      <c r="A150">
        <v>127</v>
      </c>
      <c r="B150" t="s">
        <v>1388</v>
      </c>
      <c r="C150" t="s">
        <v>1389</v>
      </c>
      <c r="E150" t="s">
        <v>1390</v>
      </c>
      <c r="F150" t="s">
        <v>1388</v>
      </c>
    </row>
    <row r="151" spans="1:6" x14ac:dyDescent="0.2">
      <c r="A151">
        <v>128</v>
      </c>
      <c r="B151" t="s">
        <v>320</v>
      </c>
      <c r="C151" t="s">
        <v>320</v>
      </c>
      <c r="E151" t="s">
        <v>325</v>
      </c>
      <c r="F151" t="s">
        <v>320</v>
      </c>
    </row>
    <row r="152" spans="1:6" x14ac:dyDescent="0.2">
      <c r="A152">
        <v>129</v>
      </c>
      <c r="B152" t="s">
        <v>1605</v>
      </c>
      <c r="C152" t="s">
        <v>1608</v>
      </c>
      <c r="E152" t="s">
        <v>1609</v>
      </c>
      <c r="F152" t="s">
        <v>1605</v>
      </c>
    </row>
    <row r="153" spans="1:6" x14ac:dyDescent="0.2">
      <c r="A153">
        <v>130</v>
      </c>
      <c r="B153" t="s">
        <v>1605</v>
      </c>
      <c r="C153" t="s">
        <v>1610</v>
      </c>
      <c r="E153" t="s">
        <v>1611</v>
      </c>
      <c r="F153" t="s">
        <v>1605</v>
      </c>
    </row>
    <row r="154" spans="1:6" x14ac:dyDescent="0.2">
      <c r="A154">
        <v>131</v>
      </c>
      <c r="B154" t="s">
        <v>680</v>
      </c>
      <c r="C154" t="s">
        <v>681</v>
      </c>
      <c r="E154" t="s">
        <v>682</v>
      </c>
      <c r="F154" t="s">
        <v>680</v>
      </c>
    </row>
    <row r="155" spans="1:6" x14ac:dyDescent="0.2">
      <c r="A155">
        <v>132</v>
      </c>
      <c r="B155" t="s">
        <v>843</v>
      </c>
      <c r="C155" t="s">
        <v>844</v>
      </c>
      <c r="E155" t="s">
        <v>845</v>
      </c>
      <c r="F155" t="s">
        <v>843</v>
      </c>
    </row>
    <row r="156" spans="1:6" x14ac:dyDescent="0.2">
      <c r="A156">
        <v>133</v>
      </c>
      <c r="B156" t="s">
        <v>1999</v>
      </c>
      <c r="C156" t="s">
        <v>2002</v>
      </c>
      <c r="E156" t="s">
        <v>2003</v>
      </c>
      <c r="F156" t="s">
        <v>1999</v>
      </c>
    </row>
    <row r="157" spans="1:6" x14ac:dyDescent="0.2">
      <c r="A157">
        <v>134</v>
      </c>
      <c r="B157" t="s">
        <v>491</v>
      </c>
      <c r="C157" t="s">
        <v>1407</v>
      </c>
      <c r="E157" t="s">
        <v>1408</v>
      </c>
      <c r="F157" t="s">
        <v>491</v>
      </c>
    </row>
    <row r="158" spans="1:6" x14ac:dyDescent="0.2">
      <c r="A158">
        <v>135</v>
      </c>
      <c r="B158" t="s">
        <v>174</v>
      </c>
      <c r="C158" t="s">
        <v>175</v>
      </c>
      <c r="E158" t="s">
        <v>176</v>
      </c>
      <c r="F158" t="s">
        <v>174</v>
      </c>
    </row>
    <row r="159" spans="1:6" x14ac:dyDescent="0.2">
      <c r="A159">
        <v>136</v>
      </c>
      <c r="B159" t="s">
        <v>1210</v>
      </c>
      <c r="C159" t="s">
        <v>1215</v>
      </c>
      <c r="E159" t="s">
        <v>1216</v>
      </c>
      <c r="F159" t="s">
        <v>1210</v>
      </c>
    </row>
    <row r="160" spans="1:6" x14ac:dyDescent="0.2">
      <c r="A160">
        <v>137</v>
      </c>
      <c r="B160" t="s">
        <v>1117</v>
      </c>
      <c r="C160" t="s">
        <v>1120</v>
      </c>
      <c r="E160" t="s">
        <v>1121</v>
      </c>
      <c r="F160" t="s">
        <v>1117</v>
      </c>
    </row>
    <row r="161" spans="1:6" x14ac:dyDescent="0.2">
      <c r="A161">
        <v>138</v>
      </c>
      <c r="B161" t="s">
        <v>1210</v>
      </c>
      <c r="C161" t="s">
        <v>1217</v>
      </c>
      <c r="E161" t="s">
        <v>1218</v>
      </c>
      <c r="F161" t="s">
        <v>1210</v>
      </c>
    </row>
    <row r="162" spans="1:6" x14ac:dyDescent="0.2">
      <c r="A162">
        <v>139</v>
      </c>
      <c r="B162" t="s">
        <v>111</v>
      </c>
      <c r="C162" t="s">
        <v>112</v>
      </c>
      <c r="E162" t="s">
        <v>113</v>
      </c>
      <c r="F162" t="s">
        <v>111</v>
      </c>
    </row>
    <row r="163" spans="1:6" x14ac:dyDescent="0.2">
      <c r="A163">
        <v>140</v>
      </c>
      <c r="B163" t="s">
        <v>1210</v>
      </c>
      <c r="C163" t="s">
        <v>1219</v>
      </c>
      <c r="E163" t="s">
        <v>1220</v>
      </c>
      <c r="F163" t="s">
        <v>1210</v>
      </c>
    </row>
    <row r="164" spans="1:6" x14ac:dyDescent="0.2">
      <c r="A164">
        <v>141</v>
      </c>
      <c r="B164" t="s">
        <v>671</v>
      </c>
      <c r="C164" t="s">
        <v>683</v>
      </c>
      <c r="E164" t="s">
        <v>684</v>
      </c>
      <c r="F164" t="s">
        <v>671</v>
      </c>
    </row>
    <row r="165" spans="1:6" x14ac:dyDescent="0.2">
      <c r="A165">
        <v>142</v>
      </c>
      <c r="B165" t="s">
        <v>1264</v>
      </c>
      <c r="C165" t="s">
        <v>1265</v>
      </c>
      <c r="E165" t="s">
        <v>1266</v>
      </c>
      <c r="F165" t="s">
        <v>1264</v>
      </c>
    </row>
    <row r="166" spans="1:6" x14ac:dyDescent="0.2">
      <c r="A166">
        <v>143</v>
      </c>
      <c r="B166" t="s">
        <v>755</v>
      </c>
      <c r="C166" t="s">
        <v>756</v>
      </c>
      <c r="E166" t="s">
        <v>757</v>
      </c>
      <c r="F166" t="s">
        <v>755</v>
      </c>
    </row>
    <row r="167" spans="1:6" x14ac:dyDescent="0.2">
      <c r="A167">
        <v>144</v>
      </c>
      <c r="B167" t="s">
        <v>503</v>
      </c>
      <c r="C167" t="s">
        <v>510</v>
      </c>
      <c r="E167" t="s">
        <v>511</v>
      </c>
      <c r="F167" t="s">
        <v>503</v>
      </c>
    </row>
    <row r="168" spans="1:6" x14ac:dyDescent="0.2">
      <c r="A168">
        <v>145</v>
      </c>
      <c r="B168" t="s">
        <v>531</v>
      </c>
      <c r="C168" t="s">
        <v>538</v>
      </c>
      <c r="E168" t="s">
        <v>539</v>
      </c>
      <c r="F168" t="s">
        <v>531</v>
      </c>
    </row>
    <row r="169" spans="1:6" x14ac:dyDescent="0.2">
      <c r="A169">
        <v>146</v>
      </c>
      <c r="B169" t="s">
        <v>1747</v>
      </c>
      <c r="C169" t="s">
        <v>1752</v>
      </c>
      <c r="E169" t="s">
        <v>1753</v>
      </c>
      <c r="F169" t="s">
        <v>1747</v>
      </c>
    </row>
    <row r="170" spans="1:6" x14ac:dyDescent="0.2">
      <c r="A170">
        <v>147</v>
      </c>
      <c r="B170" t="s">
        <v>1803</v>
      </c>
      <c r="C170" t="s">
        <v>1804</v>
      </c>
      <c r="E170" t="s">
        <v>1805</v>
      </c>
      <c r="F170" t="s">
        <v>1803</v>
      </c>
    </row>
    <row r="171" spans="1:6" x14ac:dyDescent="0.2">
      <c r="A171">
        <v>148</v>
      </c>
      <c r="B171" t="s">
        <v>405</v>
      </c>
      <c r="C171" t="s">
        <v>405</v>
      </c>
      <c r="E171" t="s">
        <v>408</v>
      </c>
      <c r="F171" t="s">
        <v>405</v>
      </c>
    </row>
    <row r="172" spans="1:6" x14ac:dyDescent="0.2">
      <c r="A172">
        <v>149</v>
      </c>
      <c r="B172" t="s">
        <v>966</v>
      </c>
      <c r="C172" t="s">
        <v>967</v>
      </c>
      <c r="E172" t="s">
        <v>968</v>
      </c>
      <c r="F172" t="s">
        <v>966</v>
      </c>
    </row>
    <row r="173" spans="1:6" x14ac:dyDescent="0.2">
      <c r="A173">
        <v>150</v>
      </c>
      <c r="B173" t="s">
        <v>1262</v>
      </c>
      <c r="C173" t="s">
        <v>1885</v>
      </c>
      <c r="E173" t="s">
        <v>1886</v>
      </c>
      <c r="F173" t="s">
        <v>1262</v>
      </c>
    </row>
    <row r="174" spans="1:6" x14ac:dyDescent="0.2">
      <c r="A174">
        <v>151</v>
      </c>
      <c r="B174" t="s">
        <v>288</v>
      </c>
      <c r="C174" t="s">
        <v>805</v>
      </c>
      <c r="E174" t="s">
        <v>806</v>
      </c>
      <c r="F174" t="s">
        <v>288</v>
      </c>
    </row>
    <row r="175" spans="1:6" x14ac:dyDescent="0.2">
      <c r="A175">
        <v>152</v>
      </c>
      <c r="B175" t="s">
        <v>111</v>
      </c>
      <c r="C175" t="s">
        <v>114</v>
      </c>
      <c r="E175" t="s">
        <v>115</v>
      </c>
      <c r="F175" t="s">
        <v>111</v>
      </c>
    </row>
    <row r="176" spans="1:6" x14ac:dyDescent="0.2">
      <c r="A176">
        <v>153</v>
      </c>
      <c r="B176" t="s">
        <v>1165</v>
      </c>
      <c r="C176" t="s">
        <v>1963</v>
      </c>
      <c r="E176" t="s">
        <v>1964</v>
      </c>
      <c r="F176" t="s">
        <v>1165</v>
      </c>
    </row>
    <row r="177" spans="1:6" x14ac:dyDescent="0.2">
      <c r="A177">
        <v>154</v>
      </c>
      <c r="B177" t="s">
        <v>365</v>
      </c>
      <c r="C177" t="s">
        <v>368</v>
      </c>
      <c r="E177" t="s">
        <v>369</v>
      </c>
      <c r="F177" t="s">
        <v>365</v>
      </c>
    </row>
    <row r="178" spans="1:6" x14ac:dyDescent="0.2">
      <c r="A178">
        <v>155</v>
      </c>
      <c r="B178" t="s">
        <v>1490</v>
      </c>
      <c r="C178" t="s">
        <v>1493</v>
      </c>
      <c r="E178" t="s">
        <v>1494</v>
      </c>
      <c r="F178" t="s">
        <v>1490</v>
      </c>
    </row>
    <row r="179" spans="1:6" x14ac:dyDescent="0.2">
      <c r="A179">
        <v>156</v>
      </c>
      <c r="B179" t="s">
        <v>2062</v>
      </c>
      <c r="C179" t="s">
        <v>2065</v>
      </c>
      <c r="E179" t="s">
        <v>2066</v>
      </c>
      <c r="F179" t="s">
        <v>2062</v>
      </c>
    </row>
    <row r="180" spans="1:6" x14ac:dyDescent="0.2">
      <c r="A180">
        <v>157</v>
      </c>
      <c r="B180" t="s">
        <v>275</v>
      </c>
      <c r="C180" t="s">
        <v>284</v>
      </c>
      <c r="E180" t="s">
        <v>285</v>
      </c>
      <c r="F180" t="s">
        <v>275</v>
      </c>
    </row>
    <row r="181" spans="1:6" x14ac:dyDescent="0.2">
      <c r="A181">
        <v>158</v>
      </c>
      <c r="B181" t="s">
        <v>467</v>
      </c>
      <c r="C181" t="s">
        <v>467</v>
      </c>
      <c r="E181" t="s">
        <v>468</v>
      </c>
      <c r="F181" t="s">
        <v>467</v>
      </c>
    </row>
    <row r="182" spans="1:6" x14ac:dyDescent="0.2">
      <c r="A182">
        <v>159</v>
      </c>
      <c r="B182" t="s">
        <v>384</v>
      </c>
      <c r="C182" t="s">
        <v>385</v>
      </c>
      <c r="E182" t="s">
        <v>386</v>
      </c>
      <c r="F182" t="s">
        <v>384</v>
      </c>
    </row>
    <row r="183" spans="1:6" x14ac:dyDescent="0.2">
      <c r="A183">
        <v>160</v>
      </c>
      <c r="B183" t="s">
        <v>1834</v>
      </c>
      <c r="C183" t="s">
        <v>1835</v>
      </c>
      <c r="E183" t="s">
        <v>1836</v>
      </c>
      <c r="F183" t="s">
        <v>1834</v>
      </c>
    </row>
    <row r="184" spans="1:6" x14ac:dyDescent="0.2">
      <c r="A184">
        <v>161</v>
      </c>
      <c r="B184" t="s">
        <v>405</v>
      </c>
      <c r="C184" t="s">
        <v>409</v>
      </c>
      <c r="E184" t="s">
        <v>410</v>
      </c>
      <c r="F184" t="s">
        <v>405</v>
      </c>
    </row>
    <row r="185" spans="1:6" x14ac:dyDescent="0.2">
      <c r="A185">
        <v>162</v>
      </c>
      <c r="B185" t="s">
        <v>1345</v>
      </c>
      <c r="C185" t="s">
        <v>1348</v>
      </c>
      <c r="E185" t="s">
        <v>1349</v>
      </c>
      <c r="F185" t="s">
        <v>1345</v>
      </c>
    </row>
    <row r="186" spans="1:6" x14ac:dyDescent="0.2">
      <c r="A186">
        <v>163</v>
      </c>
      <c r="B186" t="s">
        <v>729</v>
      </c>
      <c r="C186" t="s">
        <v>732</v>
      </c>
      <c r="E186" t="s">
        <v>733</v>
      </c>
      <c r="F186" t="s">
        <v>729</v>
      </c>
    </row>
    <row r="187" spans="1:6" x14ac:dyDescent="0.2">
      <c r="A187">
        <v>164</v>
      </c>
      <c r="B187" t="s">
        <v>503</v>
      </c>
      <c r="C187" t="s">
        <v>503</v>
      </c>
      <c r="E187" t="s">
        <v>512</v>
      </c>
      <c r="F187" t="s">
        <v>503</v>
      </c>
    </row>
    <row r="188" spans="1:6" x14ac:dyDescent="0.2">
      <c r="A188">
        <v>165</v>
      </c>
      <c r="B188" t="s">
        <v>1940</v>
      </c>
      <c r="C188" t="s">
        <v>1943</v>
      </c>
      <c r="E188" t="s">
        <v>1944</v>
      </c>
      <c r="F188" t="s">
        <v>1940</v>
      </c>
    </row>
    <row r="189" spans="1:6" x14ac:dyDescent="0.2">
      <c r="A189">
        <v>166</v>
      </c>
      <c r="B189" t="s">
        <v>2151</v>
      </c>
      <c r="C189" t="s">
        <v>1578</v>
      </c>
      <c r="E189" t="s">
        <v>1579</v>
      </c>
      <c r="F189" t="s">
        <v>2151</v>
      </c>
    </row>
    <row r="190" spans="1:6" x14ac:dyDescent="0.2">
      <c r="A190">
        <v>167</v>
      </c>
      <c r="B190" t="s">
        <v>1803</v>
      </c>
      <c r="C190" t="s">
        <v>1806</v>
      </c>
      <c r="E190" t="s">
        <v>1807</v>
      </c>
      <c r="F190" t="s">
        <v>1803</v>
      </c>
    </row>
    <row r="191" spans="1:6" x14ac:dyDescent="0.2">
      <c r="A191">
        <v>168</v>
      </c>
      <c r="B191" t="s">
        <v>1431</v>
      </c>
      <c r="C191" t="s">
        <v>1432</v>
      </c>
      <c r="E191" t="s">
        <v>1433</v>
      </c>
      <c r="F191" t="s">
        <v>1431</v>
      </c>
    </row>
    <row r="192" spans="1:6" x14ac:dyDescent="0.2">
      <c r="A192">
        <v>169</v>
      </c>
      <c r="B192" t="s">
        <v>1210</v>
      </c>
      <c r="C192" t="s">
        <v>1221</v>
      </c>
      <c r="E192" t="s">
        <v>1222</v>
      </c>
      <c r="F192" t="s">
        <v>1210</v>
      </c>
    </row>
    <row r="193" spans="1:6" x14ac:dyDescent="0.2">
      <c r="A193">
        <v>170</v>
      </c>
      <c r="B193" t="s">
        <v>1490</v>
      </c>
      <c r="C193" t="s">
        <v>1495</v>
      </c>
      <c r="E193" t="s">
        <v>1496</v>
      </c>
      <c r="F193" t="s">
        <v>1490</v>
      </c>
    </row>
    <row r="194" spans="1:6" x14ac:dyDescent="0.2">
      <c r="A194">
        <v>171</v>
      </c>
      <c r="B194" t="s">
        <v>619</v>
      </c>
      <c r="C194" t="s">
        <v>620</v>
      </c>
      <c r="E194" t="s">
        <v>621</v>
      </c>
      <c r="F194" t="s">
        <v>619</v>
      </c>
    </row>
    <row r="195" spans="1:6" x14ac:dyDescent="0.2">
      <c r="A195">
        <v>172</v>
      </c>
      <c r="B195" t="s">
        <v>1055</v>
      </c>
      <c r="C195" t="s">
        <v>1058</v>
      </c>
      <c r="E195" t="s">
        <v>1059</v>
      </c>
      <c r="F195" t="s">
        <v>1055</v>
      </c>
    </row>
    <row r="196" spans="1:6" x14ac:dyDescent="0.2">
      <c r="A196">
        <v>173</v>
      </c>
      <c r="B196" t="s">
        <v>1490</v>
      </c>
      <c r="C196" t="s">
        <v>1497</v>
      </c>
      <c r="E196" t="s">
        <v>1498</v>
      </c>
      <c r="F196" t="s">
        <v>1490</v>
      </c>
    </row>
    <row r="197" spans="1:6" x14ac:dyDescent="0.2">
      <c r="A197">
        <v>174</v>
      </c>
      <c r="B197" t="s">
        <v>1774</v>
      </c>
      <c r="C197" t="s">
        <v>1779</v>
      </c>
      <c r="E197" t="s">
        <v>1780</v>
      </c>
      <c r="F197" t="s">
        <v>1774</v>
      </c>
    </row>
    <row r="198" spans="1:6" x14ac:dyDescent="0.2">
      <c r="A198">
        <v>175</v>
      </c>
      <c r="B198" t="s">
        <v>1774</v>
      </c>
      <c r="C198" t="s">
        <v>1781</v>
      </c>
      <c r="E198" t="s">
        <v>1782</v>
      </c>
      <c r="F198" t="s">
        <v>1774</v>
      </c>
    </row>
    <row r="199" spans="1:6" x14ac:dyDescent="0.2">
      <c r="A199">
        <v>176</v>
      </c>
      <c r="B199" t="s">
        <v>1245</v>
      </c>
      <c r="C199" t="s">
        <v>1246</v>
      </c>
      <c r="D199">
        <v>1</v>
      </c>
      <c r="E199" t="s">
        <v>1247</v>
      </c>
      <c r="F199" t="s">
        <v>1245</v>
      </c>
    </row>
    <row r="200" spans="1:6" x14ac:dyDescent="0.2">
      <c r="A200">
        <v>177</v>
      </c>
      <c r="B200" t="s">
        <v>1245</v>
      </c>
      <c r="C200" t="s">
        <v>1248</v>
      </c>
      <c r="D200">
        <v>1</v>
      </c>
      <c r="E200" t="s">
        <v>1249</v>
      </c>
      <c r="F200" t="s">
        <v>1245</v>
      </c>
    </row>
    <row r="201" spans="1:6" x14ac:dyDescent="0.2">
      <c r="A201">
        <v>178</v>
      </c>
      <c r="B201" t="s">
        <v>755</v>
      </c>
      <c r="C201" t="s">
        <v>758</v>
      </c>
      <c r="E201" t="s">
        <v>759</v>
      </c>
      <c r="F201" t="s">
        <v>755</v>
      </c>
    </row>
    <row r="202" spans="1:6" x14ac:dyDescent="0.2">
      <c r="A202">
        <v>179</v>
      </c>
      <c r="B202" t="s">
        <v>1444</v>
      </c>
      <c r="C202" t="s">
        <v>1447</v>
      </c>
      <c r="D202">
        <v>1</v>
      </c>
      <c r="E202" t="s">
        <v>1448</v>
      </c>
      <c r="F202" t="s">
        <v>1444</v>
      </c>
    </row>
    <row r="203" spans="1:6" x14ac:dyDescent="0.2">
      <c r="A203">
        <v>180</v>
      </c>
      <c r="B203" t="s">
        <v>819</v>
      </c>
      <c r="C203" t="s">
        <v>822</v>
      </c>
      <c r="E203" t="s">
        <v>823</v>
      </c>
      <c r="F203" t="s">
        <v>819</v>
      </c>
    </row>
    <row r="204" spans="1:6" x14ac:dyDescent="0.2">
      <c r="A204">
        <v>181</v>
      </c>
      <c r="B204" t="s">
        <v>1827</v>
      </c>
      <c r="C204" t="s">
        <v>1837</v>
      </c>
      <c r="E204" t="s">
        <v>1838</v>
      </c>
      <c r="F204" t="s">
        <v>1827</v>
      </c>
    </row>
    <row r="205" spans="1:6" x14ac:dyDescent="0.2">
      <c r="A205">
        <v>182</v>
      </c>
      <c r="B205" t="s">
        <v>326</v>
      </c>
      <c r="C205" t="s">
        <v>327</v>
      </c>
      <c r="E205" t="s">
        <v>328</v>
      </c>
      <c r="F205" t="s">
        <v>326</v>
      </c>
    </row>
    <row r="206" spans="1:6" x14ac:dyDescent="0.2">
      <c r="A206">
        <v>183</v>
      </c>
      <c r="B206" t="s">
        <v>942</v>
      </c>
      <c r="C206" t="s">
        <v>943</v>
      </c>
      <c r="E206" t="s">
        <v>944</v>
      </c>
      <c r="F206" t="s">
        <v>942</v>
      </c>
    </row>
    <row r="207" spans="1:6" x14ac:dyDescent="0.2">
      <c r="A207">
        <v>184</v>
      </c>
      <c r="B207" t="s">
        <v>1094</v>
      </c>
      <c r="C207" t="s">
        <v>1095</v>
      </c>
      <c r="E207" t="s">
        <v>1096</v>
      </c>
      <c r="F207" t="s">
        <v>1094</v>
      </c>
    </row>
    <row r="208" spans="1:6" x14ac:dyDescent="0.2">
      <c r="A208">
        <v>185</v>
      </c>
      <c r="B208" t="s">
        <v>88</v>
      </c>
      <c r="C208" t="s">
        <v>91</v>
      </c>
      <c r="E208" t="s">
        <v>92</v>
      </c>
      <c r="F208" t="s">
        <v>88</v>
      </c>
    </row>
    <row r="209" spans="1:6" x14ac:dyDescent="0.2">
      <c r="A209">
        <v>186</v>
      </c>
      <c r="B209" t="s">
        <v>2016</v>
      </c>
      <c r="C209" t="s">
        <v>2021</v>
      </c>
      <c r="E209" t="s">
        <v>2022</v>
      </c>
      <c r="F209" t="s">
        <v>2016</v>
      </c>
    </row>
    <row r="210" spans="1:6" x14ac:dyDescent="0.2">
      <c r="A210">
        <v>187</v>
      </c>
      <c r="B210" t="s">
        <v>878</v>
      </c>
      <c r="C210" t="s">
        <v>881</v>
      </c>
      <c r="E210" t="s">
        <v>882</v>
      </c>
      <c r="F210" t="s">
        <v>878</v>
      </c>
    </row>
    <row r="211" spans="1:6" x14ac:dyDescent="0.2">
      <c r="A211">
        <v>188</v>
      </c>
      <c r="B211" t="s">
        <v>1940</v>
      </c>
      <c r="C211" t="s">
        <v>1945</v>
      </c>
      <c r="E211" t="s">
        <v>1946</v>
      </c>
      <c r="F211" t="s">
        <v>1940</v>
      </c>
    </row>
    <row r="212" spans="1:6" x14ac:dyDescent="0.2">
      <c r="A212">
        <v>189</v>
      </c>
      <c r="B212" t="s">
        <v>1245</v>
      </c>
      <c r="C212" t="s">
        <v>1250</v>
      </c>
      <c r="E212" t="s">
        <v>1251</v>
      </c>
      <c r="F212" t="s">
        <v>1245</v>
      </c>
    </row>
    <row r="213" spans="1:6" x14ac:dyDescent="0.2">
      <c r="A213">
        <v>190</v>
      </c>
      <c r="B213" t="s">
        <v>770</v>
      </c>
      <c r="C213" t="s">
        <v>773</v>
      </c>
      <c r="E213" t="s">
        <v>774</v>
      </c>
      <c r="F213" t="s">
        <v>770</v>
      </c>
    </row>
    <row r="214" spans="1:6" x14ac:dyDescent="0.2">
      <c r="A214">
        <v>191</v>
      </c>
      <c r="B214" t="s">
        <v>1605</v>
      </c>
      <c r="C214" t="s">
        <v>1612</v>
      </c>
      <c r="E214" t="s">
        <v>1613</v>
      </c>
      <c r="F214" t="s">
        <v>1605</v>
      </c>
    </row>
    <row r="215" spans="1:6" x14ac:dyDescent="0.2">
      <c r="A215">
        <v>192</v>
      </c>
      <c r="B215" t="s">
        <v>393</v>
      </c>
      <c r="C215" t="s">
        <v>1535</v>
      </c>
      <c r="E215" t="s">
        <v>1536</v>
      </c>
      <c r="F215" t="s">
        <v>393</v>
      </c>
    </row>
    <row r="216" spans="1:6" x14ac:dyDescent="0.2">
      <c r="A216">
        <v>193</v>
      </c>
      <c r="B216" t="s">
        <v>1924</v>
      </c>
      <c r="C216" t="s">
        <v>1929</v>
      </c>
      <c r="D216">
        <v>1</v>
      </c>
      <c r="E216" t="s">
        <v>1930</v>
      </c>
      <c r="F216" t="s">
        <v>1924</v>
      </c>
    </row>
    <row r="217" spans="1:6" x14ac:dyDescent="0.2">
      <c r="A217">
        <v>194</v>
      </c>
      <c r="B217" t="s">
        <v>1605</v>
      </c>
      <c r="C217" t="s">
        <v>1614</v>
      </c>
      <c r="E217" t="s">
        <v>1615</v>
      </c>
      <c r="F217" t="s">
        <v>1605</v>
      </c>
    </row>
    <row r="218" spans="1:6" x14ac:dyDescent="0.2">
      <c r="A218">
        <v>195</v>
      </c>
      <c r="B218" t="s">
        <v>966</v>
      </c>
      <c r="C218" t="s">
        <v>969</v>
      </c>
      <c r="E218" t="s">
        <v>970</v>
      </c>
      <c r="F218" t="s">
        <v>966</v>
      </c>
    </row>
    <row r="219" spans="1:6" x14ac:dyDescent="0.2">
      <c r="A219">
        <v>196</v>
      </c>
      <c r="B219" t="s">
        <v>917</v>
      </c>
      <c r="C219" t="s">
        <v>1851</v>
      </c>
      <c r="E219" t="s">
        <v>1852</v>
      </c>
      <c r="F219" t="s">
        <v>917</v>
      </c>
    </row>
    <row r="220" spans="1:6" x14ac:dyDescent="0.2">
      <c r="A220">
        <v>197</v>
      </c>
      <c r="B220" t="s">
        <v>917</v>
      </c>
      <c r="C220" t="s">
        <v>1853</v>
      </c>
      <c r="E220" t="s">
        <v>1854</v>
      </c>
      <c r="F220" t="s">
        <v>917</v>
      </c>
    </row>
    <row r="221" spans="1:6" x14ac:dyDescent="0.2">
      <c r="A221">
        <v>198</v>
      </c>
      <c r="B221" t="s">
        <v>878</v>
      </c>
      <c r="C221" t="s">
        <v>883</v>
      </c>
      <c r="E221" t="s">
        <v>884</v>
      </c>
      <c r="F221" t="s">
        <v>878</v>
      </c>
    </row>
    <row r="222" spans="1:6" x14ac:dyDescent="0.2">
      <c r="A222">
        <v>199</v>
      </c>
      <c r="B222" t="s">
        <v>348</v>
      </c>
      <c r="C222" t="s">
        <v>353</v>
      </c>
      <c r="E222" t="s">
        <v>354</v>
      </c>
      <c r="F222" t="s">
        <v>348</v>
      </c>
    </row>
    <row r="223" spans="1:6" x14ac:dyDescent="0.2">
      <c r="A223">
        <v>200</v>
      </c>
      <c r="B223" t="s">
        <v>1896</v>
      </c>
      <c r="C223" t="s">
        <v>1902</v>
      </c>
      <c r="E223" t="s">
        <v>1903</v>
      </c>
      <c r="F223" t="s">
        <v>1896</v>
      </c>
    </row>
    <row r="224" spans="1:6" x14ac:dyDescent="0.2">
      <c r="A224">
        <v>201</v>
      </c>
      <c r="B224" t="s">
        <v>1512</v>
      </c>
      <c r="C224" t="s">
        <v>1514</v>
      </c>
      <c r="E224" t="s">
        <v>1515</v>
      </c>
      <c r="F224" t="s">
        <v>1512</v>
      </c>
    </row>
    <row r="225" spans="1:6" x14ac:dyDescent="0.2">
      <c r="A225">
        <v>202</v>
      </c>
      <c r="B225" t="s">
        <v>2016</v>
      </c>
      <c r="C225" t="s">
        <v>2023</v>
      </c>
      <c r="E225" t="s">
        <v>2024</v>
      </c>
      <c r="F225" t="s">
        <v>2016</v>
      </c>
    </row>
    <row r="226" spans="1:6" x14ac:dyDescent="0.2">
      <c r="A226">
        <v>203</v>
      </c>
      <c r="B226" t="s">
        <v>1512</v>
      </c>
      <c r="C226" t="s">
        <v>1516</v>
      </c>
      <c r="E226" t="s">
        <v>1517</v>
      </c>
      <c r="F226" t="s">
        <v>1512</v>
      </c>
    </row>
    <row r="227" spans="1:6" x14ac:dyDescent="0.2">
      <c r="A227">
        <v>204</v>
      </c>
      <c r="B227" t="s">
        <v>977</v>
      </c>
      <c r="C227" t="s">
        <v>982</v>
      </c>
      <c r="E227" t="s">
        <v>983</v>
      </c>
      <c r="F227" t="s">
        <v>977</v>
      </c>
    </row>
    <row r="228" spans="1:6" x14ac:dyDescent="0.2">
      <c r="A228">
        <v>205</v>
      </c>
      <c r="B228" t="s">
        <v>558</v>
      </c>
      <c r="C228" t="s">
        <v>563</v>
      </c>
      <c r="E228" t="s">
        <v>564</v>
      </c>
      <c r="F228" t="s">
        <v>558</v>
      </c>
    </row>
    <row r="229" spans="1:6" x14ac:dyDescent="0.2">
      <c r="A229">
        <v>206</v>
      </c>
      <c r="B229" t="s">
        <v>288</v>
      </c>
      <c r="C229" t="s">
        <v>807</v>
      </c>
      <c r="E229" t="s">
        <v>808</v>
      </c>
      <c r="F229" t="s">
        <v>288</v>
      </c>
    </row>
    <row r="230" spans="1:6" x14ac:dyDescent="0.2">
      <c r="A230">
        <v>207</v>
      </c>
      <c r="B230" t="s">
        <v>2016</v>
      </c>
      <c r="C230" t="s">
        <v>2025</v>
      </c>
      <c r="E230" t="s">
        <v>2026</v>
      </c>
      <c r="F230" t="s">
        <v>2016</v>
      </c>
    </row>
    <row r="231" spans="1:6" x14ac:dyDescent="0.2">
      <c r="A231">
        <v>208</v>
      </c>
      <c r="B231" t="s">
        <v>639</v>
      </c>
      <c r="C231" t="s">
        <v>642</v>
      </c>
      <c r="E231" t="s">
        <v>643</v>
      </c>
      <c r="F231" t="s">
        <v>639</v>
      </c>
    </row>
    <row r="232" spans="1:6" x14ac:dyDescent="0.2">
      <c r="A232">
        <v>209</v>
      </c>
      <c r="B232" t="s">
        <v>1690</v>
      </c>
      <c r="C232" t="s">
        <v>1697</v>
      </c>
      <c r="E232" t="s">
        <v>1698</v>
      </c>
      <c r="F232" t="s">
        <v>1690</v>
      </c>
    </row>
    <row r="233" spans="1:6" x14ac:dyDescent="0.2">
      <c r="A233">
        <v>210</v>
      </c>
      <c r="B233" t="s">
        <v>596</v>
      </c>
      <c r="C233" t="s">
        <v>597</v>
      </c>
      <c r="E233" t="s">
        <v>598</v>
      </c>
      <c r="F233" t="s">
        <v>596</v>
      </c>
    </row>
    <row r="234" spans="1:6" x14ac:dyDescent="0.2">
      <c r="A234">
        <v>211</v>
      </c>
      <c r="B234" t="s">
        <v>558</v>
      </c>
      <c r="C234" t="s">
        <v>565</v>
      </c>
      <c r="E234" t="s">
        <v>566</v>
      </c>
      <c r="F234" t="s">
        <v>558</v>
      </c>
    </row>
    <row r="235" spans="1:6" x14ac:dyDescent="0.2">
      <c r="A235">
        <v>212</v>
      </c>
      <c r="B235" t="s">
        <v>1165</v>
      </c>
      <c r="C235" t="s">
        <v>1965</v>
      </c>
      <c r="E235" t="s">
        <v>1966</v>
      </c>
      <c r="F235" t="s">
        <v>1165</v>
      </c>
    </row>
    <row r="236" spans="1:6" x14ac:dyDescent="0.2">
      <c r="A236">
        <v>213</v>
      </c>
      <c r="B236" t="s">
        <v>558</v>
      </c>
      <c r="C236" t="s">
        <v>567</v>
      </c>
      <c r="E236" t="s">
        <v>568</v>
      </c>
      <c r="F236" t="s">
        <v>558</v>
      </c>
    </row>
    <row r="237" spans="1:6" x14ac:dyDescent="0.2">
      <c r="A237">
        <v>214</v>
      </c>
      <c r="B237" t="s">
        <v>503</v>
      </c>
      <c r="C237" t="s">
        <v>515</v>
      </c>
      <c r="E237" t="s">
        <v>516</v>
      </c>
      <c r="F237" t="s">
        <v>503</v>
      </c>
    </row>
    <row r="238" spans="1:6" x14ac:dyDescent="0.2">
      <c r="A238">
        <v>215</v>
      </c>
      <c r="B238" t="s">
        <v>596</v>
      </c>
      <c r="C238" t="s">
        <v>596</v>
      </c>
      <c r="E238" t="s">
        <v>599</v>
      </c>
      <c r="F238" t="s">
        <v>596</v>
      </c>
    </row>
    <row r="239" spans="1:6" x14ac:dyDescent="0.2">
      <c r="A239">
        <v>216</v>
      </c>
      <c r="B239" t="s">
        <v>1999</v>
      </c>
      <c r="C239" t="s">
        <v>2004</v>
      </c>
      <c r="E239" t="s">
        <v>2005</v>
      </c>
      <c r="F239" t="s">
        <v>1999</v>
      </c>
    </row>
    <row r="240" spans="1:6" x14ac:dyDescent="0.2">
      <c r="A240">
        <v>217</v>
      </c>
      <c r="B240" t="s">
        <v>320</v>
      </c>
      <c r="C240" t="s">
        <v>329</v>
      </c>
      <c r="E240" t="s">
        <v>330</v>
      </c>
      <c r="F240" t="s">
        <v>320</v>
      </c>
    </row>
    <row r="241" spans="1:6" x14ac:dyDescent="0.2">
      <c r="A241">
        <v>218</v>
      </c>
      <c r="B241" t="s">
        <v>1633</v>
      </c>
      <c r="C241" t="s">
        <v>1636</v>
      </c>
      <c r="E241" t="s">
        <v>1637</v>
      </c>
      <c r="F241" t="s">
        <v>1633</v>
      </c>
    </row>
    <row r="242" spans="1:6" x14ac:dyDescent="0.2">
      <c r="A242">
        <v>219</v>
      </c>
      <c r="B242" t="s">
        <v>1724</v>
      </c>
      <c r="C242" t="s">
        <v>1725</v>
      </c>
      <c r="E242" t="s">
        <v>1726</v>
      </c>
      <c r="F242" t="s">
        <v>1724</v>
      </c>
    </row>
    <row r="243" spans="1:6" x14ac:dyDescent="0.2">
      <c r="A243">
        <v>220</v>
      </c>
      <c r="B243" t="s">
        <v>619</v>
      </c>
      <c r="C243" t="s">
        <v>619</v>
      </c>
      <c r="E243" t="s">
        <v>622</v>
      </c>
      <c r="F243" t="s">
        <v>619</v>
      </c>
    </row>
    <row r="244" spans="1:6" x14ac:dyDescent="0.2">
      <c r="A244">
        <v>221</v>
      </c>
      <c r="B244" t="s">
        <v>619</v>
      </c>
      <c r="C244" t="s">
        <v>623</v>
      </c>
      <c r="E244" t="s">
        <v>624</v>
      </c>
      <c r="F244" t="s">
        <v>619</v>
      </c>
    </row>
    <row r="245" spans="1:6" x14ac:dyDescent="0.2">
      <c r="A245">
        <v>222</v>
      </c>
      <c r="B245" t="s">
        <v>503</v>
      </c>
      <c r="C245" t="s">
        <v>513</v>
      </c>
      <c r="E245" t="s">
        <v>514</v>
      </c>
      <c r="F245" t="s">
        <v>503</v>
      </c>
    </row>
    <row r="246" spans="1:6" x14ac:dyDescent="0.2">
      <c r="A246">
        <v>223</v>
      </c>
      <c r="B246" t="s">
        <v>531</v>
      </c>
      <c r="C246" t="s">
        <v>540</v>
      </c>
      <c r="E246" t="s">
        <v>541</v>
      </c>
      <c r="F246" t="s">
        <v>531</v>
      </c>
    </row>
    <row r="247" spans="1:6" x14ac:dyDescent="0.2">
      <c r="A247">
        <v>224</v>
      </c>
      <c r="B247" t="s">
        <v>1650</v>
      </c>
      <c r="C247" t="s">
        <v>1654</v>
      </c>
      <c r="E247" t="s">
        <v>1655</v>
      </c>
      <c r="F247" t="s">
        <v>1650</v>
      </c>
    </row>
    <row r="248" spans="1:6" x14ac:dyDescent="0.2">
      <c r="A248">
        <v>225</v>
      </c>
      <c r="B248" t="s">
        <v>1136</v>
      </c>
      <c r="C248" t="s">
        <v>1137</v>
      </c>
      <c r="E248" t="s">
        <v>1138</v>
      </c>
      <c r="F248" t="s">
        <v>1136</v>
      </c>
    </row>
    <row r="249" spans="1:6" x14ac:dyDescent="0.2">
      <c r="A249">
        <v>226</v>
      </c>
      <c r="B249" t="s">
        <v>531</v>
      </c>
      <c r="C249" t="s">
        <v>542</v>
      </c>
      <c r="E249" t="s">
        <v>543</v>
      </c>
      <c r="F249" t="s">
        <v>531</v>
      </c>
    </row>
    <row r="250" spans="1:6" x14ac:dyDescent="0.2">
      <c r="A250">
        <v>227</v>
      </c>
      <c r="B250" t="s">
        <v>211</v>
      </c>
      <c r="C250" t="s">
        <v>212</v>
      </c>
      <c r="E250" t="s">
        <v>213</v>
      </c>
      <c r="F250" t="s">
        <v>211</v>
      </c>
    </row>
    <row r="251" spans="1:6" x14ac:dyDescent="0.2">
      <c r="A251">
        <v>228</v>
      </c>
      <c r="B251" t="s">
        <v>1264</v>
      </c>
      <c r="C251" t="s">
        <v>1267</v>
      </c>
      <c r="E251" t="s">
        <v>1268</v>
      </c>
      <c r="F251" t="s">
        <v>1264</v>
      </c>
    </row>
    <row r="252" spans="1:6" x14ac:dyDescent="0.2">
      <c r="A252">
        <v>229</v>
      </c>
      <c r="B252" t="s">
        <v>2107</v>
      </c>
      <c r="C252" t="s">
        <v>639</v>
      </c>
      <c r="E252" t="s">
        <v>1580</v>
      </c>
      <c r="F252" t="s">
        <v>2107</v>
      </c>
    </row>
    <row r="253" spans="1:6" x14ac:dyDescent="0.2">
      <c r="A253">
        <v>213</v>
      </c>
      <c r="B253" t="s">
        <v>558</v>
      </c>
      <c r="C253" t="s">
        <v>2108</v>
      </c>
      <c r="E253" t="s">
        <v>568</v>
      </c>
      <c r="F253" t="s">
        <v>558</v>
      </c>
    </row>
    <row r="254" spans="1:6" x14ac:dyDescent="0.2">
      <c r="A254">
        <v>214</v>
      </c>
      <c r="B254" t="s">
        <v>503</v>
      </c>
      <c r="C254" t="s">
        <v>2109</v>
      </c>
      <c r="E254" t="s">
        <v>516</v>
      </c>
      <c r="F254" t="s">
        <v>503</v>
      </c>
    </row>
    <row r="255" spans="1:6" x14ac:dyDescent="0.2">
      <c r="A255">
        <v>230</v>
      </c>
      <c r="B255" t="s">
        <v>558</v>
      </c>
      <c r="C255" t="s">
        <v>569</v>
      </c>
      <c r="E255" t="s">
        <v>570</v>
      </c>
      <c r="F255" t="s">
        <v>558</v>
      </c>
    </row>
    <row r="256" spans="1:6" x14ac:dyDescent="0.2">
      <c r="A256">
        <v>231</v>
      </c>
      <c r="B256" t="s">
        <v>1650</v>
      </c>
      <c r="C256" t="s">
        <v>1656</v>
      </c>
      <c r="E256" t="s">
        <v>1657</v>
      </c>
      <c r="F256" t="s">
        <v>1650</v>
      </c>
    </row>
    <row r="257" spans="1:6" x14ac:dyDescent="0.2">
      <c r="A257">
        <v>232</v>
      </c>
      <c r="B257" t="s">
        <v>446</v>
      </c>
      <c r="C257" t="s">
        <v>447</v>
      </c>
      <c r="E257" t="s">
        <v>448</v>
      </c>
      <c r="F257" t="s">
        <v>446</v>
      </c>
    </row>
    <row r="258" spans="1:6" x14ac:dyDescent="0.2">
      <c r="A258">
        <v>233</v>
      </c>
      <c r="B258" t="s">
        <v>819</v>
      </c>
      <c r="C258" t="s">
        <v>824</v>
      </c>
      <c r="E258" t="s">
        <v>825</v>
      </c>
      <c r="F258" t="s">
        <v>819</v>
      </c>
    </row>
    <row r="259" spans="1:6" x14ac:dyDescent="0.2">
      <c r="A259">
        <v>234</v>
      </c>
      <c r="B259" t="s">
        <v>1690</v>
      </c>
      <c r="C259" t="s">
        <v>1699</v>
      </c>
      <c r="E259" t="s">
        <v>1700</v>
      </c>
      <c r="F259" t="s">
        <v>1690</v>
      </c>
    </row>
    <row r="260" spans="1:6" x14ac:dyDescent="0.2">
      <c r="A260">
        <v>235</v>
      </c>
      <c r="B260" t="s">
        <v>716</v>
      </c>
      <c r="C260" t="s">
        <v>719</v>
      </c>
      <c r="E260" t="s">
        <v>720</v>
      </c>
      <c r="F260" t="s">
        <v>716</v>
      </c>
    </row>
    <row r="261" spans="1:6" x14ac:dyDescent="0.2">
      <c r="A261">
        <v>236</v>
      </c>
      <c r="B261" t="s">
        <v>1690</v>
      </c>
      <c r="C261" t="s">
        <v>1701</v>
      </c>
      <c r="E261" t="s">
        <v>1702</v>
      </c>
      <c r="F261" t="s">
        <v>1690</v>
      </c>
    </row>
    <row r="262" spans="1:6" x14ac:dyDescent="0.2">
      <c r="A262">
        <v>237</v>
      </c>
      <c r="B262" t="s">
        <v>1195</v>
      </c>
      <c r="C262" t="s">
        <v>1196</v>
      </c>
      <c r="E262" t="s">
        <v>1197</v>
      </c>
      <c r="F262" t="s">
        <v>1195</v>
      </c>
    </row>
    <row r="263" spans="1:6" x14ac:dyDescent="0.2">
      <c r="A263">
        <v>238</v>
      </c>
      <c r="B263" t="s">
        <v>1274</v>
      </c>
      <c r="C263" t="s">
        <v>1277</v>
      </c>
      <c r="E263" t="s">
        <v>1278</v>
      </c>
      <c r="F263" t="s">
        <v>1274</v>
      </c>
    </row>
    <row r="264" spans="1:6" x14ac:dyDescent="0.2">
      <c r="A264">
        <v>239</v>
      </c>
      <c r="B264" t="s">
        <v>384</v>
      </c>
      <c r="C264" t="s">
        <v>387</v>
      </c>
      <c r="E264" t="s">
        <v>388</v>
      </c>
      <c r="F264" t="s">
        <v>384</v>
      </c>
    </row>
    <row r="265" spans="1:6" x14ac:dyDescent="0.2">
      <c r="A265">
        <v>240</v>
      </c>
      <c r="B265" t="s">
        <v>531</v>
      </c>
      <c r="C265" t="s">
        <v>544</v>
      </c>
      <c r="E265" t="s">
        <v>545</v>
      </c>
      <c r="F265" t="s">
        <v>531</v>
      </c>
    </row>
    <row r="266" spans="1:6" x14ac:dyDescent="0.2">
      <c r="A266">
        <v>241</v>
      </c>
      <c r="B266" t="s">
        <v>2067</v>
      </c>
      <c r="C266" t="s">
        <v>2068</v>
      </c>
      <c r="E266" t="s">
        <v>2069</v>
      </c>
      <c r="F266" t="s">
        <v>2067</v>
      </c>
    </row>
    <row r="267" spans="1:6" x14ac:dyDescent="0.2">
      <c r="A267">
        <v>242</v>
      </c>
      <c r="B267" t="s">
        <v>587</v>
      </c>
      <c r="C267" t="s">
        <v>590</v>
      </c>
      <c r="E267" t="s">
        <v>591</v>
      </c>
      <c r="F267" t="s">
        <v>587</v>
      </c>
    </row>
    <row r="268" spans="1:6" x14ac:dyDescent="0.2">
      <c r="A268">
        <v>243</v>
      </c>
      <c r="B268" t="s">
        <v>671</v>
      </c>
      <c r="C268" t="s">
        <v>671</v>
      </c>
      <c r="E268" t="s">
        <v>685</v>
      </c>
      <c r="F268" t="s">
        <v>671</v>
      </c>
    </row>
    <row r="269" spans="1:6" x14ac:dyDescent="0.2">
      <c r="A269">
        <v>244</v>
      </c>
      <c r="B269" t="s">
        <v>275</v>
      </c>
      <c r="C269" t="s">
        <v>286</v>
      </c>
      <c r="E269" t="s">
        <v>287</v>
      </c>
      <c r="F269" t="s">
        <v>275</v>
      </c>
    </row>
    <row r="270" spans="1:6" x14ac:dyDescent="0.2">
      <c r="A270">
        <v>245</v>
      </c>
      <c r="B270" t="s">
        <v>1165</v>
      </c>
      <c r="C270" t="s">
        <v>1967</v>
      </c>
      <c r="E270" t="s">
        <v>1968</v>
      </c>
      <c r="F270" t="s">
        <v>1165</v>
      </c>
    </row>
    <row r="271" spans="1:6" x14ac:dyDescent="0.2">
      <c r="A271">
        <v>246</v>
      </c>
      <c r="B271" t="s">
        <v>619</v>
      </c>
      <c r="C271" t="s">
        <v>625</v>
      </c>
      <c r="E271" t="s">
        <v>626</v>
      </c>
      <c r="F271" t="s">
        <v>619</v>
      </c>
    </row>
    <row r="272" spans="1:6" x14ac:dyDescent="0.2">
      <c r="A272">
        <v>247</v>
      </c>
      <c r="B272" t="s">
        <v>174</v>
      </c>
      <c r="C272" t="s">
        <v>177</v>
      </c>
      <c r="E272" t="s">
        <v>178</v>
      </c>
      <c r="F272" t="s">
        <v>174</v>
      </c>
    </row>
    <row r="273" spans="1:6" x14ac:dyDescent="0.2">
      <c r="A273">
        <v>248</v>
      </c>
      <c r="B273" t="s">
        <v>921</v>
      </c>
      <c r="C273" t="s">
        <v>922</v>
      </c>
      <c r="E273" t="s">
        <v>923</v>
      </c>
      <c r="F273" t="s">
        <v>921</v>
      </c>
    </row>
    <row r="274" spans="1:6" x14ac:dyDescent="0.2">
      <c r="A274">
        <v>249</v>
      </c>
      <c r="B274" t="s">
        <v>671</v>
      </c>
      <c r="C274" t="s">
        <v>686</v>
      </c>
      <c r="E274" t="s">
        <v>687</v>
      </c>
      <c r="F274" t="s">
        <v>671</v>
      </c>
    </row>
    <row r="275" spans="1:6" x14ac:dyDescent="0.2">
      <c r="A275">
        <v>250</v>
      </c>
      <c r="B275" t="s">
        <v>370</v>
      </c>
      <c r="C275" t="s">
        <v>371</v>
      </c>
      <c r="E275" t="s">
        <v>372</v>
      </c>
      <c r="F275" t="s">
        <v>370</v>
      </c>
    </row>
    <row r="276" spans="1:6" x14ac:dyDescent="0.2">
      <c r="A276">
        <v>251</v>
      </c>
      <c r="B276" t="s">
        <v>688</v>
      </c>
      <c r="C276" t="s">
        <v>689</v>
      </c>
      <c r="E276" t="s">
        <v>690</v>
      </c>
      <c r="F276" t="s">
        <v>688</v>
      </c>
    </row>
    <row r="277" spans="1:6" x14ac:dyDescent="0.2">
      <c r="A277">
        <v>252</v>
      </c>
      <c r="B277" t="s">
        <v>1803</v>
      </c>
      <c r="C277" t="s">
        <v>1808</v>
      </c>
      <c r="E277" t="s">
        <v>1809</v>
      </c>
      <c r="F277" t="s">
        <v>1803</v>
      </c>
    </row>
    <row r="278" spans="1:6" x14ac:dyDescent="0.2">
      <c r="A278">
        <v>253</v>
      </c>
      <c r="B278" t="s">
        <v>2062</v>
      </c>
      <c r="C278" t="s">
        <v>2070</v>
      </c>
      <c r="E278" t="s">
        <v>2071</v>
      </c>
      <c r="F278" t="s">
        <v>2062</v>
      </c>
    </row>
    <row r="279" spans="1:6" x14ac:dyDescent="0.2">
      <c r="A279">
        <v>254</v>
      </c>
      <c r="B279" t="s">
        <v>1294</v>
      </c>
      <c r="C279" t="s">
        <v>1295</v>
      </c>
      <c r="E279" t="s">
        <v>1296</v>
      </c>
      <c r="F279" t="s">
        <v>1294</v>
      </c>
    </row>
    <row r="280" spans="1:6" x14ac:dyDescent="0.2">
      <c r="A280">
        <v>255</v>
      </c>
      <c r="B280" t="s">
        <v>1724</v>
      </c>
      <c r="C280" t="s">
        <v>1727</v>
      </c>
      <c r="E280" t="s">
        <v>1728</v>
      </c>
      <c r="F280" t="s">
        <v>1724</v>
      </c>
    </row>
    <row r="281" spans="1:6" x14ac:dyDescent="0.2">
      <c r="A281">
        <v>256</v>
      </c>
      <c r="B281" t="s">
        <v>619</v>
      </c>
      <c r="C281" t="s">
        <v>627</v>
      </c>
      <c r="E281" t="s">
        <v>628</v>
      </c>
      <c r="F281" t="s">
        <v>619</v>
      </c>
    </row>
    <row r="282" spans="1:6" x14ac:dyDescent="0.2">
      <c r="A282">
        <v>257</v>
      </c>
      <c r="B282" t="s">
        <v>1670</v>
      </c>
      <c r="C282" t="s">
        <v>1673</v>
      </c>
      <c r="E282" t="s">
        <v>1674</v>
      </c>
      <c r="F282" t="s">
        <v>1670</v>
      </c>
    </row>
    <row r="283" spans="1:6" x14ac:dyDescent="0.2">
      <c r="A283">
        <v>258</v>
      </c>
      <c r="B283" t="s">
        <v>1294</v>
      </c>
      <c r="C283" t="s">
        <v>1297</v>
      </c>
      <c r="E283" t="s">
        <v>1298</v>
      </c>
      <c r="F283" t="s">
        <v>1294</v>
      </c>
    </row>
    <row r="284" spans="1:6" x14ac:dyDescent="0.2">
      <c r="A284">
        <v>259</v>
      </c>
      <c r="B284" t="s">
        <v>1887</v>
      </c>
      <c r="C284" t="s">
        <v>1888</v>
      </c>
      <c r="E284" t="s">
        <v>1889</v>
      </c>
      <c r="F284" t="s">
        <v>1887</v>
      </c>
    </row>
    <row r="285" spans="1:6" x14ac:dyDescent="0.2">
      <c r="A285">
        <v>260</v>
      </c>
      <c r="B285" t="s">
        <v>616</v>
      </c>
      <c r="C285" t="s">
        <v>617</v>
      </c>
      <c r="E285" t="s">
        <v>618</v>
      </c>
      <c r="F285" t="s">
        <v>616</v>
      </c>
    </row>
    <row r="286" spans="1:6" x14ac:dyDescent="0.2">
      <c r="A286">
        <v>261</v>
      </c>
      <c r="B286" t="s">
        <v>1803</v>
      </c>
      <c r="C286" t="s">
        <v>1810</v>
      </c>
      <c r="E286" t="s">
        <v>1811</v>
      </c>
      <c r="F286" t="s">
        <v>1803</v>
      </c>
    </row>
    <row r="287" spans="1:6" x14ac:dyDescent="0.2">
      <c r="A287">
        <v>262</v>
      </c>
      <c r="B287" t="s">
        <v>1262</v>
      </c>
      <c r="C287" t="s">
        <v>1890</v>
      </c>
      <c r="E287" t="s">
        <v>1891</v>
      </c>
      <c r="F287" t="s">
        <v>1262</v>
      </c>
    </row>
    <row r="288" spans="1:6" x14ac:dyDescent="0.2">
      <c r="A288">
        <v>263</v>
      </c>
      <c r="B288" t="s">
        <v>898</v>
      </c>
      <c r="C288" t="s">
        <v>903</v>
      </c>
      <c r="E288" t="s">
        <v>904</v>
      </c>
      <c r="F288" t="s">
        <v>898</v>
      </c>
    </row>
    <row r="289" spans="1:6" x14ac:dyDescent="0.2">
      <c r="A289">
        <v>264</v>
      </c>
      <c r="B289" t="s">
        <v>1690</v>
      </c>
      <c r="C289" t="s">
        <v>1703</v>
      </c>
      <c r="E289" t="s">
        <v>1704</v>
      </c>
      <c r="F289" t="s">
        <v>1690</v>
      </c>
    </row>
    <row r="290" spans="1:6" x14ac:dyDescent="0.2">
      <c r="A290">
        <v>265</v>
      </c>
      <c r="B290" t="s">
        <v>729</v>
      </c>
      <c r="C290" t="s">
        <v>734</v>
      </c>
      <c r="E290" t="s">
        <v>735</v>
      </c>
      <c r="F290" t="s">
        <v>729</v>
      </c>
    </row>
    <row r="291" spans="1:6" x14ac:dyDescent="0.2">
      <c r="A291">
        <v>266</v>
      </c>
      <c r="B291" t="s">
        <v>1724</v>
      </c>
      <c r="C291" t="s">
        <v>1729</v>
      </c>
      <c r="E291" t="s">
        <v>1730</v>
      </c>
      <c r="F291" t="s">
        <v>1724</v>
      </c>
    </row>
    <row r="292" spans="1:6" x14ac:dyDescent="0.2">
      <c r="A292">
        <v>267</v>
      </c>
      <c r="B292" t="s">
        <v>174</v>
      </c>
      <c r="C292" t="s">
        <v>179</v>
      </c>
      <c r="E292" t="s">
        <v>180</v>
      </c>
      <c r="F292" t="s">
        <v>174</v>
      </c>
    </row>
    <row r="293" spans="1:6" x14ac:dyDescent="0.2">
      <c r="A293">
        <v>268</v>
      </c>
      <c r="B293" t="s">
        <v>467</v>
      </c>
      <c r="C293" t="s">
        <v>469</v>
      </c>
      <c r="E293" t="s">
        <v>470</v>
      </c>
      <c r="F293" t="s">
        <v>467</v>
      </c>
    </row>
    <row r="294" spans="1:6" x14ac:dyDescent="0.2">
      <c r="A294">
        <v>269</v>
      </c>
      <c r="B294" t="s">
        <v>1569</v>
      </c>
      <c r="C294" t="s">
        <v>1581</v>
      </c>
      <c r="E294" t="s">
        <v>1582</v>
      </c>
      <c r="F294" t="s">
        <v>1569</v>
      </c>
    </row>
    <row r="295" spans="1:6" x14ac:dyDescent="0.2">
      <c r="A295">
        <v>270</v>
      </c>
      <c r="B295" t="s">
        <v>467</v>
      </c>
      <c r="C295" t="s">
        <v>471</v>
      </c>
      <c r="E295" t="s">
        <v>472</v>
      </c>
      <c r="F295" t="s">
        <v>467</v>
      </c>
    </row>
    <row r="296" spans="1:6" x14ac:dyDescent="0.2">
      <c r="A296">
        <v>271</v>
      </c>
      <c r="B296" t="s">
        <v>1431</v>
      </c>
      <c r="C296" t="s">
        <v>1434</v>
      </c>
      <c r="E296" t="s">
        <v>1435</v>
      </c>
      <c r="F296" t="s">
        <v>1431</v>
      </c>
    </row>
    <row r="297" spans="1:6" x14ac:dyDescent="0.2">
      <c r="A297">
        <v>272</v>
      </c>
      <c r="B297" t="s">
        <v>1650</v>
      </c>
      <c r="C297" t="s">
        <v>1658</v>
      </c>
      <c r="E297" t="s">
        <v>1659</v>
      </c>
      <c r="F297" t="s">
        <v>1650</v>
      </c>
    </row>
    <row r="298" spans="1:6" x14ac:dyDescent="0.2">
      <c r="A298">
        <v>273</v>
      </c>
      <c r="B298" t="s">
        <v>858</v>
      </c>
      <c r="C298" t="s">
        <v>861</v>
      </c>
      <c r="E298" t="s">
        <v>862</v>
      </c>
      <c r="F298" t="s">
        <v>858</v>
      </c>
    </row>
    <row r="299" spans="1:6" x14ac:dyDescent="0.2">
      <c r="A299">
        <v>274</v>
      </c>
      <c r="B299" t="s">
        <v>966</v>
      </c>
      <c r="C299" t="s">
        <v>971</v>
      </c>
      <c r="E299" t="s">
        <v>972</v>
      </c>
      <c r="F299" t="s">
        <v>966</v>
      </c>
    </row>
    <row r="300" spans="1:6" x14ac:dyDescent="0.2">
      <c r="A300">
        <v>275</v>
      </c>
      <c r="B300" t="s">
        <v>1210</v>
      </c>
      <c r="C300" t="s">
        <v>1223</v>
      </c>
      <c r="E300" t="s">
        <v>1224</v>
      </c>
      <c r="F300" t="s">
        <v>1210</v>
      </c>
    </row>
    <row r="301" spans="1:6" x14ac:dyDescent="0.2">
      <c r="A301">
        <v>276</v>
      </c>
      <c r="B301" t="s">
        <v>1373</v>
      </c>
      <c r="C301" t="s">
        <v>1374</v>
      </c>
      <c r="E301" t="s">
        <v>1375</v>
      </c>
      <c r="F301" t="s">
        <v>1373</v>
      </c>
    </row>
    <row r="302" spans="1:6" x14ac:dyDescent="0.2">
      <c r="A302">
        <v>277</v>
      </c>
      <c r="B302" t="s">
        <v>1512</v>
      </c>
      <c r="C302" t="s">
        <v>1518</v>
      </c>
      <c r="E302" t="s">
        <v>1519</v>
      </c>
      <c r="F302" t="s">
        <v>1512</v>
      </c>
    </row>
    <row r="303" spans="1:6" x14ac:dyDescent="0.2">
      <c r="A303">
        <v>278</v>
      </c>
      <c r="B303" t="s">
        <v>671</v>
      </c>
      <c r="C303" t="s">
        <v>691</v>
      </c>
      <c r="E303" t="s">
        <v>692</v>
      </c>
      <c r="F303" t="s">
        <v>671</v>
      </c>
    </row>
    <row r="304" spans="1:6" x14ac:dyDescent="0.2">
      <c r="A304">
        <v>279</v>
      </c>
      <c r="B304" t="s">
        <v>1490</v>
      </c>
      <c r="C304" t="s">
        <v>1499</v>
      </c>
      <c r="E304" t="s">
        <v>1500</v>
      </c>
      <c r="F304" t="s">
        <v>1490</v>
      </c>
    </row>
    <row r="305" spans="1:6" x14ac:dyDescent="0.2">
      <c r="A305">
        <v>280</v>
      </c>
      <c r="B305" t="s">
        <v>716</v>
      </c>
      <c r="C305" t="s">
        <v>721</v>
      </c>
      <c r="E305" t="s">
        <v>722</v>
      </c>
      <c r="F305" t="s">
        <v>716</v>
      </c>
    </row>
    <row r="306" spans="1:6" x14ac:dyDescent="0.2">
      <c r="A306">
        <v>281</v>
      </c>
      <c r="B306" t="s">
        <v>174</v>
      </c>
      <c r="C306" t="s">
        <v>181</v>
      </c>
      <c r="E306" t="s">
        <v>182</v>
      </c>
      <c r="F306" t="s">
        <v>174</v>
      </c>
    </row>
    <row r="307" spans="1:6" x14ac:dyDescent="0.2">
      <c r="A307">
        <v>282</v>
      </c>
      <c r="B307" t="s">
        <v>446</v>
      </c>
      <c r="C307" t="s">
        <v>449</v>
      </c>
      <c r="E307" t="s">
        <v>450</v>
      </c>
      <c r="F307" t="s">
        <v>446</v>
      </c>
    </row>
    <row r="308" spans="1:6" x14ac:dyDescent="0.2">
      <c r="A308">
        <v>283</v>
      </c>
      <c r="B308" t="s">
        <v>134</v>
      </c>
      <c r="C308" t="s">
        <v>138</v>
      </c>
      <c r="E308" t="s">
        <v>139</v>
      </c>
      <c r="F308" t="s">
        <v>134</v>
      </c>
    </row>
    <row r="309" spans="1:6" x14ac:dyDescent="0.2">
      <c r="A309">
        <v>284</v>
      </c>
      <c r="B309" t="s">
        <v>111</v>
      </c>
      <c r="C309" t="s">
        <v>116</v>
      </c>
      <c r="E309" t="s">
        <v>117</v>
      </c>
      <c r="F309" t="s">
        <v>111</v>
      </c>
    </row>
    <row r="310" spans="1:6" x14ac:dyDescent="0.2">
      <c r="A310">
        <v>285</v>
      </c>
      <c r="B310" t="s">
        <v>235</v>
      </c>
      <c r="C310" t="s">
        <v>236</v>
      </c>
      <c r="E310" t="s">
        <v>237</v>
      </c>
      <c r="F310" t="s">
        <v>235</v>
      </c>
    </row>
    <row r="311" spans="1:6" x14ac:dyDescent="0.2">
      <c r="A311">
        <v>286</v>
      </c>
      <c r="B311" t="s">
        <v>1210</v>
      </c>
      <c r="C311" t="s">
        <v>1225</v>
      </c>
      <c r="E311" t="s">
        <v>1226</v>
      </c>
      <c r="F311" t="s">
        <v>1210</v>
      </c>
    </row>
    <row r="312" spans="1:6" x14ac:dyDescent="0.2">
      <c r="A312">
        <v>287</v>
      </c>
      <c r="B312" t="s">
        <v>811</v>
      </c>
      <c r="C312" t="s">
        <v>1084</v>
      </c>
      <c r="E312" t="s">
        <v>1085</v>
      </c>
      <c r="F312" t="s">
        <v>811</v>
      </c>
    </row>
    <row r="313" spans="1:6" x14ac:dyDescent="0.2">
      <c r="A313">
        <v>288</v>
      </c>
      <c r="B313" t="s">
        <v>671</v>
      </c>
      <c r="C313" t="s">
        <v>693</v>
      </c>
      <c r="E313" t="s">
        <v>694</v>
      </c>
      <c r="F313" t="s">
        <v>671</v>
      </c>
    </row>
    <row r="314" spans="1:6" x14ac:dyDescent="0.2">
      <c r="A314">
        <v>289</v>
      </c>
      <c r="B314" t="s">
        <v>467</v>
      </c>
      <c r="C314" t="s">
        <v>473</v>
      </c>
      <c r="E314" t="s">
        <v>474</v>
      </c>
      <c r="F314" t="s">
        <v>467</v>
      </c>
    </row>
    <row r="315" spans="1:6" x14ac:dyDescent="0.2">
      <c r="A315">
        <v>290</v>
      </c>
      <c r="B315" t="s">
        <v>1864</v>
      </c>
      <c r="C315" t="s">
        <v>1871</v>
      </c>
      <c r="E315" t="s">
        <v>1872</v>
      </c>
      <c r="F315" t="s">
        <v>1864</v>
      </c>
    </row>
    <row r="316" spans="1:6" x14ac:dyDescent="0.2">
      <c r="A316">
        <v>291</v>
      </c>
      <c r="B316" t="s">
        <v>296</v>
      </c>
      <c r="C316" t="s">
        <v>297</v>
      </c>
      <c r="E316" t="s">
        <v>298</v>
      </c>
      <c r="F316" t="s">
        <v>296</v>
      </c>
    </row>
    <row r="317" spans="1:6" x14ac:dyDescent="0.2">
      <c r="A317">
        <v>292</v>
      </c>
      <c r="B317" t="s">
        <v>787</v>
      </c>
      <c r="C317" t="s">
        <v>788</v>
      </c>
      <c r="E317" t="s">
        <v>789</v>
      </c>
      <c r="F317" t="s">
        <v>787</v>
      </c>
    </row>
    <row r="318" spans="1:6" x14ac:dyDescent="0.2">
      <c r="A318">
        <v>293</v>
      </c>
      <c r="B318" t="s">
        <v>729</v>
      </c>
      <c r="C318" t="s">
        <v>729</v>
      </c>
      <c r="E318" t="s">
        <v>736</v>
      </c>
      <c r="F318" t="s">
        <v>729</v>
      </c>
    </row>
    <row r="319" spans="1:6" x14ac:dyDescent="0.2">
      <c r="A319">
        <v>294</v>
      </c>
      <c r="B319" t="s">
        <v>1169</v>
      </c>
      <c r="C319" t="s">
        <v>1176</v>
      </c>
      <c r="E319" t="s">
        <v>1177</v>
      </c>
      <c r="F319" t="s">
        <v>1169</v>
      </c>
    </row>
    <row r="320" spans="1:6" x14ac:dyDescent="0.2">
      <c r="A320">
        <v>295</v>
      </c>
      <c r="B320" t="s">
        <v>1345</v>
      </c>
      <c r="C320" t="s">
        <v>1350</v>
      </c>
      <c r="E320" t="s">
        <v>1351</v>
      </c>
      <c r="F320" t="s">
        <v>1345</v>
      </c>
    </row>
    <row r="321" spans="1:6" x14ac:dyDescent="0.2">
      <c r="A321">
        <v>296</v>
      </c>
      <c r="B321" t="s">
        <v>2047</v>
      </c>
      <c r="C321" t="s">
        <v>2048</v>
      </c>
      <c r="E321" t="s">
        <v>2049</v>
      </c>
      <c r="F321" t="s">
        <v>2047</v>
      </c>
    </row>
    <row r="322" spans="1:6" x14ac:dyDescent="0.2">
      <c r="A322">
        <v>297</v>
      </c>
      <c r="B322" t="s">
        <v>587</v>
      </c>
      <c r="C322" t="s">
        <v>592</v>
      </c>
      <c r="E322" t="s">
        <v>593</v>
      </c>
      <c r="F322" t="s">
        <v>587</v>
      </c>
    </row>
    <row r="323" spans="1:6" x14ac:dyDescent="0.2">
      <c r="A323">
        <v>298</v>
      </c>
      <c r="B323" t="s">
        <v>755</v>
      </c>
      <c r="C323" t="s">
        <v>755</v>
      </c>
      <c r="E323" t="s">
        <v>760</v>
      </c>
      <c r="F323" t="s">
        <v>755</v>
      </c>
    </row>
    <row r="324" spans="1:6" x14ac:dyDescent="0.2">
      <c r="A324">
        <v>299</v>
      </c>
      <c r="B324" t="s">
        <v>1553</v>
      </c>
      <c r="C324" t="s">
        <v>1554</v>
      </c>
      <c r="E324" t="s">
        <v>1555</v>
      </c>
      <c r="F324" t="s">
        <v>1553</v>
      </c>
    </row>
    <row r="325" spans="1:6" x14ac:dyDescent="0.2">
      <c r="A325">
        <v>300</v>
      </c>
      <c r="B325" t="s">
        <v>78</v>
      </c>
      <c r="C325" t="s">
        <v>82</v>
      </c>
      <c r="E325" t="s">
        <v>83</v>
      </c>
      <c r="F325" t="s">
        <v>78</v>
      </c>
    </row>
    <row r="326" spans="1:6" x14ac:dyDescent="0.2">
      <c r="A326">
        <v>301</v>
      </c>
      <c r="B326" t="s">
        <v>1986</v>
      </c>
      <c r="C326" t="s">
        <v>1987</v>
      </c>
      <c r="E326" t="s">
        <v>1988</v>
      </c>
      <c r="F326" t="s">
        <v>1986</v>
      </c>
    </row>
    <row r="327" spans="1:6" x14ac:dyDescent="0.2">
      <c r="A327">
        <v>302</v>
      </c>
      <c r="B327" t="s">
        <v>1999</v>
      </c>
      <c r="C327" t="s">
        <v>2006</v>
      </c>
      <c r="E327" t="s">
        <v>2007</v>
      </c>
      <c r="F327" t="s">
        <v>1999</v>
      </c>
    </row>
    <row r="328" spans="1:6" x14ac:dyDescent="0.2">
      <c r="A328">
        <v>303</v>
      </c>
      <c r="B328" t="s">
        <v>1165</v>
      </c>
      <c r="C328" t="s">
        <v>1969</v>
      </c>
      <c r="E328" t="s">
        <v>1970</v>
      </c>
      <c r="F328" t="s">
        <v>1165</v>
      </c>
    </row>
    <row r="329" spans="1:6" x14ac:dyDescent="0.2">
      <c r="A329">
        <v>304</v>
      </c>
      <c r="B329" t="s">
        <v>1195</v>
      </c>
      <c r="C329" t="s">
        <v>1198</v>
      </c>
      <c r="E329" t="s">
        <v>1199</v>
      </c>
      <c r="F329" t="s">
        <v>1195</v>
      </c>
    </row>
    <row r="330" spans="1:6" x14ac:dyDescent="0.2">
      <c r="A330">
        <v>305</v>
      </c>
      <c r="B330" t="s">
        <v>446</v>
      </c>
      <c r="C330" t="s">
        <v>451</v>
      </c>
      <c r="E330" t="s">
        <v>452</v>
      </c>
      <c r="F330" t="s">
        <v>446</v>
      </c>
    </row>
    <row r="331" spans="1:6" x14ac:dyDescent="0.2">
      <c r="A331">
        <v>306</v>
      </c>
      <c r="B331" t="s">
        <v>1195</v>
      </c>
      <c r="C331" t="s">
        <v>770</v>
      </c>
      <c r="E331" t="s">
        <v>1200</v>
      </c>
      <c r="F331" t="s">
        <v>1195</v>
      </c>
    </row>
    <row r="332" spans="1:6" x14ac:dyDescent="0.2">
      <c r="A332">
        <v>307</v>
      </c>
      <c r="B332" t="s">
        <v>193</v>
      </c>
      <c r="C332" t="s">
        <v>201</v>
      </c>
      <c r="E332" t="s">
        <v>202</v>
      </c>
      <c r="F332" t="s">
        <v>193</v>
      </c>
    </row>
    <row r="333" spans="1:6" x14ac:dyDescent="0.2">
      <c r="A333">
        <v>308</v>
      </c>
      <c r="B333" t="s">
        <v>421</v>
      </c>
      <c r="C333" t="s">
        <v>426</v>
      </c>
      <c r="E333" t="s">
        <v>427</v>
      </c>
      <c r="F333" t="s">
        <v>421</v>
      </c>
    </row>
    <row r="334" spans="1:6" x14ac:dyDescent="0.2">
      <c r="A334">
        <v>309</v>
      </c>
      <c r="B334" t="s">
        <v>211</v>
      </c>
      <c r="C334" t="s">
        <v>214</v>
      </c>
      <c r="E334" t="s">
        <v>215</v>
      </c>
      <c r="F334" t="s">
        <v>211</v>
      </c>
    </row>
    <row r="335" spans="1:6" x14ac:dyDescent="0.2">
      <c r="A335">
        <v>310</v>
      </c>
      <c r="B335" t="s">
        <v>1245</v>
      </c>
      <c r="C335" t="s">
        <v>1252</v>
      </c>
      <c r="D335">
        <v>1</v>
      </c>
      <c r="E335" t="s">
        <v>1253</v>
      </c>
      <c r="F335" t="s">
        <v>1245</v>
      </c>
    </row>
    <row r="336" spans="1:6" x14ac:dyDescent="0.2">
      <c r="A336">
        <v>311</v>
      </c>
      <c r="B336" t="s">
        <v>1312</v>
      </c>
      <c r="C336" t="s">
        <v>787</v>
      </c>
      <c r="E336" t="s">
        <v>1315</v>
      </c>
      <c r="F336" t="s">
        <v>1312</v>
      </c>
    </row>
    <row r="337" spans="1:6" x14ac:dyDescent="0.2">
      <c r="A337">
        <v>312</v>
      </c>
      <c r="B337" t="s">
        <v>1444</v>
      </c>
      <c r="C337" t="s">
        <v>1449</v>
      </c>
      <c r="E337" t="s">
        <v>1450</v>
      </c>
      <c r="F337" t="s">
        <v>1444</v>
      </c>
    </row>
    <row r="338" spans="1:6" x14ac:dyDescent="0.2">
      <c r="A338">
        <v>302</v>
      </c>
      <c r="B338" t="s">
        <v>1999</v>
      </c>
      <c r="C338" t="s">
        <v>2110</v>
      </c>
      <c r="E338" t="s">
        <v>2007</v>
      </c>
      <c r="F338" t="s">
        <v>1999</v>
      </c>
    </row>
    <row r="339" spans="1:6" x14ac:dyDescent="0.2">
      <c r="A339">
        <v>303</v>
      </c>
      <c r="B339" t="s">
        <v>1165</v>
      </c>
      <c r="C339" t="s">
        <v>2111</v>
      </c>
      <c r="E339" t="s">
        <v>1970</v>
      </c>
      <c r="F339" t="s">
        <v>1165</v>
      </c>
    </row>
    <row r="340" spans="1:6" x14ac:dyDescent="0.2">
      <c r="A340">
        <v>304</v>
      </c>
      <c r="B340" t="s">
        <v>1195</v>
      </c>
      <c r="C340" t="s">
        <v>2112</v>
      </c>
      <c r="E340" t="s">
        <v>1199</v>
      </c>
      <c r="F340" t="s">
        <v>1195</v>
      </c>
    </row>
    <row r="341" spans="1:6" x14ac:dyDescent="0.2">
      <c r="A341">
        <v>302</v>
      </c>
      <c r="B341" t="s">
        <v>1999</v>
      </c>
      <c r="C341" t="s">
        <v>2113</v>
      </c>
      <c r="E341" t="s">
        <v>2007</v>
      </c>
      <c r="F341" t="s">
        <v>1999</v>
      </c>
    </row>
    <row r="342" spans="1:6" x14ac:dyDescent="0.2">
      <c r="A342">
        <v>303</v>
      </c>
      <c r="B342" t="s">
        <v>1165</v>
      </c>
      <c r="C342" t="s">
        <v>2114</v>
      </c>
      <c r="E342" t="s">
        <v>1970</v>
      </c>
      <c r="F342" t="s">
        <v>1165</v>
      </c>
    </row>
    <row r="343" spans="1:6" x14ac:dyDescent="0.2">
      <c r="A343">
        <v>304</v>
      </c>
      <c r="B343" t="s">
        <v>1195</v>
      </c>
      <c r="C343" t="s">
        <v>2115</v>
      </c>
      <c r="E343" t="s">
        <v>1199</v>
      </c>
      <c r="F343" t="s">
        <v>1195</v>
      </c>
    </row>
    <row r="344" spans="1:6" x14ac:dyDescent="0.2">
      <c r="A344">
        <v>313</v>
      </c>
      <c r="B344" t="s">
        <v>2062</v>
      </c>
      <c r="C344" t="s">
        <v>2072</v>
      </c>
      <c r="E344" t="s">
        <v>2073</v>
      </c>
      <c r="F344" t="s">
        <v>2062</v>
      </c>
    </row>
    <row r="345" spans="1:6" x14ac:dyDescent="0.2">
      <c r="A345">
        <v>314</v>
      </c>
      <c r="B345" t="s">
        <v>1002</v>
      </c>
      <c r="C345" t="s">
        <v>1007</v>
      </c>
      <c r="E345" t="s">
        <v>1008</v>
      </c>
      <c r="F345" t="s">
        <v>1002</v>
      </c>
    </row>
    <row r="346" spans="1:6" x14ac:dyDescent="0.2">
      <c r="A346">
        <v>315</v>
      </c>
      <c r="B346" t="s">
        <v>467</v>
      </c>
      <c r="C346" t="s">
        <v>475</v>
      </c>
      <c r="E346" t="s">
        <v>476</v>
      </c>
      <c r="F346" t="s">
        <v>467</v>
      </c>
    </row>
    <row r="347" spans="1:6" x14ac:dyDescent="0.2">
      <c r="A347">
        <v>316</v>
      </c>
      <c r="B347" t="s">
        <v>596</v>
      </c>
      <c r="C347" t="s">
        <v>600</v>
      </c>
      <c r="E347" t="s">
        <v>601</v>
      </c>
      <c r="F347" t="s">
        <v>596</v>
      </c>
    </row>
    <row r="348" spans="1:6" x14ac:dyDescent="0.2">
      <c r="A348">
        <v>317</v>
      </c>
      <c r="B348" t="s">
        <v>467</v>
      </c>
      <c r="C348" t="s">
        <v>477</v>
      </c>
      <c r="E348" t="s">
        <v>478</v>
      </c>
      <c r="F348" t="s">
        <v>467</v>
      </c>
    </row>
    <row r="349" spans="1:6" x14ac:dyDescent="0.2">
      <c r="A349">
        <v>318</v>
      </c>
      <c r="B349" t="s">
        <v>878</v>
      </c>
      <c r="C349" t="s">
        <v>885</v>
      </c>
      <c r="E349" t="s">
        <v>886</v>
      </c>
      <c r="F349" t="s">
        <v>878</v>
      </c>
    </row>
    <row r="350" spans="1:6" x14ac:dyDescent="0.2">
      <c r="A350">
        <v>319</v>
      </c>
      <c r="B350" t="s">
        <v>144</v>
      </c>
      <c r="C350" t="s">
        <v>151</v>
      </c>
      <c r="E350" t="s">
        <v>152</v>
      </c>
      <c r="F350" t="s">
        <v>144</v>
      </c>
    </row>
    <row r="351" spans="1:6" x14ac:dyDescent="0.2">
      <c r="A351">
        <v>320</v>
      </c>
      <c r="B351" t="s">
        <v>1803</v>
      </c>
      <c r="C351" t="s">
        <v>1812</v>
      </c>
      <c r="E351" t="s">
        <v>1813</v>
      </c>
      <c r="F351" t="s">
        <v>1803</v>
      </c>
    </row>
    <row r="352" spans="1:6" x14ac:dyDescent="0.2">
      <c r="A352">
        <v>321</v>
      </c>
      <c r="B352" t="s">
        <v>770</v>
      </c>
      <c r="C352" t="s">
        <v>775</v>
      </c>
      <c r="E352" t="s">
        <v>776</v>
      </c>
      <c r="F352" t="s">
        <v>770</v>
      </c>
    </row>
    <row r="353" spans="1:6" x14ac:dyDescent="0.2">
      <c r="A353">
        <v>322</v>
      </c>
      <c r="B353" t="s">
        <v>1274</v>
      </c>
      <c r="C353" t="s">
        <v>1279</v>
      </c>
      <c r="E353" t="s">
        <v>1280</v>
      </c>
      <c r="F353" t="s">
        <v>1274</v>
      </c>
    </row>
    <row r="354" spans="1:6" x14ac:dyDescent="0.2">
      <c r="A354">
        <v>323</v>
      </c>
      <c r="B354" t="s">
        <v>1136</v>
      </c>
      <c r="C354" t="s">
        <v>1139</v>
      </c>
      <c r="E354" t="s">
        <v>1140</v>
      </c>
      <c r="F354" t="s">
        <v>1136</v>
      </c>
    </row>
    <row r="355" spans="1:6" x14ac:dyDescent="0.2">
      <c r="A355">
        <v>324</v>
      </c>
      <c r="B355" t="s">
        <v>1774</v>
      </c>
      <c r="C355" t="s">
        <v>1783</v>
      </c>
      <c r="E355" t="s">
        <v>1784</v>
      </c>
      <c r="F355" t="s">
        <v>1774</v>
      </c>
    </row>
    <row r="356" spans="1:6" x14ac:dyDescent="0.2">
      <c r="A356">
        <v>325</v>
      </c>
      <c r="B356" t="s">
        <v>174</v>
      </c>
      <c r="C356" t="s">
        <v>183</v>
      </c>
      <c r="E356" t="s">
        <v>184</v>
      </c>
      <c r="F356" t="s">
        <v>174</v>
      </c>
    </row>
    <row r="357" spans="1:6" x14ac:dyDescent="0.2">
      <c r="A357">
        <v>326</v>
      </c>
      <c r="B357" t="s">
        <v>446</v>
      </c>
      <c r="C357" t="s">
        <v>453</v>
      </c>
      <c r="E357" t="s">
        <v>454</v>
      </c>
      <c r="F357" t="s">
        <v>446</v>
      </c>
    </row>
    <row r="358" spans="1:6" x14ac:dyDescent="0.2">
      <c r="A358">
        <v>327</v>
      </c>
      <c r="B358" t="s">
        <v>1345</v>
      </c>
      <c r="C358" t="s">
        <v>1352</v>
      </c>
      <c r="E358" t="s">
        <v>1353</v>
      </c>
      <c r="F358" t="s">
        <v>1345</v>
      </c>
    </row>
    <row r="359" spans="1:6" x14ac:dyDescent="0.2">
      <c r="A359">
        <v>328</v>
      </c>
      <c r="B359" t="s">
        <v>999</v>
      </c>
      <c r="C359" t="s">
        <v>1000</v>
      </c>
      <c r="E359" t="s">
        <v>1001</v>
      </c>
      <c r="F359" t="s">
        <v>999</v>
      </c>
    </row>
    <row r="360" spans="1:6" x14ac:dyDescent="0.2">
      <c r="A360">
        <v>329</v>
      </c>
      <c r="B360" t="s">
        <v>1803</v>
      </c>
      <c r="C360" t="s">
        <v>1814</v>
      </c>
      <c r="E360" t="s">
        <v>1815</v>
      </c>
      <c r="F360" t="s">
        <v>1803</v>
      </c>
    </row>
    <row r="361" spans="1:6" x14ac:dyDescent="0.2">
      <c r="A361">
        <v>330</v>
      </c>
      <c r="B361" t="s">
        <v>1373</v>
      </c>
      <c r="C361" t="s">
        <v>1376</v>
      </c>
      <c r="E361" t="s">
        <v>1377</v>
      </c>
      <c r="F361" t="s">
        <v>1373</v>
      </c>
    </row>
    <row r="362" spans="1:6" x14ac:dyDescent="0.2">
      <c r="A362">
        <v>331</v>
      </c>
      <c r="B362" t="s">
        <v>320</v>
      </c>
      <c r="C362" t="s">
        <v>331</v>
      </c>
      <c r="E362" t="s">
        <v>332</v>
      </c>
      <c r="F362" t="s">
        <v>320</v>
      </c>
    </row>
    <row r="363" spans="1:6" x14ac:dyDescent="0.2">
      <c r="A363">
        <v>332</v>
      </c>
      <c r="B363" t="s">
        <v>2062</v>
      </c>
      <c r="C363" t="s">
        <v>2074</v>
      </c>
      <c r="E363" t="s">
        <v>2075</v>
      </c>
      <c r="F363" t="s">
        <v>2062</v>
      </c>
    </row>
    <row r="364" spans="1:6" x14ac:dyDescent="0.2">
      <c r="A364">
        <v>333</v>
      </c>
      <c r="B364" t="s">
        <v>878</v>
      </c>
      <c r="C364" t="s">
        <v>887</v>
      </c>
      <c r="E364" t="s">
        <v>888</v>
      </c>
      <c r="F364" t="s">
        <v>878</v>
      </c>
    </row>
    <row r="365" spans="1:6" x14ac:dyDescent="0.2">
      <c r="A365">
        <v>334</v>
      </c>
      <c r="B365" t="s">
        <v>503</v>
      </c>
      <c r="C365" t="s">
        <v>517</v>
      </c>
      <c r="E365" t="s">
        <v>518</v>
      </c>
      <c r="F365" t="s">
        <v>503</v>
      </c>
    </row>
    <row r="366" spans="1:6" x14ac:dyDescent="0.2">
      <c r="A366">
        <v>335</v>
      </c>
      <c r="B366" t="s">
        <v>1165</v>
      </c>
      <c r="C366" t="s">
        <v>1971</v>
      </c>
      <c r="E366" t="s">
        <v>1972</v>
      </c>
      <c r="F366" t="s">
        <v>1165</v>
      </c>
    </row>
    <row r="367" spans="1:6" x14ac:dyDescent="0.2">
      <c r="A367">
        <v>336</v>
      </c>
      <c r="B367" t="s">
        <v>1512</v>
      </c>
      <c r="C367" t="s">
        <v>1520</v>
      </c>
      <c r="D367">
        <v>1</v>
      </c>
      <c r="E367" t="s">
        <v>1521</v>
      </c>
      <c r="F367" t="s">
        <v>1512</v>
      </c>
    </row>
    <row r="368" spans="1:6" x14ac:dyDescent="0.2">
      <c r="A368">
        <v>337</v>
      </c>
      <c r="B368" t="s">
        <v>671</v>
      </c>
      <c r="C368" t="s">
        <v>695</v>
      </c>
      <c r="E368" t="s">
        <v>696</v>
      </c>
      <c r="F368" t="s">
        <v>671</v>
      </c>
    </row>
    <row r="369" spans="1:6" x14ac:dyDescent="0.2">
      <c r="A369">
        <v>338</v>
      </c>
      <c r="B369" t="s">
        <v>2047</v>
      </c>
      <c r="C369" t="s">
        <v>2050</v>
      </c>
      <c r="E369" t="s">
        <v>2051</v>
      </c>
      <c r="F369" t="s">
        <v>2047</v>
      </c>
    </row>
    <row r="370" spans="1:6" x14ac:dyDescent="0.2">
      <c r="A370">
        <v>339</v>
      </c>
      <c r="B370" t="s">
        <v>288</v>
      </c>
      <c r="C370" t="s">
        <v>809</v>
      </c>
      <c r="E370" t="s">
        <v>810</v>
      </c>
      <c r="F370" t="s">
        <v>288</v>
      </c>
    </row>
    <row r="371" spans="1:6" x14ac:dyDescent="0.2">
      <c r="A371">
        <v>340</v>
      </c>
      <c r="B371" t="s">
        <v>503</v>
      </c>
      <c r="C371" t="s">
        <v>519</v>
      </c>
      <c r="E371" t="s">
        <v>520</v>
      </c>
      <c r="F371" t="s">
        <v>503</v>
      </c>
    </row>
    <row r="372" spans="1:6" x14ac:dyDescent="0.2">
      <c r="A372">
        <v>341</v>
      </c>
      <c r="B372" t="s">
        <v>596</v>
      </c>
      <c r="C372" t="s">
        <v>602</v>
      </c>
      <c r="E372" t="s">
        <v>603</v>
      </c>
      <c r="F372" t="s">
        <v>596</v>
      </c>
    </row>
    <row r="373" spans="1:6" x14ac:dyDescent="0.2">
      <c r="A373">
        <v>342</v>
      </c>
      <c r="B373" t="s">
        <v>1245</v>
      </c>
      <c r="C373" t="s">
        <v>1254</v>
      </c>
      <c r="E373" t="s">
        <v>1255</v>
      </c>
      <c r="F373" t="s">
        <v>1245</v>
      </c>
    </row>
    <row r="374" spans="1:6" x14ac:dyDescent="0.2">
      <c r="A374">
        <v>343</v>
      </c>
      <c r="B374" t="s">
        <v>2116</v>
      </c>
      <c r="C374" t="s">
        <v>571</v>
      </c>
      <c r="E374" t="s">
        <v>572</v>
      </c>
      <c r="F374" t="s">
        <v>2116</v>
      </c>
    </row>
    <row r="375" spans="1:6" x14ac:dyDescent="0.2">
      <c r="A375">
        <v>344</v>
      </c>
      <c r="B375" t="s">
        <v>1431</v>
      </c>
      <c r="C375" t="s">
        <v>1436</v>
      </c>
      <c r="E375" t="s">
        <v>1437</v>
      </c>
      <c r="F375" t="s">
        <v>1431</v>
      </c>
    </row>
    <row r="376" spans="1:6" x14ac:dyDescent="0.2">
      <c r="A376">
        <v>345</v>
      </c>
      <c r="B376" t="s">
        <v>1747</v>
      </c>
      <c r="C376" t="s">
        <v>1754</v>
      </c>
      <c r="E376" t="s">
        <v>1755</v>
      </c>
      <c r="F376" t="s">
        <v>1747</v>
      </c>
    </row>
    <row r="377" spans="1:6" x14ac:dyDescent="0.2">
      <c r="A377">
        <v>346</v>
      </c>
      <c r="B377" t="s">
        <v>1827</v>
      </c>
      <c r="C377" t="s">
        <v>1839</v>
      </c>
      <c r="E377" t="s">
        <v>1840</v>
      </c>
      <c r="F377" t="s">
        <v>1827</v>
      </c>
    </row>
    <row r="378" spans="1:6" x14ac:dyDescent="0.2">
      <c r="A378">
        <v>347</v>
      </c>
      <c r="B378" t="s">
        <v>134</v>
      </c>
      <c r="C378" t="s">
        <v>140</v>
      </c>
      <c r="E378" t="s">
        <v>141</v>
      </c>
      <c r="F378" t="s">
        <v>134</v>
      </c>
    </row>
    <row r="379" spans="1:6" x14ac:dyDescent="0.2">
      <c r="A379">
        <v>348</v>
      </c>
      <c r="B379" t="s">
        <v>619</v>
      </c>
      <c r="C379" t="s">
        <v>629</v>
      </c>
      <c r="E379" t="s">
        <v>630</v>
      </c>
      <c r="F379" t="s">
        <v>619</v>
      </c>
    </row>
    <row r="380" spans="1:6" x14ac:dyDescent="0.2">
      <c r="A380">
        <v>349</v>
      </c>
      <c r="B380" t="s">
        <v>275</v>
      </c>
      <c r="C380" t="s">
        <v>288</v>
      </c>
      <c r="E380" t="s">
        <v>289</v>
      </c>
      <c r="F380" t="s">
        <v>275</v>
      </c>
    </row>
    <row r="381" spans="1:6" x14ac:dyDescent="0.2">
      <c r="A381">
        <v>350</v>
      </c>
      <c r="B381" t="s">
        <v>78</v>
      </c>
      <c r="C381" t="s">
        <v>84</v>
      </c>
      <c r="E381" t="s">
        <v>85</v>
      </c>
      <c r="F381" t="s">
        <v>78</v>
      </c>
    </row>
    <row r="382" spans="1:6" x14ac:dyDescent="0.2">
      <c r="A382">
        <v>351</v>
      </c>
      <c r="B382" t="s">
        <v>446</v>
      </c>
      <c r="C382" t="s">
        <v>455</v>
      </c>
      <c r="E382" t="s">
        <v>456</v>
      </c>
      <c r="F382" t="s">
        <v>446</v>
      </c>
    </row>
    <row r="383" spans="1:6" x14ac:dyDescent="0.2">
      <c r="A383">
        <v>352</v>
      </c>
      <c r="B383" t="s">
        <v>2151</v>
      </c>
      <c r="C383" t="s">
        <v>1583</v>
      </c>
      <c r="E383" t="s">
        <v>1584</v>
      </c>
      <c r="F383" t="s">
        <v>2151</v>
      </c>
    </row>
    <row r="384" spans="1:6" x14ac:dyDescent="0.2">
      <c r="A384">
        <v>353</v>
      </c>
      <c r="B384" t="s">
        <v>1633</v>
      </c>
      <c r="C384" t="s">
        <v>1638</v>
      </c>
      <c r="E384" t="s">
        <v>1639</v>
      </c>
      <c r="F384" t="s">
        <v>1633</v>
      </c>
    </row>
    <row r="385" spans="1:6" x14ac:dyDescent="0.2">
      <c r="A385">
        <v>354</v>
      </c>
      <c r="B385" t="s">
        <v>348</v>
      </c>
      <c r="C385" t="s">
        <v>355</v>
      </c>
      <c r="E385" t="s">
        <v>356</v>
      </c>
      <c r="F385" t="s">
        <v>348</v>
      </c>
    </row>
    <row r="386" spans="1:6" x14ac:dyDescent="0.2">
      <c r="A386">
        <v>355</v>
      </c>
      <c r="B386" t="s">
        <v>819</v>
      </c>
      <c r="C386" t="s">
        <v>826</v>
      </c>
      <c r="E386" t="s">
        <v>827</v>
      </c>
      <c r="F386" t="s">
        <v>819</v>
      </c>
    </row>
    <row r="387" spans="1:6" x14ac:dyDescent="0.2">
      <c r="A387">
        <v>356</v>
      </c>
      <c r="B387" t="s">
        <v>716</v>
      </c>
      <c r="C387" t="s">
        <v>723</v>
      </c>
      <c r="E387" t="s">
        <v>724</v>
      </c>
      <c r="F387" t="s">
        <v>716</v>
      </c>
    </row>
    <row r="388" spans="1:6" x14ac:dyDescent="0.2">
      <c r="A388">
        <v>357</v>
      </c>
      <c r="B388" t="s">
        <v>1633</v>
      </c>
      <c r="C388" t="s">
        <v>1640</v>
      </c>
      <c r="E388" t="s">
        <v>1641</v>
      </c>
      <c r="F388" t="s">
        <v>1633</v>
      </c>
    </row>
    <row r="389" spans="1:6" x14ac:dyDescent="0.2">
      <c r="A389">
        <v>358</v>
      </c>
      <c r="B389" t="s">
        <v>838</v>
      </c>
      <c r="C389" t="s">
        <v>846</v>
      </c>
      <c r="E389" t="s">
        <v>847</v>
      </c>
      <c r="F389" t="s">
        <v>838</v>
      </c>
    </row>
    <row r="390" spans="1:6" x14ac:dyDescent="0.2">
      <c r="A390">
        <v>359</v>
      </c>
      <c r="B390" t="s">
        <v>467</v>
      </c>
      <c r="C390" t="s">
        <v>479</v>
      </c>
      <c r="E390" t="s">
        <v>480</v>
      </c>
      <c r="F390" t="s">
        <v>467</v>
      </c>
    </row>
    <row r="391" spans="1:6" x14ac:dyDescent="0.2">
      <c r="A391">
        <v>360</v>
      </c>
      <c r="B391" t="s">
        <v>320</v>
      </c>
      <c r="C391" t="s">
        <v>333</v>
      </c>
      <c r="E391" t="s">
        <v>334</v>
      </c>
      <c r="F391" t="s">
        <v>320</v>
      </c>
    </row>
    <row r="392" spans="1:6" x14ac:dyDescent="0.2">
      <c r="A392">
        <v>361</v>
      </c>
      <c r="B392" t="s">
        <v>787</v>
      </c>
      <c r="C392" t="s">
        <v>790</v>
      </c>
      <c r="E392" t="s">
        <v>791</v>
      </c>
      <c r="F392" t="s">
        <v>787</v>
      </c>
    </row>
    <row r="393" spans="1:6" x14ac:dyDescent="0.2">
      <c r="A393">
        <v>362</v>
      </c>
      <c r="B393" t="s">
        <v>1231</v>
      </c>
      <c r="C393" t="s">
        <v>858</v>
      </c>
      <c r="E393" t="s">
        <v>1330</v>
      </c>
      <c r="F393" t="s">
        <v>1231</v>
      </c>
    </row>
    <row r="394" spans="1:6" x14ac:dyDescent="0.2">
      <c r="A394">
        <v>363</v>
      </c>
      <c r="B394" t="s">
        <v>770</v>
      </c>
      <c r="C394" t="s">
        <v>777</v>
      </c>
      <c r="E394" t="s">
        <v>778</v>
      </c>
      <c r="F394" t="s">
        <v>770</v>
      </c>
    </row>
    <row r="395" spans="1:6" x14ac:dyDescent="0.2">
      <c r="A395">
        <v>364</v>
      </c>
      <c r="B395" t="s">
        <v>1605</v>
      </c>
      <c r="C395" t="s">
        <v>878</v>
      </c>
      <c r="E395" t="s">
        <v>1616</v>
      </c>
      <c r="F395" t="s">
        <v>1605</v>
      </c>
    </row>
    <row r="396" spans="1:6" x14ac:dyDescent="0.2">
      <c r="A396">
        <v>365</v>
      </c>
      <c r="B396" t="s">
        <v>2047</v>
      </c>
      <c r="C396" t="s">
        <v>2052</v>
      </c>
      <c r="E396" t="s">
        <v>2053</v>
      </c>
      <c r="F396" t="s">
        <v>2047</v>
      </c>
    </row>
    <row r="397" spans="1:6" x14ac:dyDescent="0.2">
      <c r="A397">
        <v>366</v>
      </c>
      <c r="B397" t="s">
        <v>770</v>
      </c>
      <c r="C397" t="s">
        <v>779</v>
      </c>
      <c r="E397" t="s">
        <v>780</v>
      </c>
      <c r="F397" t="s">
        <v>770</v>
      </c>
    </row>
    <row r="398" spans="1:6" x14ac:dyDescent="0.2">
      <c r="A398">
        <v>367</v>
      </c>
      <c r="B398" t="s">
        <v>1165</v>
      </c>
      <c r="C398" t="s">
        <v>1973</v>
      </c>
      <c r="E398" t="s">
        <v>1974</v>
      </c>
      <c r="F398" t="s">
        <v>1165</v>
      </c>
    </row>
    <row r="399" spans="1:6" x14ac:dyDescent="0.2">
      <c r="A399">
        <v>368</v>
      </c>
      <c r="B399" t="s">
        <v>977</v>
      </c>
      <c r="C399" t="s">
        <v>984</v>
      </c>
      <c r="E399" t="s">
        <v>985</v>
      </c>
      <c r="F399" t="s">
        <v>977</v>
      </c>
    </row>
    <row r="400" spans="1:6" x14ac:dyDescent="0.2">
      <c r="A400">
        <v>369</v>
      </c>
      <c r="B400" t="s">
        <v>1724</v>
      </c>
      <c r="C400" t="s">
        <v>1731</v>
      </c>
      <c r="E400" t="s">
        <v>1732</v>
      </c>
      <c r="F400" t="s">
        <v>1724</v>
      </c>
    </row>
    <row r="401" spans="1:6" x14ac:dyDescent="0.2">
      <c r="A401">
        <v>370</v>
      </c>
      <c r="B401" t="s">
        <v>1136</v>
      </c>
      <c r="C401" t="s">
        <v>1141</v>
      </c>
      <c r="E401" t="s">
        <v>1142</v>
      </c>
      <c r="F401" t="s">
        <v>1136</v>
      </c>
    </row>
    <row r="402" spans="1:6" x14ac:dyDescent="0.2">
      <c r="A402">
        <v>371</v>
      </c>
      <c r="B402" t="s">
        <v>97</v>
      </c>
      <c r="C402" t="s">
        <v>98</v>
      </c>
      <c r="E402" t="s">
        <v>99</v>
      </c>
      <c r="F402" t="s">
        <v>97</v>
      </c>
    </row>
    <row r="403" spans="1:6" x14ac:dyDescent="0.2">
      <c r="A403">
        <v>372</v>
      </c>
      <c r="B403" t="s">
        <v>442</v>
      </c>
      <c r="C403" t="s">
        <v>1481</v>
      </c>
      <c r="E403" t="s">
        <v>1482</v>
      </c>
      <c r="F403" t="s">
        <v>442</v>
      </c>
    </row>
    <row r="404" spans="1:6" x14ac:dyDescent="0.2">
      <c r="A404">
        <v>373</v>
      </c>
      <c r="B404" t="s">
        <v>1896</v>
      </c>
      <c r="C404" t="s">
        <v>1904</v>
      </c>
      <c r="E404" t="s">
        <v>1905</v>
      </c>
      <c r="F404" t="s">
        <v>1896</v>
      </c>
    </row>
    <row r="405" spans="1:6" x14ac:dyDescent="0.2">
      <c r="A405">
        <v>374</v>
      </c>
      <c r="B405" t="s">
        <v>1461</v>
      </c>
      <c r="C405" t="s">
        <v>1466</v>
      </c>
      <c r="E405" t="s">
        <v>1467</v>
      </c>
      <c r="F405" t="s">
        <v>1461</v>
      </c>
    </row>
    <row r="406" spans="1:6" x14ac:dyDescent="0.2">
      <c r="A406">
        <v>375</v>
      </c>
      <c r="B406" t="s">
        <v>1633</v>
      </c>
      <c r="C406" t="s">
        <v>1642</v>
      </c>
      <c r="E406" t="s">
        <v>1643</v>
      </c>
      <c r="F406" t="s">
        <v>1633</v>
      </c>
    </row>
    <row r="407" spans="1:6" x14ac:dyDescent="0.2">
      <c r="A407">
        <v>376</v>
      </c>
      <c r="B407" t="s">
        <v>1231</v>
      </c>
      <c r="C407" t="s">
        <v>1331</v>
      </c>
      <c r="E407" t="s">
        <v>1332</v>
      </c>
      <c r="F407" t="s">
        <v>1231</v>
      </c>
    </row>
    <row r="408" spans="1:6" x14ac:dyDescent="0.2">
      <c r="A408">
        <v>377</v>
      </c>
      <c r="B408" t="s">
        <v>1373</v>
      </c>
      <c r="C408" t="s">
        <v>1378</v>
      </c>
      <c r="E408" t="s">
        <v>1379</v>
      </c>
      <c r="F408" t="s">
        <v>1373</v>
      </c>
    </row>
    <row r="409" spans="1:6" x14ac:dyDescent="0.2">
      <c r="A409">
        <v>378</v>
      </c>
      <c r="B409" t="s">
        <v>1553</v>
      </c>
      <c r="C409" t="s">
        <v>1556</v>
      </c>
      <c r="E409" t="s">
        <v>1557</v>
      </c>
      <c r="F409" t="s">
        <v>1553</v>
      </c>
    </row>
    <row r="410" spans="1:6" x14ac:dyDescent="0.2">
      <c r="A410">
        <v>379</v>
      </c>
      <c r="B410" t="s">
        <v>1345</v>
      </c>
      <c r="C410" t="s">
        <v>1354</v>
      </c>
      <c r="E410" t="s">
        <v>1355</v>
      </c>
      <c r="F410" t="s">
        <v>1345</v>
      </c>
    </row>
    <row r="411" spans="1:6" x14ac:dyDescent="0.2">
      <c r="A411">
        <v>380</v>
      </c>
      <c r="B411" t="s">
        <v>1747</v>
      </c>
      <c r="C411" t="s">
        <v>1756</v>
      </c>
      <c r="E411" t="s">
        <v>1757</v>
      </c>
      <c r="F411" t="s">
        <v>1747</v>
      </c>
    </row>
    <row r="412" spans="1:6" x14ac:dyDescent="0.2">
      <c r="A412">
        <v>381</v>
      </c>
      <c r="B412" t="s">
        <v>729</v>
      </c>
      <c r="C412" t="s">
        <v>737</v>
      </c>
      <c r="E412" t="s">
        <v>738</v>
      </c>
      <c r="F412" t="s">
        <v>729</v>
      </c>
    </row>
    <row r="413" spans="1:6" x14ac:dyDescent="0.2">
      <c r="A413">
        <v>382</v>
      </c>
      <c r="B413" t="s">
        <v>1136</v>
      </c>
      <c r="C413" t="s">
        <v>1143</v>
      </c>
      <c r="E413" t="s">
        <v>1144</v>
      </c>
      <c r="F413" t="s">
        <v>1136</v>
      </c>
    </row>
    <row r="414" spans="1:6" x14ac:dyDescent="0.2">
      <c r="A414">
        <v>383</v>
      </c>
      <c r="B414" t="s">
        <v>230</v>
      </c>
      <c r="C414" t="s">
        <v>238</v>
      </c>
      <c r="E414" t="s">
        <v>239</v>
      </c>
      <c r="F414" t="s">
        <v>230</v>
      </c>
    </row>
    <row r="415" spans="1:6" x14ac:dyDescent="0.2">
      <c r="A415">
        <v>384</v>
      </c>
      <c r="B415" t="s">
        <v>1136</v>
      </c>
      <c r="C415" t="s">
        <v>1145</v>
      </c>
      <c r="E415" t="s">
        <v>1146</v>
      </c>
      <c r="F415" t="s">
        <v>1136</v>
      </c>
    </row>
    <row r="416" spans="1:6" x14ac:dyDescent="0.2">
      <c r="A416">
        <v>385</v>
      </c>
      <c r="B416" t="s">
        <v>1373</v>
      </c>
      <c r="C416" t="s">
        <v>1380</v>
      </c>
      <c r="E416" t="s">
        <v>1381</v>
      </c>
      <c r="F416" t="s">
        <v>1373</v>
      </c>
    </row>
    <row r="417" spans="1:16" x14ac:dyDescent="0.2">
      <c r="A417">
        <v>386</v>
      </c>
      <c r="B417" t="s">
        <v>1490</v>
      </c>
      <c r="C417" t="s">
        <v>1501</v>
      </c>
      <c r="E417" t="s">
        <v>1502</v>
      </c>
      <c r="F417" t="s">
        <v>1490</v>
      </c>
    </row>
    <row r="418" spans="1:16" x14ac:dyDescent="0.2">
      <c r="A418">
        <v>387</v>
      </c>
      <c r="B418" t="s">
        <v>1210</v>
      </c>
      <c r="C418" t="s">
        <v>1227</v>
      </c>
      <c r="E418" t="s">
        <v>1228</v>
      </c>
      <c r="F418" t="s">
        <v>1210</v>
      </c>
    </row>
    <row r="419" spans="1:16" x14ac:dyDescent="0.2">
      <c r="A419">
        <v>388</v>
      </c>
      <c r="B419" t="s">
        <v>1094</v>
      </c>
      <c r="C419" t="s">
        <v>1097</v>
      </c>
      <c r="E419" t="s">
        <v>1098</v>
      </c>
      <c r="F419" t="s">
        <v>1094</v>
      </c>
    </row>
    <row r="420" spans="1:16" x14ac:dyDescent="0.2">
      <c r="A420">
        <v>389</v>
      </c>
      <c r="B420" t="s">
        <v>945</v>
      </c>
      <c r="C420" t="s">
        <v>946</v>
      </c>
      <c r="E420" t="s">
        <v>947</v>
      </c>
      <c r="F420" t="s">
        <v>945</v>
      </c>
    </row>
    <row r="421" spans="1:16" x14ac:dyDescent="0.2">
      <c r="A421">
        <v>390</v>
      </c>
      <c r="B421" t="s">
        <v>393</v>
      </c>
      <c r="C421" t="s">
        <v>1537</v>
      </c>
      <c r="E421" t="s">
        <v>1538</v>
      </c>
      <c r="F421" t="s">
        <v>393</v>
      </c>
    </row>
    <row r="422" spans="1:16" x14ac:dyDescent="0.2">
      <c r="A422">
        <v>391</v>
      </c>
      <c r="B422" t="s">
        <v>819</v>
      </c>
      <c r="C422" t="s">
        <v>828</v>
      </c>
      <c r="E422" t="s">
        <v>829</v>
      </c>
      <c r="F422" t="s">
        <v>819</v>
      </c>
    </row>
    <row r="423" spans="1:16" x14ac:dyDescent="0.2">
      <c r="A423">
        <v>392</v>
      </c>
      <c r="B423" t="s">
        <v>1002</v>
      </c>
      <c r="C423" t="s">
        <v>1009</v>
      </c>
      <c r="E423" t="s">
        <v>1010</v>
      </c>
      <c r="F423" t="s">
        <v>1002</v>
      </c>
    </row>
    <row r="424" spans="1:16" x14ac:dyDescent="0.2">
      <c r="A424">
        <v>393</v>
      </c>
      <c r="B424" t="s">
        <v>671</v>
      </c>
      <c r="C424" t="s">
        <v>697</v>
      </c>
      <c r="E424" t="s">
        <v>698</v>
      </c>
      <c r="F424" t="s">
        <v>671</v>
      </c>
    </row>
    <row r="425" spans="1:16" x14ac:dyDescent="0.2">
      <c r="A425">
        <v>394</v>
      </c>
      <c r="B425" t="s">
        <v>619</v>
      </c>
      <c r="C425" t="s">
        <v>631</v>
      </c>
      <c r="E425" t="s">
        <v>632</v>
      </c>
      <c r="F425" t="s">
        <v>619</v>
      </c>
    </row>
    <row r="426" spans="1:16" x14ac:dyDescent="0.2">
      <c r="A426">
        <v>395</v>
      </c>
      <c r="B426" t="s">
        <v>2016</v>
      </c>
      <c r="C426" t="s">
        <v>2027</v>
      </c>
      <c r="E426" t="s">
        <v>2028</v>
      </c>
      <c r="F426" t="s">
        <v>2016</v>
      </c>
    </row>
    <row r="427" spans="1:16" x14ac:dyDescent="0.2">
      <c r="A427">
        <v>396</v>
      </c>
      <c r="B427" t="s">
        <v>1747</v>
      </c>
      <c r="C427" t="s">
        <v>1758</v>
      </c>
      <c r="E427" t="s">
        <v>1759</v>
      </c>
      <c r="F427" t="s">
        <v>1747</v>
      </c>
    </row>
    <row r="428" spans="1:16" x14ac:dyDescent="0.2">
      <c r="A428">
        <v>397</v>
      </c>
      <c r="B428" t="s">
        <v>1195</v>
      </c>
      <c r="C428" t="s">
        <v>1201</v>
      </c>
      <c r="E428" t="s">
        <v>1202</v>
      </c>
      <c r="F428" t="s">
        <v>1195</v>
      </c>
      <c r="P428">
        <v>5</v>
      </c>
    </row>
    <row r="429" spans="1:16" x14ac:dyDescent="0.2">
      <c r="A429">
        <v>398</v>
      </c>
      <c r="B429" t="s">
        <v>898</v>
      </c>
      <c r="C429" t="s">
        <v>905</v>
      </c>
      <c r="E429" t="s">
        <v>906</v>
      </c>
      <c r="F429" t="s">
        <v>898</v>
      </c>
    </row>
    <row r="430" spans="1:16" x14ac:dyDescent="0.2">
      <c r="A430">
        <v>399</v>
      </c>
      <c r="B430" t="s">
        <v>174</v>
      </c>
      <c r="C430" t="s">
        <v>185</v>
      </c>
      <c r="E430" t="s">
        <v>186</v>
      </c>
      <c r="F430" t="s">
        <v>174</v>
      </c>
    </row>
    <row r="431" spans="1:16" x14ac:dyDescent="0.2">
      <c r="A431">
        <v>400</v>
      </c>
      <c r="B431" t="s">
        <v>1747</v>
      </c>
      <c r="C431" t="s">
        <v>1760</v>
      </c>
      <c r="E431" t="s">
        <v>1761</v>
      </c>
      <c r="F431" t="s">
        <v>1747</v>
      </c>
    </row>
    <row r="432" spans="1:16" x14ac:dyDescent="0.2">
      <c r="A432">
        <v>401</v>
      </c>
      <c r="B432" t="s">
        <v>977</v>
      </c>
      <c r="C432" t="s">
        <v>977</v>
      </c>
      <c r="E432" t="s">
        <v>986</v>
      </c>
      <c r="F432" t="s">
        <v>977</v>
      </c>
    </row>
    <row r="433" spans="1:6" x14ac:dyDescent="0.2">
      <c r="A433">
        <v>402</v>
      </c>
      <c r="B433" t="s">
        <v>1940</v>
      </c>
      <c r="C433" t="s">
        <v>1947</v>
      </c>
      <c r="E433" t="s">
        <v>1948</v>
      </c>
      <c r="F433" t="s">
        <v>1940</v>
      </c>
    </row>
    <row r="434" spans="1:6" x14ac:dyDescent="0.2">
      <c r="A434">
        <v>403</v>
      </c>
      <c r="B434" t="s">
        <v>1774</v>
      </c>
      <c r="C434" t="s">
        <v>1785</v>
      </c>
      <c r="E434" t="s">
        <v>1786</v>
      </c>
      <c r="F434" t="s">
        <v>1774</v>
      </c>
    </row>
    <row r="435" spans="1:6" x14ac:dyDescent="0.2">
      <c r="A435">
        <v>404</v>
      </c>
      <c r="B435" t="s">
        <v>1002</v>
      </c>
      <c r="C435" t="s">
        <v>1011</v>
      </c>
      <c r="E435" t="s">
        <v>1012</v>
      </c>
      <c r="F435" t="s">
        <v>1002</v>
      </c>
    </row>
    <row r="436" spans="1:6" x14ac:dyDescent="0.2">
      <c r="A436">
        <v>405</v>
      </c>
      <c r="B436" t="s">
        <v>787</v>
      </c>
      <c r="C436" t="s">
        <v>792</v>
      </c>
      <c r="E436" t="s">
        <v>793</v>
      </c>
      <c r="F436" t="s">
        <v>787</v>
      </c>
    </row>
    <row r="437" spans="1:6" x14ac:dyDescent="0.2">
      <c r="A437">
        <v>406</v>
      </c>
      <c r="B437" t="s">
        <v>230</v>
      </c>
      <c r="C437" t="s">
        <v>240</v>
      </c>
      <c r="E437" t="s">
        <v>241</v>
      </c>
      <c r="F437" t="s">
        <v>230</v>
      </c>
    </row>
    <row r="438" spans="1:6" x14ac:dyDescent="0.2">
      <c r="A438">
        <v>407</v>
      </c>
      <c r="B438" t="s">
        <v>1896</v>
      </c>
      <c r="C438" t="s">
        <v>1906</v>
      </c>
      <c r="E438" t="s">
        <v>1907</v>
      </c>
      <c r="F438" t="s">
        <v>1896</v>
      </c>
    </row>
    <row r="439" spans="1:6" x14ac:dyDescent="0.2">
      <c r="A439">
        <v>408</v>
      </c>
      <c r="B439" t="s">
        <v>1274</v>
      </c>
      <c r="C439" t="s">
        <v>1281</v>
      </c>
      <c r="E439" t="s">
        <v>1282</v>
      </c>
      <c r="F439" t="s">
        <v>1274</v>
      </c>
    </row>
    <row r="440" spans="1:6" x14ac:dyDescent="0.2">
      <c r="A440">
        <v>409</v>
      </c>
      <c r="B440" t="s">
        <v>421</v>
      </c>
      <c r="C440" t="s">
        <v>428</v>
      </c>
      <c r="E440" t="s">
        <v>429</v>
      </c>
      <c r="F440" t="s">
        <v>421</v>
      </c>
    </row>
    <row r="441" spans="1:6" x14ac:dyDescent="0.2">
      <c r="A441">
        <v>410</v>
      </c>
      <c r="B441" t="s">
        <v>1094</v>
      </c>
      <c r="C441" t="s">
        <v>1099</v>
      </c>
      <c r="E441" t="s">
        <v>1100</v>
      </c>
      <c r="F441" t="s">
        <v>1094</v>
      </c>
    </row>
    <row r="442" spans="1:6" x14ac:dyDescent="0.2">
      <c r="A442">
        <v>411</v>
      </c>
      <c r="B442" t="s">
        <v>898</v>
      </c>
      <c r="C442" t="s">
        <v>907</v>
      </c>
      <c r="E442" t="s">
        <v>908</v>
      </c>
      <c r="F442" t="s">
        <v>898</v>
      </c>
    </row>
    <row r="443" spans="1:6" x14ac:dyDescent="0.2">
      <c r="A443">
        <v>412</v>
      </c>
      <c r="B443" t="s">
        <v>1747</v>
      </c>
      <c r="C443" t="s">
        <v>1762</v>
      </c>
      <c r="E443" t="s">
        <v>1763</v>
      </c>
      <c r="F443" t="s">
        <v>1747</v>
      </c>
    </row>
    <row r="444" spans="1:6" x14ac:dyDescent="0.2">
      <c r="A444">
        <v>413</v>
      </c>
      <c r="B444" t="s">
        <v>1724</v>
      </c>
      <c r="C444" t="s">
        <v>1733</v>
      </c>
      <c r="E444" t="s">
        <v>1734</v>
      </c>
      <c r="F444" t="s">
        <v>1724</v>
      </c>
    </row>
    <row r="445" spans="1:6" x14ac:dyDescent="0.2">
      <c r="A445">
        <v>414</v>
      </c>
      <c r="B445" t="s">
        <v>1999</v>
      </c>
      <c r="C445" t="s">
        <v>2008</v>
      </c>
      <c r="E445" t="s">
        <v>2009</v>
      </c>
      <c r="F445" t="s">
        <v>1999</v>
      </c>
    </row>
    <row r="446" spans="1:6" x14ac:dyDescent="0.2">
      <c r="A446">
        <v>415</v>
      </c>
      <c r="B446" t="s">
        <v>838</v>
      </c>
      <c r="C446" t="s">
        <v>848</v>
      </c>
      <c r="E446" t="s">
        <v>849</v>
      </c>
      <c r="F446" t="s">
        <v>838</v>
      </c>
    </row>
    <row r="447" spans="1:6" x14ac:dyDescent="0.2">
      <c r="A447">
        <v>416</v>
      </c>
      <c r="B447" t="s">
        <v>216</v>
      </c>
      <c r="C447" t="s">
        <v>217</v>
      </c>
      <c r="E447" t="s">
        <v>218</v>
      </c>
      <c r="F447" t="s">
        <v>216</v>
      </c>
    </row>
    <row r="448" spans="1:6" x14ac:dyDescent="0.2">
      <c r="A448">
        <v>417</v>
      </c>
      <c r="B448" t="s">
        <v>288</v>
      </c>
      <c r="C448" t="s">
        <v>811</v>
      </c>
      <c r="E448" t="s">
        <v>812</v>
      </c>
      <c r="F448" t="s">
        <v>288</v>
      </c>
    </row>
    <row r="449" spans="1:6" x14ac:dyDescent="0.2">
      <c r="A449">
        <v>418</v>
      </c>
      <c r="B449" t="s">
        <v>2117</v>
      </c>
      <c r="C449" t="s">
        <v>242</v>
      </c>
      <c r="E449" t="s">
        <v>243</v>
      </c>
      <c r="F449" t="s">
        <v>2117</v>
      </c>
    </row>
    <row r="450" spans="1:6" x14ac:dyDescent="0.2">
      <c r="A450">
        <v>419</v>
      </c>
      <c r="B450" t="s">
        <v>858</v>
      </c>
      <c r="C450" t="s">
        <v>863</v>
      </c>
      <c r="E450" t="s">
        <v>864</v>
      </c>
      <c r="F450" t="s">
        <v>858</v>
      </c>
    </row>
    <row r="451" spans="1:6" x14ac:dyDescent="0.2">
      <c r="A451">
        <v>420</v>
      </c>
      <c r="B451" t="s">
        <v>1569</v>
      </c>
      <c r="C451" t="s">
        <v>1585</v>
      </c>
      <c r="E451" t="s">
        <v>1586</v>
      </c>
      <c r="F451" t="s">
        <v>1569</v>
      </c>
    </row>
    <row r="452" spans="1:6" x14ac:dyDescent="0.2">
      <c r="A452">
        <v>421</v>
      </c>
      <c r="B452" t="s">
        <v>2047</v>
      </c>
      <c r="C452" t="s">
        <v>2054</v>
      </c>
      <c r="E452" t="s">
        <v>2055</v>
      </c>
      <c r="F452" t="s">
        <v>2047</v>
      </c>
    </row>
    <row r="453" spans="1:6" x14ac:dyDescent="0.2">
      <c r="A453">
        <v>422</v>
      </c>
      <c r="B453" t="s">
        <v>299</v>
      </c>
      <c r="C453" t="s">
        <v>300</v>
      </c>
      <c r="E453" t="s">
        <v>301</v>
      </c>
      <c r="F453" t="s">
        <v>299</v>
      </c>
    </row>
    <row r="454" spans="1:6" x14ac:dyDescent="0.2">
      <c r="A454">
        <v>423</v>
      </c>
      <c r="B454" t="s">
        <v>1924</v>
      </c>
      <c r="C454" t="s">
        <v>1931</v>
      </c>
      <c r="E454" t="s">
        <v>1932</v>
      </c>
      <c r="F454" t="s">
        <v>1924</v>
      </c>
    </row>
    <row r="455" spans="1:6" x14ac:dyDescent="0.2">
      <c r="A455">
        <v>424</v>
      </c>
      <c r="B455" t="s">
        <v>858</v>
      </c>
      <c r="C455" t="s">
        <v>865</v>
      </c>
      <c r="E455" t="s">
        <v>866</v>
      </c>
      <c r="F455" t="s">
        <v>858</v>
      </c>
    </row>
    <row r="456" spans="1:6" x14ac:dyDescent="0.2">
      <c r="A456">
        <v>425</v>
      </c>
      <c r="B456" t="s">
        <v>878</v>
      </c>
      <c r="C456" t="s">
        <v>889</v>
      </c>
      <c r="E456" t="s">
        <v>890</v>
      </c>
      <c r="F456" t="s">
        <v>878</v>
      </c>
    </row>
    <row r="457" spans="1:6" x14ac:dyDescent="0.2">
      <c r="A457">
        <v>426</v>
      </c>
      <c r="B457" t="s">
        <v>1650</v>
      </c>
      <c r="C457" t="s">
        <v>1660</v>
      </c>
      <c r="E457" t="s">
        <v>1661</v>
      </c>
      <c r="F457" t="s">
        <v>1650</v>
      </c>
    </row>
    <row r="458" spans="1:6" x14ac:dyDescent="0.2">
      <c r="A458">
        <v>427</v>
      </c>
      <c r="B458" t="s">
        <v>1774</v>
      </c>
      <c r="C458" t="s">
        <v>1787</v>
      </c>
      <c r="E458" t="s">
        <v>1788</v>
      </c>
      <c r="F458" t="s">
        <v>1774</v>
      </c>
    </row>
    <row r="459" spans="1:6" x14ac:dyDescent="0.2">
      <c r="A459">
        <v>428</v>
      </c>
      <c r="B459" t="s">
        <v>1055</v>
      </c>
      <c r="C459" t="s">
        <v>1060</v>
      </c>
      <c r="E459" t="s">
        <v>1061</v>
      </c>
      <c r="F459" t="s">
        <v>1055</v>
      </c>
    </row>
    <row r="460" spans="1:6" x14ac:dyDescent="0.2">
      <c r="A460">
        <v>429</v>
      </c>
      <c r="B460" t="s">
        <v>2047</v>
      </c>
      <c r="C460" t="s">
        <v>2056</v>
      </c>
      <c r="E460" t="s">
        <v>2057</v>
      </c>
      <c r="F460" t="s">
        <v>2047</v>
      </c>
    </row>
    <row r="461" spans="1:6" x14ac:dyDescent="0.2">
      <c r="A461">
        <v>430</v>
      </c>
      <c r="B461" t="s">
        <v>917</v>
      </c>
      <c r="C461" t="s">
        <v>1855</v>
      </c>
      <c r="E461" t="s">
        <v>1856</v>
      </c>
      <c r="F461" t="s">
        <v>917</v>
      </c>
    </row>
    <row r="462" spans="1:6" x14ac:dyDescent="0.2">
      <c r="A462">
        <v>431</v>
      </c>
      <c r="B462" t="s">
        <v>1195</v>
      </c>
      <c r="C462" t="s">
        <v>1136</v>
      </c>
      <c r="E462" t="s">
        <v>1203</v>
      </c>
      <c r="F462" t="s">
        <v>1195</v>
      </c>
    </row>
    <row r="463" spans="1:6" x14ac:dyDescent="0.2">
      <c r="A463">
        <v>432</v>
      </c>
      <c r="B463" t="s">
        <v>1312</v>
      </c>
      <c r="C463" t="s">
        <v>2118</v>
      </c>
      <c r="E463" t="s">
        <v>1317</v>
      </c>
      <c r="F463" t="s">
        <v>1312</v>
      </c>
    </row>
    <row r="464" spans="1:6" x14ac:dyDescent="0.2">
      <c r="A464">
        <v>432</v>
      </c>
      <c r="B464" t="s">
        <v>1312</v>
      </c>
      <c r="C464" t="s">
        <v>1316</v>
      </c>
      <c r="E464" t="s">
        <v>1317</v>
      </c>
      <c r="F464" t="s">
        <v>1312</v>
      </c>
    </row>
    <row r="465" spans="1:6" x14ac:dyDescent="0.2">
      <c r="A465">
        <v>433</v>
      </c>
      <c r="B465" t="s">
        <v>1864</v>
      </c>
      <c r="C465" t="s">
        <v>1873</v>
      </c>
      <c r="E465" t="s">
        <v>1874</v>
      </c>
      <c r="F465" t="s">
        <v>1864</v>
      </c>
    </row>
    <row r="466" spans="1:6" x14ac:dyDescent="0.2">
      <c r="A466">
        <v>434</v>
      </c>
      <c r="B466" t="s">
        <v>1136</v>
      </c>
      <c r="C466" t="s">
        <v>1147</v>
      </c>
      <c r="E466" t="s">
        <v>1148</v>
      </c>
      <c r="F466" t="s">
        <v>1136</v>
      </c>
    </row>
    <row r="467" spans="1:6" x14ac:dyDescent="0.2">
      <c r="A467">
        <v>435</v>
      </c>
      <c r="B467" t="s">
        <v>1136</v>
      </c>
      <c r="C467" t="s">
        <v>1149</v>
      </c>
      <c r="E467" t="s">
        <v>1150</v>
      </c>
      <c r="F467" t="s">
        <v>1136</v>
      </c>
    </row>
    <row r="468" spans="1:6" x14ac:dyDescent="0.2">
      <c r="A468">
        <v>436</v>
      </c>
      <c r="B468" t="s">
        <v>144</v>
      </c>
      <c r="C468" t="s">
        <v>153</v>
      </c>
      <c r="E468" t="s">
        <v>154</v>
      </c>
      <c r="F468" t="s">
        <v>144</v>
      </c>
    </row>
    <row r="469" spans="1:6" x14ac:dyDescent="0.2">
      <c r="A469">
        <v>437</v>
      </c>
      <c r="B469" t="s">
        <v>134</v>
      </c>
      <c r="C469" t="s">
        <v>142</v>
      </c>
      <c r="E469" t="s">
        <v>143</v>
      </c>
      <c r="F469" t="s">
        <v>134</v>
      </c>
    </row>
    <row r="470" spans="1:6" x14ac:dyDescent="0.2">
      <c r="A470">
        <v>438</v>
      </c>
      <c r="B470" t="s">
        <v>393</v>
      </c>
      <c r="C470" t="s">
        <v>1539</v>
      </c>
      <c r="E470" t="s">
        <v>1540</v>
      </c>
      <c r="F470" t="s">
        <v>393</v>
      </c>
    </row>
    <row r="471" spans="1:6" x14ac:dyDescent="0.2">
      <c r="A471">
        <v>439</v>
      </c>
      <c r="B471" t="s">
        <v>1136</v>
      </c>
      <c r="C471" t="s">
        <v>1151</v>
      </c>
      <c r="E471" t="s">
        <v>1152</v>
      </c>
      <c r="F471" t="s">
        <v>1136</v>
      </c>
    </row>
    <row r="472" spans="1:6" x14ac:dyDescent="0.2">
      <c r="A472">
        <v>440</v>
      </c>
      <c r="B472" t="s">
        <v>1724</v>
      </c>
      <c r="C472" t="s">
        <v>1735</v>
      </c>
      <c r="E472" t="s">
        <v>1736</v>
      </c>
      <c r="F472" t="s">
        <v>1724</v>
      </c>
    </row>
    <row r="473" spans="1:6" x14ac:dyDescent="0.2">
      <c r="A473">
        <v>441</v>
      </c>
      <c r="B473" t="s">
        <v>1262</v>
      </c>
      <c r="C473" t="s">
        <v>1892</v>
      </c>
      <c r="E473" t="s">
        <v>1893</v>
      </c>
      <c r="F473" t="s">
        <v>1262</v>
      </c>
    </row>
    <row r="474" spans="1:6" x14ac:dyDescent="0.2">
      <c r="A474">
        <v>442</v>
      </c>
      <c r="B474" t="s">
        <v>531</v>
      </c>
      <c r="C474" t="s">
        <v>546</v>
      </c>
      <c r="E474" t="s">
        <v>547</v>
      </c>
      <c r="F474" t="s">
        <v>531</v>
      </c>
    </row>
    <row r="475" spans="1:6" x14ac:dyDescent="0.2">
      <c r="A475">
        <v>443</v>
      </c>
      <c r="B475" t="s">
        <v>878</v>
      </c>
      <c r="C475" t="s">
        <v>891</v>
      </c>
      <c r="E475" t="s">
        <v>892</v>
      </c>
      <c r="F475" t="s">
        <v>878</v>
      </c>
    </row>
    <row r="476" spans="1:6" x14ac:dyDescent="0.2">
      <c r="A476">
        <v>444</v>
      </c>
      <c r="B476" t="s">
        <v>299</v>
      </c>
      <c r="C476" t="s">
        <v>302</v>
      </c>
      <c r="E476" t="s">
        <v>303</v>
      </c>
      <c r="F476" t="s">
        <v>299</v>
      </c>
    </row>
    <row r="477" spans="1:6" x14ac:dyDescent="0.2">
      <c r="A477">
        <v>445</v>
      </c>
      <c r="B477" t="s">
        <v>1231</v>
      </c>
      <c r="C477" t="s">
        <v>1333</v>
      </c>
      <c r="E477" t="s">
        <v>1334</v>
      </c>
      <c r="F477" t="s">
        <v>1231</v>
      </c>
    </row>
    <row r="478" spans="1:6" x14ac:dyDescent="0.2">
      <c r="A478">
        <v>446</v>
      </c>
      <c r="B478" t="s">
        <v>1030</v>
      </c>
      <c r="C478" t="s">
        <v>1037</v>
      </c>
      <c r="E478" t="s">
        <v>1038</v>
      </c>
      <c r="F478" t="s">
        <v>1030</v>
      </c>
    </row>
    <row r="479" spans="1:6" x14ac:dyDescent="0.2">
      <c r="A479">
        <v>447</v>
      </c>
      <c r="B479" t="s">
        <v>174</v>
      </c>
      <c r="C479" t="s">
        <v>187</v>
      </c>
      <c r="E479" t="s">
        <v>188</v>
      </c>
      <c r="F479" t="s">
        <v>174</v>
      </c>
    </row>
    <row r="480" spans="1:6" x14ac:dyDescent="0.2">
      <c r="A480">
        <v>448</v>
      </c>
      <c r="B480" t="s">
        <v>1896</v>
      </c>
      <c r="C480" t="s">
        <v>1908</v>
      </c>
      <c r="E480" t="s">
        <v>1909</v>
      </c>
      <c r="F480" t="s">
        <v>1896</v>
      </c>
    </row>
    <row r="481" spans="1:6" x14ac:dyDescent="0.2">
      <c r="A481">
        <v>449</v>
      </c>
      <c r="B481" t="s">
        <v>1013</v>
      </c>
      <c r="C481" t="s">
        <v>1014</v>
      </c>
      <c r="E481" t="s">
        <v>1015</v>
      </c>
      <c r="F481" t="s">
        <v>1013</v>
      </c>
    </row>
    <row r="482" spans="1:6" x14ac:dyDescent="0.2">
      <c r="A482">
        <v>450</v>
      </c>
      <c r="B482" t="s">
        <v>299</v>
      </c>
      <c r="C482" t="s">
        <v>304</v>
      </c>
      <c r="E482" t="s">
        <v>305</v>
      </c>
      <c r="F482" t="s">
        <v>299</v>
      </c>
    </row>
    <row r="483" spans="1:6" x14ac:dyDescent="0.2">
      <c r="A483">
        <v>451</v>
      </c>
      <c r="B483" t="s">
        <v>1983</v>
      </c>
      <c r="C483" t="s">
        <v>1989</v>
      </c>
      <c r="E483" t="s">
        <v>1990</v>
      </c>
      <c r="F483" t="s">
        <v>1983</v>
      </c>
    </row>
    <row r="484" spans="1:6" x14ac:dyDescent="0.2">
      <c r="A484">
        <v>452</v>
      </c>
      <c r="B484" t="s">
        <v>650</v>
      </c>
      <c r="C484" t="s">
        <v>653</v>
      </c>
      <c r="E484" t="s">
        <v>654</v>
      </c>
      <c r="F484" t="s">
        <v>650</v>
      </c>
    </row>
    <row r="485" spans="1:6" x14ac:dyDescent="0.2">
      <c r="A485">
        <v>453</v>
      </c>
      <c r="B485" t="s">
        <v>1670</v>
      </c>
      <c r="C485" t="s">
        <v>1675</v>
      </c>
      <c r="E485" t="s">
        <v>1676</v>
      </c>
      <c r="F485" t="s">
        <v>1670</v>
      </c>
    </row>
    <row r="486" spans="1:6" x14ac:dyDescent="0.2">
      <c r="A486">
        <v>450</v>
      </c>
      <c r="B486" t="s">
        <v>299</v>
      </c>
      <c r="C486" t="s">
        <v>2119</v>
      </c>
      <c r="E486" t="s">
        <v>305</v>
      </c>
      <c r="F486" t="s">
        <v>299</v>
      </c>
    </row>
    <row r="487" spans="1:6" x14ac:dyDescent="0.2">
      <c r="A487">
        <v>451</v>
      </c>
      <c r="B487" t="s">
        <v>1983</v>
      </c>
      <c r="C487" t="s">
        <v>2120</v>
      </c>
      <c r="E487" t="s">
        <v>1990</v>
      </c>
      <c r="F487" t="s">
        <v>1983</v>
      </c>
    </row>
    <row r="488" spans="1:6" x14ac:dyDescent="0.2">
      <c r="A488">
        <v>452</v>
      </c>
      <c r="B488" t="s">
        <v>650</v>
      </c>
      <c r="C488" t="s">
        <v>2121</v>
      </c>
      <c r="E488" t="s">
        <v>654</v>
      </c>
      <c r="F488" t="s">
        <v>650</v>
      </c>
    </row>
    <row r="489" spans="1:6" x14ac:dyDescent="0.2">
      <c r="A489">
        <v>454</v>
      </c>
      <c r="B489" t="s">
        <v>254</v>
      </c>
      <c r="C489" t="s">
        <v>259</v>
      </c>
      <c r="E489" t="s">
        <v>260</v>
      </c>
      <c r="F489" t="s">
        <v>254</v>
      </c>
    </row>
    <row r="490" spans="1:6" x14ac:dyDescent="0.2">
      <c r="A490">
        <v>453</v>
      </c>
      <c r="B490" t="s">
        <v>1670</v>
      </c>
      <c r="C490" t="s">
        <v>2122</v>
      </c>
      <c r="E490" t="s">
        <v>1676</v>
      </c>
      <c r="F490" t="s">
        <v>1670</v>
      </c>
    </row>
    <row r="491" spans="1:6" x14ac:dyDescent="0.2">
      <c r="A491">
        <v>455</v>
      </c>
      <c r="B491" t="s">
        <v>1169</v>
      </c>
      <c r="C491" t="s">
        <v>1178</v>
      </c>
      <c r="E491" t="s">
        <v>1179</v>
      </c>
      <c r="F491" t="s">
        <v>1169</v>
      </c>
    </row>
    <row r="492" spans="1:6" x14ac:dyDescent="0.2">
      <c r="A492">
        <v>456</v>
      </c>
      <c r="B492" t="s">
        <v>1055</v>
      </c>
      <c r="C492" t="s">
        <v>1062</v>
      </c>
      <c r="E492" t="s">
        <v>1063</v>
      </c>
      <c r="F492" t="s">
        <v>1055</v>
      </c>
    </row>
    <row r="493" spans="1:6" x14ac:dyDescent="0.2">
      <c r="A493">
        <v>457</v>
      </c>
      <c r="B493" t="s">
        <v>596</v>
      </c>
      <c r="C493" t="s">
        <v>604</v>
      </c>
      <c r="E493" t="s">
        <v>605</v>
      </c>
      <c r="F493" t="s">
        <v>596</v>
      </c>
    </row>
    <row r="494" spans="1:6" x14ac:dyDescent="0.2">
      <c r="A494">
        <v>458</v>
      </c>
      <c r="B494" t="s">
        <v>230</v>
      </c>
      <c r="C494" t="s">
        <v>244</v>
      </c>
      <c r="E494" t="s">
        <v>245</v>
      </c>
      <c r="F494" t="s">
        <v>230</v>
      </c>
    </row>
    <row r="495" spans="1:6" x14ac:dyDescent="0.2">
      <c r="A495">
        <v>459</v>
      </c>
      <c r="B495" t="s">
        <v>1030</v>
      </c>
      <c r="C495" t="s">
        <v>2123</v>
      </c>
      <c r="E495" t="s">
        <v>1038</v>
      </c>
      <c r="F495" t="s">
        <v>1030</v>
      </c>
    </row>
    <row r="496" spans="1:6" x14ac:dyDescent="0.2">
      <c r="A496">
        <v>460</v>
      </c>
      <c r="B496" t="s">
        <v>320</v>
      </c>
      <c r="C496" t="s">
        <v>335</v>
      </c>
      <c r="E496" t="s">
        <v>336</v>
      </c>
      <c r="F496" t="s">
        <v>320</v>
      </c>
    </row>
    <row r="497" spans="1:6" x14ac:dyDescent="0.2">
      <c r="A497">
        <v>461</v>
      </c>
      <c r="B497" t="s">
        <v>97</v>
      </c>
      <c r="C497" t="s">
        <v>100</v>
      </c>
      <c r="E497" t="s">
        <v>101</v>
      </c>
      <c r="F497" t="s">
        <v>97</v>
      </c>
    </row>
    <row r="498" spans="1:6" x14ac:dyDescent="0.2">
      <c r="A498">
        <v>462</v>
      </c>
      <c r="B498" t="s">
        <v>174</v>
      </c>
      <c r="C498" t="s">
        <v>2124</v>
      </c>
      <c r="E498" t="s">
        <v>188</v>
      </c>
      <c r="F498" t="s">
        <v>174</v>
      </c>
    </row>
    <row r="499" spans="1:6" x14ac:dyDescent="0.2">
      <c r="A499">
        <v>463</v>
      </c>
      <c r="B499" t="s">
        <v>1274</v>
      </c>
      <c r="C499" t="s">
        <v>1283</v>
      </c>
      <c r="E499" t="s">
        <v>1284</v>
      </c>
      <c r="F499" t="s">
        <v>1274</v>
      </c>
    </row>
    <row r="500" spans="1:6" x14ac:dyDescent="0.2">
      <c r="A500">
        <v>464</v>
      </c>
      <c r="B500" t="s">
        <v>405</v>
      </c>
      <c r="C500" t="s">
        <v>411</v>
      </c>
      <c r="E500" t="s">
        <v>412</v>
      </c>
      <c r="F500" t="s">
        <v>405</v>
      </c>
    </row>
    <row r="501" spans="1:6" x14ac:dyDescent="0.2">
      <c r="A501">
        <v>465</v>
      </c>
      <c r="B501" t="s">
        <v>770</v>
      </c>
      <c r="C501" t="s">
        <v>781</v>
      </c>
      <c r="E501" t="s">
        <v>782</v>
      </c>
      <c r="F501" t="s">
        <v>770</v>
      </c>
    </row>
    <row r="502" spans="1:6" x14ac:dyDescent="0.2">
      <c r="A502">
        <v>466</v>
      </c>
      <c r="B502" t="s">
        <v>1345</v>
      </c>
      <c r="C502" t="s">
        <v>1356</v>
      </c>
      <c r="E502" t="s">
        <v>1357</v>
      </c>
      <c r="F502" t="s">
        <v>1345</v>
      </c>
    </row>
    <row r="503" spans="1:6" x14ac:dyDescent="0.2">
      <c r="A503">
        <v>467</v>
      </c>
      <c r="B503" t="s">
        <v>1553</v>
      </c>
      <c r="C503" t="s">
        <v>1558</v>
      </c>
      <c r="E503" t="s">
        <v>1559</v>
      </c>
      <c r="F503" t="s">
        <v>1553</v>
      </c>
    </row>
    <row r="504" spans="1:6" x14ac:dyDescent="0.2">
      <c r="A504">
        <v>468</v>
      </c>
      <c r="B504" t="s">
        <v>421</v>
      </c>
      <c r="C504" t="s">
        <v>430</v>
      </c>
      <c r="E504" t="s">
        <v>431</v>
      </c>
      <c r="F504" t="s">
        <v>421</v>
      </c>
    </row>
    <row r="505" spans="1:6" x14ac:dyDescent="0.2">
      <c r="A505">
        <v>469</v>
      </c>
      <c r="B505" t="s">
        <v>2016</v>
      </c>
      <c r="C505" t="s">
        <v>2029</v>
      </c>
      <c r="E505" t="s">
        <v>2030</v>
      </c>
      <c r="F505" t="s">
        <v>2016</v>
      </c>
    </row>
    <row r="506" spans="1:6" x14ac:dyDescent="0.2">
      <c r="A506">
        <v>470</v>
      </c>
      <c r="B506" t="s">
        <v>1690</v>
      </c>
      <c r="C506" t="s">
        <v>1705</v>
      </c>
      <c r="E506" t="s">
        <v>1706</v>
      </c>
      <c r="F506" t="s">
        <v>1690</v>
      </c>
    </row>
    <row r="507" spans="1:6" x14ac:dyDescent="0.2">
      <c r="A507">
        <v>471</v>
      </c>
      <c r="B507" t="s">
        <v>1358</v>
      </c>
      <c r="C507" t="s">
        <v>2125</v>
      </c>
      <c r="E507" t="s">
        <v>1360</v>
      </c>
      <c r="F507" t="s">
        <v>1358</v>
      </c>
    </row>
    <row r="508" spans="1:6" x14ac:dyDescent="0.2">
      <c r="A508">
        <v>472</v>
      </c>
      <c r="B508" t="s">
        <v>393</v>
      </c>
      <c r="C508" t="s">
        <v>1541</v>
      </c>
      <c r="E508" t="s">
        <v>1542</v>
      </c>
      <c r="F508" t="s">
        <v>393</v>
      </c>
    </row>
    <row r="509" spans="1:6" x14ac:dyDescent="0.2">
      <c r="A509">
        <v>473</v>
      </c>
      <c r="B509" t="s">
        <v>596</v>
      </c>
      <c r="C509" t="s">
        <v>608</v>
      </c>
      <c r="E509" t="s">
        <v>609</v>
      </c>
      <c r="F509" t="s">
        <v>596</v>
      </c>
    </row>
    <row r="510" spans="1:6" x14ac:dyDescent="0.2">
      <c r="A510">
        <v>474</v>
      </c>
      <c r="B510" t="s">
        <v>1690</v>
      </c>
      <c r="C510" t="s">
        <v>2126</v>
      </c>
      <c r="E510" t="s">
        <v>1706</v>
      </c>
      <c r="F510" t="s">
        <v>1690</v>
      </c>
    </row>
    <row r="511" spans="1:6" x14ac:dyDescent="0.2">
      <c r="A511">
        <v>475</v>
      </c>
      <c r="B511" t="s">
        <v>1169</v>
      </c>
      <c r="C511" t="s">
        <v>1180</v>
      </c>
      <c r="E511" t="s">
        <v>1181</v>
      </c>
      <c r="F511" t="s">
        <v>1169</v>
      </c>
    </row>
    <row r="512" spans="1:6" x14ac:dyDescent="0.2">
      <c r="A512">
        <v>476</v>
      </c>
      <c r="B512" t="s">
        <v>1358</v>
      </c>
      <c r="C512" t="s">
        <v>1359</v>
      </c>
      <c r="E512" t="s">
        <v>1360</v>
      </c>
      <c r="F512" t="s">
        <v>1358</v>
      </c>
    </row>
    <row r="513" spans="1:6" x14ac:dyDescent="0.2">
      <c r="A513">
        <v>477</v>
      </c>
      <c r="B513" t="s">
        <v>1165</v>
      </c>
      <c r="C513" t="s">
        <v>1975</v>
      </c>
      <c r="E513" t="s">
        <v>1976</v>
      </c>
      <c r="F513" t="s">
        <v>1165</v>
      </c>
    </row>
    <row r="514" spans="1:6" x14ac:dyDescent="0.2">
      <c r="A514">
        <v>478</v>
      </c>
      <c r="B514" t="s">
        <v>1312</v>
      </c>
      <c r="C514" t="s">
        <v>1318</v>
      </c>
      <c r="E514" t="s">
        <v>1319</v>
      </c>
      <c r="F514" t="s">
        <v>1312</v>
      </c>
    </row>
    <row r="515" spans="1:6" x14ac:dyDescent="0.2">
      <c r="A515">
        <v>479</v>
      </c>
      <c r="B515" t="s">
        <v>1983</v>
      </c>
      <c r="C515" t="s">
        <v>1991</v>
      </c>
      <c r="E515" t="s">
        <v>1992</v>
      </c>
      <c r="F515" t="s">
        <v>1983</v>
      </c>
    </row>
    <row r="516" spans="1:6" x14ac:dyDescent="0.2">
      <c r="A516">
        <v>480</v>
      </c>
      <c r="B516" t="s">
        <v>393</v>
      </c>
      <c r="C516" t="s">
        <v>2127</v>
      </c>
      <c r="E516" t="s">
        <v>1542</v>
      </c>
      <c r="F516" t="s">
        <v>393</v>
      </c>
    </row>
    <row r="517" spans="1:6" x14ac:dyDescent="0.2">
      <c r="A517">
        <v>481</v>
      </c>
      <c r="B517" t="s">
        <v>1827</v>
      </c>
      <c r="C517" t="s">
        <v>1841</v>
      </c>
      <c r="E517" t="s">
        <v>1842</v>
      </c>
      <c r="F517" t="s">
        <v>1827</v>
      </c>
    </row>
    <row r="518" spans="1:6" x14ac:dyDescent="0.2">
      <c r="A518">
        <v>482</v>
      </c>
      <c r="B518" t="s">
        <v>596</v>
      </c>
      <c r="C518" t="s">
        <v>606</v>
      </c>
      <c r="E518" t="s">
        <v>607</v>
      </c>
      <c r="F518" t="s">
        <v>596</v>
      </c>
    </row>
    <row r="519" spans="1:6" x14ac:dyDescent="0.2">
      <c r="A519">
        <v>483</v>
      </c>
      <c r="B519" t="s">
        <v>596</v>
      </c>
      <c r="C519" t="s">
        <v>2128</v>
      </c>
      <c r="E519" t="s">
        <v>609</v>
      </c>
      <c r="F519" t="s">
        <v>596</v>
      </c>
    </row>
    <row r="520" spans="1:6" x14ac:dyDescent="0.2">
      <c r="A520">
        <v>484</v>
      </c>
      <c r="B520" t="s">
        <v>1274</v>
      </c>
      <c r="C520" t="s">
        <v>1285</v>
      </c>
      <c r="E520" t="s">
        <v>1286</v>
      </c>
      <c r="F520" t="s">
        <v>1274</v>
      </c>
    </row>
    <row r="521" spans="1:6" x14ac:dyDescent="0.2">
      <c r="A521">
        <v>485</v>
      </c>
      <c r="B521" t="s">
        <v>1245</v>
      </c>
      <c r="C521" t="s">
        <v>1256</v>
      </c>
      <c r="E521" t="s">
        <v>1257</v>
      </c>
      <c r="F521" t="s">
        <v>1245</v>
      </c>
    </row>
    <row r="522" spans="1:6" x14ac:dyDescent="0.2">
      <c r="A522">
        <v>486</v>
      </c>
      <c r="B522" t="s">
        <v>348</v>
      </c>
      <c r="C522" t="s">
        <v>357</v>
      </c>
      <c r="E522" t="s">
        <v>358</v>
      </c>
      <c r="F522" t="s">
        <v>348</v>
      </c>
    </row>
    <row r="523" spans="1:6" x14ac:dyDescent="0.2">
      <c r="A523">
        <v>487</v>
      </c>
      <c r="B523" t="s">
        <v>811</v>
      </c>
      <c r="C523" t="s">
        <v>1086</v>
      </c>
      <c r="E523" t="s">
        <v>1087</v>
      </c>
      <c r="F523" t="s">
        <v>811</v>
      </c>
    </row>
    <row r="524" spans="1:6" x14ac:dyDescent="0.2">
      <c r="A524">
        <v>488</v>
      </c>
      <c r="B524" t="s">
        <v>320</v>
      </c>
      <c r="C524" t="s">
        <v>337</v>
      </c>
      <c r="E524" t="s">
        <v>338</v>
      </c>
      <c r="F524" t="s">
        <v>320</v>
      </c>
    </row>
    <row r="525" spans="1:6" x14ac:dyDescent="0.2">
      <c r="A525">
        <v>489</v>
      </c>
      <c r="B525" t="s">
        <v>966</v>
      </c>
      <c r="C525" t="s">
        <v>973</v>
      </c>
      <c r="E525" t="s">
        <v>974</v>
      </c>
      <c r="F525" t="s">
        <v>966</v>
      </c>
    </row>
    <row r="526" spans="1:6" x14ac:dyDescent="0.2">
      <c r="A526">
        <v>490</v>
      </c>
      <c r="B526" t="s">
        <v>1803</v>
      </c>
      <c r="C526" t="s">
        <v>1816</v>
      </c>
      <c r="E526" t="s">
        <v>1817</v>
      </c>
      <c r="F526" t="s">
        <v>1803</v>
      </c>
    </row>
    <row r="527" spans="1:6" x14ac:dyDescent="0.2">
      <c r="A527">
        <v>491</v>
      </c>
      <c r="B527" t="s">
        <v>558</v>
      </c>
      <c r="C527" t="s">
        <v>573</v>
      </c>
      <c r="E527" t="s">
        <v>574</v>
      </c>
      <c r="F527" t="s">
        <v>558</v>
      </c>
    </row>
    <row r="528" spans="1:6" x14ac:dyDescent="0.2">
      <c r="A528">
        <v>492</v>
      </c>
      <c r="B528" t="s">
        <v>1940</v>
      </c>
      <c r="C528" t="s">
        <v>1949</v>
      </c>
      <c r="E528" t="s">
        <v>1950</v>
      </c>
      <c r="F528" t="s">
        <v>1940</v>
      </c>
    </row>
    <row r="529" spans="1:6" x14ac:dyDescent="0.2">
      <c r="A529">
        <v>493</v>
      </c>
      <c r="B529" t="s">
        <v>254</v>
      </c>
      <c r="C529" t="s">
        <v>261</v>
      </c>
      <c r="E529" t="s">
        <v>262</v>
      </c>
      <c r="F529" t="s">
        <v>254</v>
      </c>
    </row>
    <row r="530" spans="1:6" x14ac:dyDescent="0.2">
      <c r="A530">
        <v>494</v>
      </c>
      <c r="B530" t="s">
        <v>1210</v>
      </c>
      <c r="C530" t="s">
        <v>1229</v>
      </c>
      <c r="E530" t="s">
        <v>1230</v>
      </c>
      <c r="F530" t="s">
        <v>1210</v>
      </c>
    </row>
    <row r="531" spans="1:6" x14ac:dyDescent="0.2">
      <c r="A531">
        <v>495</v>
      </c>
      <c r="B531" t="s">
        <v>1345</v>
      </c>
      <c r="C531" t="s">
        <v>1361</v>
      </c>
      <c r="E531" t="s">
        <v>1362</v>
      </c>
      <c r="F531" t="s">
        <v>1345</v>
      </c>
    </row>
    <row r="532" spans="1:6" x14ac:dyDescent="0.2">
      <c r="A532">
        <v>496</v>
      </c>
      <c r="B532" t="s">
        <v>1274</v>
      </c>
      <c r="C532" t="s">
        <v>1287</v>
      </c>
      <c r="E532" t="s">
        <v>1288</v>
      </c>
      <c r="F532" t="s">
        <v>1274</v>
      </c>
    </row>
    <row r="533" spans="1:6" x14ac:dyDescent="0.2">
      <c r="A533">
        <v>497</v>
      </c>
      <c r="B533" t="s">
        <v>921</v>
      </c>
      <c r="C533" t="s">
        <v>924</v>
      </c>
      <c r="E533" t="s">
        <v>925</v>
      </c>
      <c r="F533" t="s">
        <v>921</v>
      </c>
    </row>
    <row r="534" spans="1:6" x14ac:dyDescent="0.2">
      <c r="A534">
        <v>498</v>
      </c>
      <c r="B534" t="s">
        <v>467</v>
      </c>
      <c r="C534" t="s">
        <v>481</v>
      </c>
      <c r="E534" t="s">
        <v>482</v>
      </c>
      <c r="F534" t="s">
        <v>467</v>
      </c>
    </row>
    <row r="535" spans="1:6" x14ac:dyDescent="0.2">
      <c r="A535">
        <v>499</v>
      </c>
      <c r="B535" t="s">
        <v>977</v>
      </c>
      <c r="C535" t="s">
        <v>987</v>
      </c>
      <c r="E535" t="s">
        <v>988</v>
      </c>
      <c r="F535" t="s">
        <v>977</v>
      </c>
    </row>
    <row r="536" spans="1:6" x14ac:dyDescent="0.2">
      <c r="A536">
        <v>500</v>
      </c>
      <c r="B536" t="s">
        <v>811</v>
      </c>
      <c r="C536" t="s">
        <v>1088</v>
      </c>
      <c r="E536" t="s">
        <v>1089</v>
      </c>
      <c r="F536" t="s">
        <v>811</v>
      </c>
    </row>
    <row r="537" spans="1:6" x14ac:dyDescent="0.2">
      <c r="A537">
        <v>501</v>
      </c>
      <c r="B537" t="s">
        <v>921</v>
      </c>
      <c r="C537" t="s">
        <v>926</v>
      </c>
      <c r="E537" t="s">
        <v>927</v>
      </c>
      <c r="F537" t="s">
        <v>921</v>
      </c>
    </row>
    <row r="538" spans="1:6" x14ac:dyDescent="0.2">
      <c r="A538">
        <v>502</v>
      </c>
      <c r="B538" t="s">
        <v>299</v>
      </c>
      <c r="C538" t="s">
        <v>306</v>
      </c>
      <c r="E538" t="s">
        <v>307</v>
      </c>
      <c r="F538" t="s">
        <v>299</v>
      </c>
    </row>
    <row r="539" spans="1:6" x14ac:dyDescent="0.2">
      <c r="A539">
        <v>503</v>
      </c>
      <c r="B539" t="s">
        <v>1169</v>
      </c>
      <c r="C539" t="s">
        <v>1182</v>
      </c>
      <c r="E539" t="s">
        <v>1183</v>
      </c>
      <c r="F539" t="s">
        <v>1169</v>
      </c>
    </row>
    <row r="540" spans="1:6" x14ac:dyDescent="0.2">
      <c r="A540">
        <v>504</v>
      </c>
      <c r="B540" t="s">
        <v>1094</v>
      </c>
      <c r="C540" t="s">
        <v>1101</v>
      </c>
      <c r="E540" t="s">
        <v>1102</v>
      </c>
      <c r="F540" t="s">
        <v>1094</v>
      </c>
    </row>
    <row r="541" spans="1:6" x14ac:dyDescent="0.2">
      <c r="A541">
        <v>505</v>
      </c>
      <c r="B541" t="s">
        <v>1690</v>
      </c>
      <c r="C541" t="s">
        <v>1707</v>
      </c>
      <c r="E541" t="s">
        <v>1708</v>
      </c>
      <c r="F541" t="s">
        <v>1690</v>
      </c>
    </row>
    <row r="542" spans="1:6" x14ac:dyDescent="0.2">
      <c r="A542">
        <v>506</v>
      </c>
      <c r="B542" t="s">
        <v>917</v>
      </c>
      <c r="C542" t="s">
        <v>1857</v>
      </c>
      <c r="E542" t="s">
        <v>1858</v>
      </c>
      <c r="F542" t="s">
        <v>917</v>
      </c>
    </row>
    <row r="543" spans="1:6" x14ac:dyDescent="0.2">
      <c r="A543">
        <v>507</v>
      </c>
      <c r="B543" t="s">
        <v>503</v>
      </c>
      <c r="C543" t="s">
        <v>521</v>
      </c>
      <c r="E543" t="s">
        <v>522</v>
      </c>
      <c r="F543" t="s">
        <v>503</v>
      </c>
    </row>
    <row r="544" spans="1:6" x14ac:dyDescent="0.2">
      <c r="A544">
        <v>508</v>
      </c>
      <c r="B544" t="s">
        <v>1068</v>
      </c>
      <c r="C544" t="s">
        <v>1427</v>
      </c>
      <c r="E544" t="s">
        <v>1428</v>
      </c>
      <c r="F544" t="s">
        <v>1068</v>
      </c>
    </row>
    <row r="545" spans="1:6" x14ac:dyDescent="0.2">
      <c r="A545">
        <v>509</v>
      </c>
      <c r="B545" t="s">
        <v>503</v>
      </c>
      <c r="C545" t="s">
        <v>523</v>
      </c>
      <c r="E545" t="s">
        <v>524</v>
      </c>
      <c r="F545" t="s">
        <v>503</v>
      </c>
    </row>
    <row r="546" spans="1:6" x14ac:dyDescent="0.2">
      <c r="A546">
        <v>510</v>
      </c>
      <c r="B546" t="s">
        <v>365</v>
      </c>
      <c r="C546" t="s">
        <v>373</v>
      </c>
      <c r="E546" t="s">
        <v>374</v>
      </c>
      <c r="F546" t="s">
        <v>365</v>
      </c>
    </row>
    <row r="547" spans="1:6" x14ac:dyDescent="0.2">
      <c r="A547">
        <v>514</v>
      </c>
      <c r="B547" t="s">
        <v>1184</v>
      </c>
      <c r="C547" t="s">
        <v>2129</v>
      </c>
      <c r="E547" t="s">
        <v>1186</v>
      </c>
      <c r="F547" t="s">
        <v>1184</v>
      </c>
    </row>
    <row r="548" spans="1:6" x14ac:dyDescent="0.2">
      <c r="A548">
        <v>511</v>
      </c>
      <c r="B548" t="s">
        <v>467</v>
      </c>
      <c r="C548" t="s">
        <v>483</v>
      </c>
      <c r="E548" t="s">
        <v>484</v>
      </c>
      <c r="F548" t="s">
        <v>467</v>
      </c>
    </row>
    <row r="549" spans="1:6" x14ac:dyDescent="0.2">
      <c r="A549">
        <v>512</v>
      </c>
      <c r="B549" t="s">
        <v>1264</v>
      </c>
      <c r="C549" t="s">
        <v>1264</v>
      </c>
      <c r="E549" t="s">
        <v>1269</v>
      </c>
      <c r="F549" t="s">
        <v>1264</v>
      </c>
    </row>
    <row r="550" spans="1:6" x14ac:dyDescent="0.2">
      <c r="A550">
        <v>513</v>
      </c>
      <c r="B550" t="s">
        <v>193</v>
      </c>
      <c r="C550" t="s">
        <v>203</v>
      </c>
      <c r="E550" t="s">
        <v>204</v>
      </c>
      <c r="F550" t="s">
        <v>193</v>
      </c>
    </row>
    <row r="551" spans="1:6" x14ac:dyDescent="0.2">
      <c r="A551">
        <v>514</v>
      </c>
      <c r="B551" t="s">
        <v>1184</v>
      </c>
      <c r="C551" t="s">
        <v>1185</v>
      </c>
      <c r="E551" t="s">
        <v>1186</v>
      </c>
      <c r="F551" t="s">
        <v>1184</v>
      </c>
    </row>
    <row r="552" spans="1:6" x14ac:dyDescent="0.2">
      <c r="A552">
        <v>515</v>
      </c>
      <c r="B552" t="s">
        <v>671</v>
      </c>
      <c r="C552" t="s">
        <v>699</v>
      </c>
      <c r="E552" t="s">
        <v>700</v>
      </c>
      <c r="F552" t="s">
        <v>671</v>
      </c>
    </row>
    <row r="553" spans="1:6" x14ac:dyDescent="0.2">
      <c r="A553">
        <v>516</v>
      </c>
      <c r="B553" t="s">
        <v>144</v>
      </c>
      <c r="C553" t="s">
        <v>155</v>
      </c>
      <c r="E553" t="s">
        <v>156</v>
      </c>
      <c r="F553" t="s">
        <v>144</v>
      </c>
    </row>
    <row r="554" spans="1:6" x14ac:dyDescent="0.2">
      <c r="A554">
        <v>517</v>
      </c>
      <c r="B554" t="s">
        <v>1055</v>
      </c>
      <c r="C554" t="s">
        <v>1064</v>
      </c>
      <c r="E554" t="s">
        <v>1065</v>
      </c>
      <c r="F554" t="s">
        <v>1055</v>
      </c>
    </row>
    <row r="555" spans="1:6" x14ac:dyDescent="0.2">
      <c r="A555">
        <v>518</v>
      </c>
      <c r="B555" t="s">
        <v>1677</v>
      </c>
      <c r="C555" t="s">
        <v>1678</v>
      </c>
      <c r="E555" t="s">
        <v>1679</v>
      </c>
      <c r="F555" t="s">
        <v>1677</v>
      </c>
    </row>
    <row r="556" spans="1:6" x14ac:dyDescent="0.2">
      <c r="A556">
        <v>519</v>
      </c>
      <c r="B556" t="s">
        <v>1605</v>
      </c>
      <c r="C556" t="s">
        <v>1617</v>
      </c>
      <c r="E556" t="s">
        <v>1618</v>
      </c>
      <c r="F556" t="s">
        <v>1605</v>
      </c>
    </row>
    <row r="557" spans="1:6" x14ac:dyDescent="0.2">
      <c r="A557">
        <v>520</v>
      </c>
      <c r="B557" t="s">
        <v>1294</v>
      </c>
      <c r="C557" t="s">
        <v>1299</v>
      </c>
      <c r="E557" t="s">
        <v>1300</v>
      </c>
      <c r="F557" t="s">
        <v>1294</v>
      </c>
    </row>
    <row r="558" spans="1:6" x14ac:dyDescent="0.2">
      <c r="A558">
        <v>521</v>
      </c>
      <c r="B558" t="s">
        <v>193</v>
      </c>
      <c r="C558" t="s">
        <v>205</v>
      </c>
      <c r="E558" t="s">
        <v>206</v>
      </c>
      <c r="F558" t="s">
        <v>193</v>
      </c>
    </row>
    <row r="559" spans="1:6" x14ac:dyDescent="0.2">
      <c r="A559">
        <v>522</v>
      </c>
      <c r="B559" t="s">
        <v>921</v>
      </c>
      <c r="C559" t="s">
        <v>928</v>
      </c>
      <c r="E559" t="s">
        <v>929</v>
      </c>
      <c r="F559" t="s">
        <v>921</v>
      </c>
    </row>
    <row r="560" spans="1:6" x14ac:dyDescent="0.2">
      <c r="A560">
        <v>523</v>
      </c>
      <c r="B560" t="s">
        <v>811</v>
      </c>
      <c r="C560" t="s">
        <v>2165</v>
      </c>
      <c r="E560" t="s">
        <v>2141</v>
      </c>
      <c r="F560" t="s">
        <v>811</v>
      </c>
    </row>
    <row r="561" spans="1:6" x14ac:dyDescent="0.2">
      <c r="A561">
        <v>524</v>
      </c>
      <c r="B561" t="s">
        <v>1633</v>
      </c>
      <c r="C561" t="s">
        <v>1644</v>
      </c>
      <c r="E561" t="s">
        <v>1645</v>
      </c>
      <c r="F561" t="s">
        <v>1633</v>
      </c>
    </row>
    <row r="562" spans="1:6" x14ac:dyDescent="0.2">
      <c r="A562">
        <v>525</v>
      </c>
      <c r="B562" t="s">
        <v>1512</v>
      </c>
      <c r="C562" t="s">
        <v>1522</v>
      </c>
      <c r="E562" t="s">
        <v>1523</v>
      </c>
      <c r="F562" t="s">
        <v>1512</v>
      </c>
    </row>
    <row r="563" spans="1:6" x14ac:dyDescent="0.2">
      <c r="A563">
        <v>526</v>
      </c>
      <c r="B563" t="s">
        <v>1650</v>
      </c>
      <c r="C563" t="s">
        <v>1662</v>
      </c>
      <c r="E563" t="s">
        <v>1663</v>
      </c>
      <c r="F563" t="s">
        <v>1650</v>
      </c>
    </row>
    <row r="564" spans="1:6" x14ac:dyDescent="0.2">
      <c r="A564">
        <v>527</v>
      </c>
      <c r="B564" t="s">
        <v>1373</v>
      </c>
      <c r="C564" t="s">
        <v>1382</v>
      </c>
      <c r="E564" t="s">
        <v>1383</v>
      </c>
      <c r="F564" t="s">
        <v>1373</v>
      </c>
    </row>
    <row r="565" spans="1:6" x14ac:dyDescent="0.2">
      <c r="A565">
        <v>528</v>
      </c>
      <c r="B565" t="s">
        <v>619</v>
      </c>
      <c r="C565" t="s">
        <v>633</v>
      </c>
      <c r="E565" t="s">
        <v>634</v>
      </c>
      <c r="F565" t="s">
        <v>619</v>
      </c>
    </row>
    <row r="566" spans="1:6" x14ac:dyDescent="0.2">
      <c r="A566">
        <v>529</v>
      </c>
      <c r="B566" t="s">
        <v>531</v>
      </c>
      <c r="C566" t="s">
        <v>548</v>
      </c>
      <c r="E566" t="s">
        <v>549</v>
      </c>
      <c r="F566" t="s">
        <v>531</v>
      </c>
    </row>
    <row r="567" spans="1:6" x14ac:dyDescent="0.2">
      <c r="A567">
        <v>530</v>
      </c>
      <c r="B567" t="s">
        <v>2047</v>
      </c>
      <c r="C567" t="s">
        <v>2058</v>
      </c>
      <c r="E567" t="s">
        <v>2059</v>
      </c>
      <c r="F567" t="s">
        <v>2047</v>
      </c>
    </row>
    <row r="568" spans="1:6" x14ac:dyDescent="0.2">
      <c r="A568">
        <v>531</v>
      </c>
      <c r="B568" t="s">
        <v>320</v>
      </c>
      <c r="C568" t="s">
        <v>339</v>
      </c>
      <c r="E568" t="s">
        <v>340</v>
      </c>
      <c r="F568" t="s">
        <v>320</v>
      </c>
    </row>
    <row r="569" spans="1:6" x14ac:dyDescent="0.2">
      <c r="A569">
        <v>532</v>
      </c>
      <c r="B569" t="s">
        <v>299</v>
      </c>
      <c r="C569" t="s">
        <v>308</v>
      </c>
      <c r="E569" t="s">
        <v>309</v>
      </c>
      <c r="F569" t="s">
        <v>299</v>
      </c>
    </row>
    <row r="570" spans="1:6" x14ac:dyDescent="0.2">
      <c r="A570">
        <v>533</v>
      </c>
      <c r="B570" t="s">
        <v>491</v>
      </c>
      <c r="C570" t="s">
        <v>1409</v>
      </c>
      <c r="E570" t="s">
        <v>1410</v>
      </c>
      <c r="F570" t="s">
        <v>491</v>
      </c>
    </row>
    <row r="571" spans="1:6" x14ac:dyDescent="0.2">
      <c r="A571">
        <v>534</v>
      </c>
      <c r="B571" t="s">
        <v>1030</v>
      </c>
      <c r="C571" t="s">
        <v>1039</v>
      </c>
      <c r="E571" t="s">
        <v>1040</v>
      </c>
      <c r="F571" t="s">
        <v>1030</v>
      </c>
    </row>
    <row r="572" spans="1:6" x14ac:dyDescent="0.2">
      <c r="A572">
        <v>535</v>
      </c>
      <c r="B572" t="s">
        <v>254</v>
      </c>
      <c r="C572" t="s">
        <v>263</v>
      </c>
      <c r="E572" t="s">
        <v>264</v>
      </c>
      <c r="F572" t="s">
        <v>254</v>
      </c>
    </row>
    <row r="573" spans="1:6" x14ac:dyDescent="0.2">
      <c r="A573">
        <v>536</v>
      </c>
      <c r="B573" t="s">
        <v>755</v>
      </c>
      <c r="C573" t="s">
        <v>761</v>
      </c>
      <c r="E573" t="s">
        <v>762</v>
      </c>
      <c r="F573" t="s">
        <v>755</v>
      </c>
    </row>
    <row r="574" spans="1:6" x14ac:dyDescent="0.2">
      <c r="A574">
        <v>537</v>
      </c>
      <c r="B574" t="s">
        <v>405</v>
      </c>
      <c r="C574" t="s">
        <v>413</v>
      </c>
      <c r="E574" t="s">
        <v>414</v>
      </c>
      <c r="F574" t="s">
        <v>405</v>
      </c>
    </row>
    <row r="575" spans="1:6" x14ac:dyDescent="0.2">
      <c r="A575">
        <v>538</v>
      </c>
      <c r="B575" t="s">
        <v>1013</v>
      </c>
      <c r="C575" t="s">
        <v>1016</v>
      </c>
      <c r="E575" t="s">
        <v>1017</v>
      </c>
      <c r="F575" t="s">
        <v>1013</v>
      </c>
    </row>
    <row r="576" spans="1:6" x14ac:dyDescent="0.2">
      <c r="A576">
        <v>539</v>
      </c>
      <c r="B576" t="s">
        <v>1210</v>
      </c>
      <c r="C576" t="s">
        <v>1231</v>
      </c>
      <c r="E576" t="s">
        <v>1232</v>
      </c>
      <c r="F576" t="s">
        <v>1210</v>
      </c>
    </row>
    <row r="577" spans="1:6" x14ac:dyDescent="0.2">
      <c r="A577">
        <v>540</v>
      </c>
      <c r="B577" t="s">
        <v>348</v>
      </c>
      <c r="C577" t="s">
        <v>359</v>
      </c>
      <c r="E577" t="s">
        <v>360</v>
      </c>
      <c r="F577" t="s">
        <v>348</v>
      </c>
    </row>
    <row r="578" spans="1:6" x14ac:dyDescent="0.2">
      <c r="A578">
        <v>541</v>
      </c>
      <c r="B578" t="s">
        <v>467</v>
      </c>
      <c r="C578" t="s">
        <v>487</v>
      </c>
      <c r="E578" t="s">
        <v>488</v>
      </c>
      <c r="F578" t="s">
        <v>467</v>
      </c>
    </row>
    <row r="579" spans="1:6" x14ac:dyDescent="0.2">
      <c r="A579">
        <v>542</v>
      </c>
      <c r="B579" t="s">
        <v>1345</v>
      </c>
      <c r="C579" t="s">
        <v>1363</v>
      </c>
      <c r="E579" t="s">
        <v>1364</v>
      </c>
      <c r="F579" t="s">
        <v>1345</v>
      </c>
    </row>
    <row r="580" spans="1:6" x14ac:dyDescent="0.2">
      <c r="A580">
        <v>543</v>
      </c>
      <c r="B580" t="s">
        <v>1117</v>
      </c>
      <c r="C580" t="s">
        <v>1122</v>
      </c>
      <c r="E580" t="s">
        <v>1123</v>
      </c>
      <c r="F580" t="s">
        <v>1117</v>
      </c>
    </row>
    <row r="581" spans="1:6" x14ac:dyDescent="0.2">
      <c r="A581">
        <v>544</v>
      </c>
      <c r="B581" t="s">
        <v>1896</v>
      </c>
      <c r="C581" t="s">
        <v>1910</v>
      </c>
      <c r="E581" t="s">
        <v>1911</v>
      </c>
      <c r="F581" t="s">
        <v>1896</v>
      </c>
    </row>
    <row r="582" spans="1:6" x14ac:dyDescent="0.2">
      <c r="A582">
        <v>545</v>
      </c>
      <c r="B582" t="s">
        <v>1136</v>
      </c>
      <c r="C582" t="s">
        <v>1153</v>
      </c>
      <c r="E582" t="s">
        <v>1154</v>
      </c>
      <c r="F582" t="s">
        <v>1136</v>
      </c>
    </row>
    <row r="583" spans="1:6" x14ac:dyDescent="0.2">
      <c r="A583">
        <v>546</v>
      </c>
      <c r="B583" t="s">
        <v>1231</v>
      </c>
      <c r="C583" t="s">
        <v>1335</v>
      </c>
      <c r="E583" t="s">
        <v>1336</v>
      </c>
      <c r="F583" t="s">
        <v>1231</v>
      </c>
    </row>
    <row r="584" spans="1:6" x14ac:dyDescent="0.2">
      <c r="A584">
        <v>547</v>
      </c>
      <c r="B584" t="s">
        <v>384</v>
      </c>
      <c r="C584" t="s">
        <v>389</v>
      </c>
      <c r="E584" t="s">
        <v>390</v>
      </c>
      <c r="F584" t="s">
        <v>384</v>
      </c>
    </row>
    <row r="585" spans="1:6" x14ac:dyDescent="0.2">
      <c r="A585">
        <v>548</v>
      </c>
      <c r="B585" t="s">
        <v>619</v>
      </c>
      <c r="C585" t="s">
        <v>635</v>
      </c>
      <c r="E585" t="s">
        <v>636</v>
      </c>
      <c r="F585" t="s">
        <v>619</v>
      </c>
    </row>
    <row r="586" spans="1:6" x14ac:dyDescent="0.2">
      <c r="A586">
        <v>549</v>
      </c>
      <c r="B586" t="s">
        <v>348</v>
      </c>
      <c r="C586" t="s">
        <v>361</v>
      </c>
      <c r="E586" t="s">
        <v>362</v>
      </c>
      <c r="F586" t="s">
        <v>348</v>
      </c>
    </row>
    <row r="587" spans="1:6" x14ac:dyDescent="0.2">
      <c r="A587">
        <v>550</v>
      </c>
      <c r="B587" t="s">
        <v>1747</v>
      </c>
      <c r="C587" t="s">
        <v>1764</v>
      </c>
      <c r="E587" t="s">
        <v>1765</v>
      </c>
      <c r="F587" t="s">
        <v>1747</v>
      </c>
    </row>
    <row r="588" spans="1:6" x14ac:dyDescent="0.2">
      <c r="A588">
        <v>551</v>
      </c>
      <c r="B588" t="s">
        <v>1747</v>
      </c>
      <c r="C588" t="s">
        <v>1766</v>
      </c>
      <c r="E588" t="s">
        <v>1767</v>
      </c>
      <c r="F588" t="s">
        <v>1747</v>
      </c>
    </row>
    <row r="589" spans="1:6" x14ac:dyDescent="0.2">
      <c r="A589">
        <v>552</v>
      </c>
      <c r="B589" t="s">
        <v>1774</v>
      </c>
      <c r="C589" t="s">
        <v>1789</v>
      </c>
      <c r="E589" t="s">
        <v>1790</v>
      </c>
      <c r="F589" t="s">
        <v>1774</v>
      </c>
    </row>
    <row r="590" spans="1:6" x14ac:dyDescent="0.2">
      <c r="A590">
        <v>553</v>
      </c>
      <c r="B590" t="s">
        <v>729</v>
      </c>
      <c r="C590" t="s">
        <v>739</v>
      </c>
      <c r="E590" t="s">
        <v>740</v>
      </c>
      <c r="F590" t="s">
        <v>729</v>
      </c>
    </row>
    <row r="591" spans="1:6" x14ac:dyDescent="0.2">
      <c r="A591">
        <v>554</v>
      </c>
      <c r="B591" t="s">
        <v>1690</v>
      </c>
      <c r="C591" t="s">
        <v>1709</v>
      </c>
      <c r="E591" t="s">
        <v>1710</v>
      </c>
      <c r="F591" t="s">
        <v>1690</v>
      </c>
    </row>
    <row r="592" spans="1:6" x14ac:dyDescent="0.2">
      <c r="A592">
        <v>555</v>
      </c>
      <c r="B592" t="s">
        <v>1774</v>
      </c>
      <c r="C592" t="s">
        <v>1791</v>
      </c>
      <c r="E592" t="s">
        <v>1792</v>
      </c>
      <c r="F592" t="s">
        <v>1774</v>
      </c>
    </row>
    <row r="593" spans="1:6" x14ac:dyDescent="0.2">
      <c r="A593">
        <v>556</v>
      </c>
      <c r="B593" t="s">
        <v>1690</v>
      </c>
      <c r="C593" t="s">
        <v>1711</v>
      </c>
      <c r="E593" t="s">
        <v>1712</v>
      </c>
      <c r="F593" t="s">
        <v>1690</v>
      </c>
    </row>
    <row r="594" spans="1:6" x14ac:dyDescent="0.2">
      <c r="A594">
        <v>557</v>
      </c>
      <c r="B594" t="s">
        <v>1605</v>
      </c>
      <c r="C594" t="s">
        <v>1619</v>
      </c>
      <c r="E594" t="s">
        <v>1620</v>
      </c>
      <c r="F594" t="s">
        <v>1605</v>
      </c>
    </row>
    <row r="595" spans="1:6" x14ac:dyDescent="0.2">
      <c r="A595">
        <v>558</v>
      </c>
      <c r="B595" t="s">
        <v>467</v>
      </c>
      <c r="C595" t="s">
        <v>485</v>
      </c>
      <c r="E595" t="s">
        <v>486</v>
      </c>
      <c r="F595" t="s">
        <v>467</v>
      </c>
    </row>
    <row r="596" spans="1:6" x14ac:dyDescent="0.2">
      <c r="A596">
        <v>559</v>
      </c>
      <c r="B596" t="s">
        <v>1388</v>
      </c>
      <c r="C596" t="s">
        <v>1391</v>
      </c>
      <c r="E596" t="s">
        <v>1392</v>
      </c>
      <c r="F596" t="s">
        <v>1388</v>
      </c>
    </row>
    <row r="597" spans="1:6" x14ac:dyDescent="0.2">
      <c r="A597">
        <v>560</v>
      </c>
      <c r="B597" t="s">
        <v>365</v>
      </c>
      <c r="C597" t="s">
        <v>375</v>
      </c>
      <c r="E597" t="s">
        <v>376</v>
      </c>
      <c r="F597" t="s">
        <v>365</v>
      </c>
    </row>
    <row r="598" spans="1:6" x14ac:dyDescent="0.2">
      <c r="A598">
        <v>561</v>
      </c>
      <c r="B598" t="s">
        <v>639</v>
      </c>
      <c r="C598" t="s">
        <v>644</v>
      </c>
      <c r="E598" t="s">
        <v>645</v>
      </c>
      <c r="F598" t="s">
        <v>639</v>
      </c>
    </row>
    <row r="599" spans="1:6" x14ac:dyDescent="0.2">
      <c r="A599">
        <v>562</v>
      </c>
      <c r="B599" t="s">
        <v>1345</v>
      </c>
      <c r="C599" t="s">
        <v>1365</v>
      </c>
      <c r="E599" t="s">
        <v>1366</v>
      </c>
      <c r="F599" t="s">
        <v>1345</v>
      </c>
    </row>
    <row r="600" spans="1:6" x14ac:dyDescent="0.2">
      <c r="A600">
        <v>563</v>
      </c>
      <c r="B600" t="s">
        <v>1231</v>
      </c>
      <c r="C600" t="s">
        <v>1337</v>
      </c>
      <c r="E600" t="s">
        <v>1338</v>
      </c>
      <c r="F600" t="s">
        <v>1231</v>
      </c>
    </row>
    <row r="601" spans="1:6" x14ac:dyDescent="0.2">
      <c r="A601">
        <v>564</v>
      </c>
      <c r="B601" t="s">
        <v>1068</v>
      </c>
      <c r="C601" t="s">
        <v>1429</v>
      </c>
      <c r="E601" t="s">
        <v>1430</v>
      </c>
      <c r="F601" t="s">
        <v>1068</v>
      </c>
    </row>
    <row r="602" spans="1:6" x14ac:dyDescent="0.2">
      <c r="A602">
        <v>565</v>
      </c>
      <c r="B602" t="s">
        <v>442</v>
      </c>
      <c r="C602" t="s">
        <v>1483</v>
      </c>
      <c r="E602" t="s">
        <v>1484</v>
      </c>
      <c r="F602" t="s">
        <v>442</v>
      </c>
    </row>
    <row r="603" spans="1:6" x14ac:dyDescent="0.2">
      <c r="A603">
        <v>566</v>
      </c>
      <c r="B603" t="s">
        <v>838</v>
      </c>
      <c r="C603" t="s">
        <v>850</v>
      </c>
      <c r="E603" t="s">
        <v>851</v>
      </c>
      <c r="F603" t="s">
        <v>838</v>
      </c>
    </row>
    <row r="604" spans="1:6" x14ac:dyDescent="0.2">
      <c r="A604">
        <v>567</v>
      </c>
      <c r="B604" t="s">
        <v>405</v>
      </c>
      <c r="C604" t="s">
        <v>415</v>
      </c>
      <c r="E604" t="s">
        <v>416</v>
      </c>
      <c r="F604" t="s">
        <v>405</v>
      </c>
    </row>
    <row r="605" spans="1:6" x14ac:dyDescent="0.2">
      <c r="A605">
        <v>568</v>
      </c>
      <c r="B605" t="s">
        <v>393</v>
      </c>
      <c r="C605" t="s">
        <v>1543</v>
      </c>
      <c r="E605" t="s">
        <v>1544</v>
      </c>
      <c r="F605" t="s">
        <v>393</v>
      </c>
    </row>
    <row r="606" spans="1:6" x14ac:dyDescent="0.2">
      <c r="A606">
        <v>569</v>
      </c>
      <c r="B606" t="s">
        <v>384</v>
      </c>
      <c r="C606" t="s">
        <v>391</v>
      </c>
      <c r="E606" t="s">
        <v>392</v>
      </c>
      <c r="F606" t="s">
        <v>384</v>
      </c>
    </row>
    <row r="607" spans="1:6" x14ac:dyDescent="0.2">
      <c r="A607">
        <v>570</v>
      </c>
      <c r="B607" t="s">
        <v>639</v>
      </c>
      <c r="C607" t="s">
        <v>646</v>
      </c>
      <c r="E607" t="s">
        <v>647</v>
      </c>
      <c r="F607" t="s">
        <v>639</v>
      </c>
    </row>
    <row r="608" spans="1:6" x14ac:dyDescent="0.2">
      <c r="A608">
        <v>571</v>
      </c>
      <c r="B608" t="s">
        <v>1030</v>
      </c>
      <c r="C608" t="s">
        <v>1041</v>
      </c>
      <c r="D608">
        <v>1</v>
      </c>
      <c r="E608" t="s">
        <v>1042</v>
      </c>
      <c r="F608" t="s">
        <v>1030</v>
      </c>
    </row>
    <row r="609" spans="1:6" x14ac:dyDescent="0.2">
      <c r="A609">
        <v>572</v>
      </c>
      <c r="B609" t="s">
        <v>650</v>
      </c>
      <c r="C609" t="s">
        <v>655</v>
      </c>
      <c r="E609" t="s">
        <v>656</v>
      </c>
      <c r="F609" t="s">
        <v>650</v>
      </c>
    </row>
    <row r="610" spans="1:6" x14ac:dyDescent="0.2">
      <c r="A610">
        <v>573</v>
      </c>
      <c r="B610" t="s">
        <v>1013</v>
      </c>
      <c r="C610" t="s">
        <v>1018</v>
      </c>
      <c r="E610" t="s">
        <v>1019</v>
      </c>
      <c r="F610" t="s">
        <v>1013</v>
      </c>
    </row>
    <row r="611" spans="1:6" x14ac:dyDescent="0.2">
      <c r="A611">
        <v>574</v>
      </c>
      <c r="B611" t="s">
        <v>1940</v>
      </c>
      <c r="C611" t="s">
        <v>1951</v>
      </c>
      <c r="E611" t="s">
        <v>1952</v>
      </c>
      <c r="F611" t="s">
        <v>1940</v>
      </c>
    </row>
    <row r="612" spans="1:6" x14ac:dyDescent="0.2">
      <c r="A612">
        <v>575</v>
      </c>
      <c r="B612" t="s">
        <v>467</v>
      </c>
      <c r="C612" t="s">
        <v>489</v>
      </c>
      <c r="E612" t="s">
        <v>490</v>
      </c>
      <c r="F612" t="s">
        <v>467</v>
      </c>
    </row>
    <row r="613" spans="1:6" x14ac:dyDescent="0.2">
      <c r="A613">
        <v>576</v>
      </c>
      <c r="B613" t="s">
        <v>1896</v>
      </c>
      <c r="C613" t="s">
        <v>1912</v>
      </c>
      <c r="E613" t="s">
        <v>1913</v>
      </c>
      <c r="F613" t="s">
        <v>1896</v>
      </c>
    </row>
    <row r="614" spans="1:6" x14ac:dyDescent="0.2">
      <c r="A614">
        <v>577</v>
      </c>
      <c r="B614" t="s">
        <v>1864</v>
      </c>
      <c r="C614" t="s">
        <v>1875</v>
      </c>
      <c r="E614" t="s">
        <v>1876</v>
      </c>
      <c r="F614" t="s">
        <v>1864</v>
      </c>
    </row>
    <row r="615" spans="1:6" x14ac:dyDescent="0.2">
      <c r="A615">
        <v>578</v>
      </c>
      <c r="B615" t="s">
        <v>558</v>
      </c>
      <c r="C615" t="s">
        <v>575</v>
      </c>
      <c r="E615" t="s">
        <v>576</v>
      </c>
      <c r="F615" t="s">
        <v>558</v>
      </c>
    </row>
    <row r="616" spans="1:6" x14ac:dyDescent="0.2">
      <c r="A616">
        <v>579</v>
      </c>
      <c r="B616" t="s">
        <v>1605</v>
      </c>
      <c r="C616" t="s">
        <v>1621</v>
      </c>
      <c r="E616" t="s">
        <v>1622</v>
      </c>
      <c r="F616" t="s">
        <v>1605</v>
      </c>
    </row>
    <row r="617" spans="1:6" x14ac:dyDescent="0.2">
      <c r="A617">
        <v>580</v>
      </c>
      <c r="B617" t="s">
        <v>1055</v>
      </c>
      <c r="C617" t="s">
        <v>1066</v>
      </c>
      <c r="E617" t="s">
        <v>1067</v>
      </c>
      <c r="F617" t="s">
        <v>1055</v>
      </c>
    </row>
    <row r="618" spans="1:6" x14ac:dyDescent="0.2">
      <c r="A618">
        <v>581</v>
      </c>
      <c r="B618" t="s">
        <v>921</v>
      </c>
      <c r="C618" t="s">
        <v>930</v>
      </c>
      <c r="E618" t="s">
        <v>931</v>
      </c>
      <c r="F618" t="s">
        <v>921</v>
      </c>
    </row>
    <row r="619" spans="1:6" x14ac:dyDescent="0.2">
      <c r="A619">
        <v>582</v>
      </c>
      <c r="B619" t="s">
        <v>1388</v>
      </c>
      <c r="C619" t="s">
        <v>1388</v>
      </c>
      <c r="E619" t="s">
        <v>1393</v>
      </c>
      <c r="F619" t="s">
        <v>1388</v>
      </c>
    </row>
    <row r="620" spans="1:6" x14ac:dyDescent="0.2">
      <c r="A620">
        <v>583</v>
      </c>
      <c r="B620" t="s">
        <v>1587</v>
      </c>
      <c r="C620" t="s">
        <v>1588</v>
      </c>
      <c r="E620" t="s">
        <v>1589</v>
      </c>
      <c r="F620" t="s">
        <v>1587</v>
      </c>
    </row>
    <row r="621" spans="1:6" x14ac:dyDescent="0.2">
      <c r="A621">
        <v>584</v>
      </c>
      <c r="B621" t="s">
        <v>921</v>
      </c>
      <c r="C621" t="s">
        <v>932</v>
      </c>
      <c r="E621" t="s">
        <v>933</v>
      </c>
      <c r="F621" t="s">
        <v>921</v>
      </c>
    </row>
    <row r="622" spans="1:6" x14ac:dyDescent="0.2">
      <c r="A622">
        <v>585</v>
      </c>
      <c r="B622" t="s">
        <v>921</v>
      </c>
      <c r="C622" t="s">
        <v>934</v>
      </c>
      <c r="E622" t="s">
        <v>935</v>
      </c>
      <c r="F622" t="s">
        <v>921</v>
      </c>
    </row>
    <row r="623" spans="1:6" x14ac:dyDescent="0.2">
      <c r="A623">
        <v>586</v>
      </c>
      <c r="B623" t="s">
        <v>1030</v>
      </c>
      <c r="C623" t="s">
        <v>1043</v>
      </c>
      <c r="E623" t="s">
        <v>1044</v>
      </c>
      <c r="F623" t="s">
        <v>1030</v>
      </c>
    </row>
    <row r="624" spans="1:6" x14ac:dyDescent="0.2">
      <c r="A624">
        <v>587</v>
      </c>
      <c r="B624" t="s">
        <v>467</v>
      </c>
      <c r="C624" t="s">
        <v>491</v>
      </c>
      <c r="E624" t="s">
        <v>492</v>
      </c>
      <c r="F624" t="s">
        <v>467</v>
      </c>
    </row>
    <row r="625" spans="1:6" x14ac:dyDescent="0.2">
      <c r="A625">
        <v>588</v>
      </c>
      <c r="B625" t="s">
        <v>1055</v>
      </c>
      <c r="C625" t="s">
        <v>1068</v>
      </c>
      <c r="E625" t="s">
        <v>1069</v>
      </c>
      <c r="F625" t="s">
        <v>1055</v>
      </c>
    </row>
    <row r="626" spans="1:6" x14ac:dyDescent="0.2">
      <c r="A626">
        <v>589</v>
      </c>
      <c r="B626" t="s">
        <v>1633</v>
      </c>
      <c r="C626" t="s">
        <v>1646</v>
      </c>
      <c r="E626" t="s">
        <v>1647</v>
      </c>
      <c r="F626" t="s">
        <v>1633</v>
      </c>
    </row>
    <row r="627" spans="1:6" x14ac:dyDescent="0.2">
      <c r="A627">
        <v>590</v>
      </c>
      <c r="B627" t="s">
        <v>1117</v>
      </c>
      <c r="C627" t="s">
        <v>1124</v>
      </c>
      <c r="E627" t="s">
        <v>1125</v>
      </c>
      <c r="F627" t="s">
        <v>1117</v>
      </c>
    </row>
    <row r="628" spans="1:6" x14ac:dyDescent="0.2">
      <c r="A628">
        <v>591</v>
      </c>
      <c r="B628" t="s">
        <v>1803</v>
      </c>
      <c r="C628" t="s">
        <v>1818</v>
      </c>
      <c r="E628" t="s">
        <v>1819</v>
      </c>
      <c r="F628" t="s">
        <v>1803</v>
      </c>
    </row>
    <row r="629" spans="1:6" x14ac:dyDescent="0.2">
      <c r="A629">
        <v>592</v>
      </c>
      <c r="B629" t="s">
        <v>1195</v>
      </c>
      <c r="C629" t="s">
        <v>1204</v>
      </c>
      <c r="E629" t="s">
        <v>1205</v>
      </c>
      <c r="F629" t="s">
        <v>1195</v>
      </c>
    </row>
    <row r="630" spans="1:6" x14ac:dyDescent="0.2">
      <c r="A630">
        <v>593</v>
      </c>
      <c r="B630" t="s">
        <v>491</v>
      </c>
      <c r="C630" t="s">
        <v>1411</v>
      </c>
      <c r="E630" t="s">
        <v>1412</v>
      </c>
      <c r="F630" t="s">
        <v>491</v>
      </c>
    </row>
    <row r="631" spans="1:6" x14ac:dyDescent="0.2">
      <c r="A631">
        <v>594</v>
      </c>
      <c r="B631" t="s">
        <v>1165</v>
      </c>
      <c r="C631" t="s">
        <v>1977</v>
      </c>
      <c r="E631" t="s">
        <v>1978</v>
      </c>
      <c r="F631" t="s">
        <v>1165</v>
      </c>
    </row>
    <row r="632" spans="1:6" x14ac:dyDescent="0.2">
      <c r="A632">
        <v>595</v>
      </c>
      <c r="B632" t="s">
        <v>111</v>
      </c>
      <c r="C632" t="s">
        <v>118</v>
      </c>
      <c r="E632" t="s">
        <v>119</v>
      </c>
      <c r="F632" t="s">
        <v>111</v>
      </c>
    </row>
    <row r="633" spans="1:6" x14ac:dyDescent="0.2">
      <c r="A633">
        <v>596</v>
      </c>
      <c r="B633" t="s">
        <v>1117</v>
      </c>
      <c r="C633" t="s">
        <v>1126</v>
      </c>
      <c r="E633" t="s">
        <v>1127</v>
      </c>
      <c r="F633" t="s">
        <v>1117</v>
      </c>
    </row>
    <row r="634" spans="1:6" x14ac:dyDescent="0.2">
      <c r="A634">
        <v>597</v>
      </c>
      <c r="B634" t="s">
        <v>1245</v>
      </c>
      <c r="C634" t="s">
        <v>1258</v>
      </c>
      <c r="E634" t="s">
        <v>1259</v>
      </c>
      <c r="F634" t="s">
        <v>1245</v>
      </c>
    </row>
    <row r="635" spans="1:6" x14ac:dyDescent="0.2">
      <c r="A635">
        <v>598</v>
      </c>
      <c r="B635" t="s">
        <v>819</v>
      </c>
      <c r="C635" t="s">
        <v>830</v>
      </c>
      <c r="E635" t="s">
        <v>831</v>
      </c>
      <c r="F635" t="s">
        <v>819</v>
      </c>
    </row>
    <row r="636" spans="1:6" x14ac:dyDescent="0.2">
      <c r="A636">
        <v>599</v>
      </c>
      <c r="B636" t="s">
        <v>111</v>
      </c>
      <c r="C636" t="s">
        <v>120</v>
      </c>
      <c r="E636" t="s">
        <v>121</v>
      </c>
      <c r="F636" t="s">
        <v>111</v>
      </c>
    </row>
    <row r="637" spans="1:6" x14ac:dyDescent="0.2">
      <c r="A637">
        <v>600</v>
      </c>
      <c r="B637" t="s">
        <v>144</v>
      </c>
      <c r="C637" t="s">
        <v>157</v>
      </c>
      <c r="E637" t="s">
        <v>158</v>
      </c>
      <c r="F637" t="s">
        <v>144</v>
      </c>
    </row>
    <row r="638" spans="1:6" x14ac:dyDescent="0.2">
      <c r="A638">
        <v>601</v>
      </c>
      <c r="B638" t="s">
        <v>1650</v>
      </c>
      <c r="C638" t="s">
        <v>1664</v>
      </c>
      <c r="E638" t="s">
        <v>1665</v>
      </c>
      <c r="F638" t="s">
        <v>1650</v>
      </c>
    </row>
    <row r="639" spans="1:6" x14ac:dyDescent="0.2">
      <c r="A639">
        <v>602</v>
      </c>
      <c r="B639" t="s">
        <v>945</v>
      </c>
      <c r="C639" t="s">
        <v>948</v>
      </c>
      <c r="E639" t="s">
        <v>949</v>
      </c>
      <c r="F639" t="s">
        <v>945</v>
      </c>
    </row>
    <row r="640" spans="1:6" x14ac:dyDescent="0.2">
      <c r="A640">
        <v>603</v>
      </c>
      <c r="B640" t="s">
        <v>1864</v>
      </c>
      <c r="C640" t="s">
        <v>1877</v>
      </c>
      <c r="E640" t="s">
        <v>1878</v>
      </c>
      <c r="F640" t="s">
        <v>1864</v>
      </c>
    </row>
    <row r="641" spans="1:6" x14ac:dyDescent="0.2">
      <c r="A641">
        <v>604</v>
      </c>
      <c r="B641" t="s">
        <v>945</v>
      </c>
      <c r="C641" t="s">
        <v>950</v>
      </c>
      <c r="E641" t="s">
        <v>951</v>
      </c>
      <c r="F641" t="s">
        <v>945</v>
      </c>
    </row>
    <row r="642" spans="1:6" x14ac:dyDescent="0.2">
      <c r="A642">
        <v>605</v>
      </c>
      <c r="B642" t="s">
        <v>1210</v>
      </c>
      <c r="C642" t="s">
        <v>1233</v>
      </c>
      <c r="E642" t="s">
        <v>1234</v>
      </c>
      <c r="F642" t="s">
        <v>1210</v>
      </c>
    </row>
    <row r="643" spans="1:6" x14ac:dyDescent="0.2">
      <c r="A643">
        <v>606</v>
      </c>
      <c r="B643" t="s">
        <v>2016</v>
      </c>
      <c r="C643" t="s">
        <v>2031</v>
      </c>
      <c r="E643" t="s">
        <v>2032</v>
      </c>
      <c r="F643" t="s">
        <v>2016</v>
      </c>
    </row>
    <row r="644" spans="1:6" x14ac:dyDescent="0.2">
      <c r="A644">
        <v>607</v>
      </c>
      <c r="B644" t="s">
        <v>439</v>
      </c>
      <c r="C644" t="s">
        <v>440</v>
      </c>
      <c r="E644" t="s">
        <v>441</v>
      </c>
      <c r="F644" t="s">
        <v>439</v>
      </c>
    </row>
    <row r="645" spans="1:6" x14ac:dyDescent="0.2">
      <c r="A645">
        <v>608</v>
      </c>
      <c r="B645" t="s">
        <v>1444</v>
      </c>
      <c r="C645" t="s">
        <v>1444</v>
      </c>
      <c r="E645" t="s">
        <v>1451</v>
      </c>
      <c r="F645" t="s">
        <v>1444</v>
      </c>
    </row>
    <row r="646" spans="1:6" x14ac:dyDescent="0.2">
      <c r="A646">
        <v>609</v>
      </c>
      <c r="B646" t="s">
        <v>111</v>
      </c>
      <c r="C646" t="s">
        <v>122</v>
      </c>
      <c r="E646" t="s">
        <v>123</v>
      </c>
      <c r="F646" t="s">
        <v>111</v>
      </c>
    </row>
    <row r="647" spans="1:6" x14ac:dyDescent="0.2">
      <c r="A647">
        <v>610</v>
      </c>
      <c r="B647" t="s">
        <v>432</v>
      </c>
      <c r="C647" t="s">
        <v>433</v>
      </c>
      <c r="E647" t="s">
        <v>434</v>
      </c>
      <c r="F647" t="s">
        <v>432</v>
      </c>
    </row>
    <row r="648" spans="1:6" x14ac:dyDescent="0.2">
      <c r="A648">
        <v>611</v>
      </c>
      <c r="B648" t="s">
        <v>1670</v>
      </c>
      <c r="C648" t="s">
        <v>1680</v>
      </c>
      <c r="E648" t="s">
        <v>1681</v>
      </c>
      <c r="F648" t="s">
        <v>1670</v>
      </c>
    </row>
    <row r="649" spans="1:6" x14ac:dyDescent="0.2">
      <c r="A649">
        <v>612</v>
      </c>
      <c r="B649" t="s">
        <v>1605</v>
      </c>
      <c r="C649" t="s">
        <v>1623</v>
      </c>
      <c r="E649" t="s">
        <v>1624</v>
      </c>
      <c r="F649" t="s">
        <v>1605</v>
      </c>
    </row>
    <row r="650" spans="1:6" x14ac:dyDescent="0.2">
      <c r="A650">
        <v>613</v>
      </c>
      <c r="B650" t="s">
        <v>1774</v>
      </c>
      <c r="C650" t="s">
        <v>1793</v>
      </c>
      <c r="E650" t="s">
        <v>1794</v>
      </c>
      <c r="F650" t="s">
        <v>1774</v>
      </c>
    </row>
    <row r="651" spans="1:6" x14ac:dyDescent="0.2">
      <c r="A651">
        <v>614</v>
      </c>
      <c r="B651" t="s">
        <v>97</v>
      </c>
      <c r="C651" t="s">
        <v>102</v>
      </c>
      <c r="E651" t="s">
        <v>103</v>
      </c>
      <c r="F651" t="s">
        <v>97</v>
      </c>
    </row>
    <row r="652" spans="1:6" x14ac:dyDescent="0.2">
      <c r="A652">
        <v>615</v>
      </c>
      <c r="B652" t="s">
        <v>421</v>
      </c>
      <c r="C652" t="s">
        <v>435</v>
      </c>
      <c r="E652" t="s">
        <v>436</v>
      </c>
      <c r="F652" t="s">
        <v>421</v>
      </c>
    </row>
    <row r="653" spans="1:6" x14ac:dyDescent="0.2">
      <c r="A653">
        <v>616</v>
      </c>
      <c r="B653" t="s">
        <v>275</v>
      </c>
      <c r="C653" t="s">
        <v>290</v>
      </c>
      <c r="E653" t="s">
        <v>291</v>
      </c>
      <c r="F653" t="s">
        <v>275</v>
      </c>
    </row>
    <row r="654" spans="1:6" x14ac:dyDescent="0.2">
      <c r="A654">
        <v>617</v>
      </c>
      <c r="B654" t="s">
        <v>1690</v>
      </c>
      <c r="C654" t="s">
        <v>1713</v>
      </c>
      <c r="E654" t="s">
        <v>1714</v>
      </c>
      <c r="F654" t="s">
        <v>1690</v>
      </c>
    </row>
    <row r="655" spans="1:6" x14ac:dyDescent="0.2">
      <c r="A655">
        <v>618</v>
      </c>
      <c r="B655" t="s">
        <v>945</v>
      </c>
      <c r="C655" t="s">
        <v>952</v>
      </c>
      <c r="E655" t="s">
        <v>953</v>
      </c>
      <c r="F655" t="s">
        <v>945</v>
      </c>
    </row>
    <row r="656" spans="1:6" x14ac:dyDescent="0.2">
      <c r="A656">
        <v>619</v>
      </c>
      <c r="B656" t="s">
        <v>1827</v>
      </c>
      <c r="C656" t="s">
        <v>1843</v>
      </c>
      <c r="E656" t="s">
        <v>1844</v>
      </c>
      <c r="F656" t="s">
        <v>1827</v>
      </c>
    </row>
    <row r="657" spans="1:6" x14ac:dyDescent="0.2">
      <c r="A657">
        <v>620</v>
      </c>
      <c r="B657" t="s">
        <v>898</v>
      </c>
      <c r="C657" t="s">
        <v>909</v>
      </c>
      <c r="E657" t="s">
        <v>910</v>
      </c>
      <c r="F657" t="s">
        <v>898</v>
      </c>
    </row>
    <row r="658" spans="1:6" x14ac:dyDescent="0.2">
      <c r="A658">
        <v>621</v>
      </c>
      <c r="B658" t="s">
        <v>1312</v>
      </c>
      <c r="C658" t="s">
        <v>1320</v>
      </c>
      <c r="E658" t="s">
        <v>1321</v>
      </c>
      <c r="F658" t="s">
        <v>1312</v>
      </c>
    </row>
    <row r="659" spans="1:6" x14ac:dyDescent="0.2">
      <c r="A659">
        <v>622</v>
      </c>
      <c r="B659" t="s">
        <v>671</v>
      </c>
      <c r="C659" t="s">
        <v>701</v>
      </c>
      <c r="E659" t="s">
        <v>702</v>
      </c>
      <c r="F659" t="s">
        <v>671</v>
      </c>
    </row>
    <row r="660" spans="1:6" x14ac:dyDescent="0.2">
      <c r="A660">
        <v>623</v>
      </c>
      <c r="B660" t="s">
        <v>1896</v>
      </c>
      <c r="C660" t="s">
        <v>1914</v>
      </c>
      <c r="E660" t="s">
        <v>1915</v>
      </c>
      <c r="F660" t="s">
        <v>1896</v>
      </c>
    </row>
    <row r="661" spans="1:6" x14ac:dyDescent="0.2">
      <c r="A661">
        <v>624</v>
      </c>
      <c r="B661" t="s">
        <v>254</v>
      </c>
      <c r="C661" t="s">
        <v>265</v>
      </c>
      <c r="E661" t="s">
        <v>266</v>
      </c>
      <c r="F661" t="s">
        <v>254</v>
      </c>
    </row>
    <row r="662" spans="1:6" x14ac:dyDescent="0.2">
      <c r="A662">
        <v>625</v>
      </c>
      <c r="B662" t="s">
        <v>144</v>
      </c>
      <c r="C662" t="s">
        <v>159</v>
      </c>
      <c r="E662" t="s">
        <v>160</v>
      </c>
      <c r="F662" t="s">
        <v>144</v>
      </c>
    </row>
    <row r="663" spans="1:6" x14ac:dyDescent="0.2">
      <c r="A663">
        <v>626</v>
      </c>
      <c r="B663" t="s">
        <v>1055</v>
      </c>
      <c r="C663" t="s">
        <v>1070</v>
      </c>
      <c r="E663" t="s">
        <v>1071</v>
      </c>
      <c r="F663" t="s">
        <v>1055</v>
      </c>
    </row>
    <row r="664" spans="1:6" x14ac:dyDescent="0.2">
      <c r="A664">
        <v>627</v>
      </c>
      <c r="B664" t="s">
        <v>1444</v>
      </c>
      <c r="C664" t="s">
        <v>1452</v>
      </c>
      <c r="E664" t="s">
        <v>1453</v>
      </c>
      <c r="F664" t="s">
        <v>1444</v>
      </c>
    </row>
    <row r="665" spans="1:6" x14ac:dyDescent="0.2">
      <c r="A665">
        <v>628</v>
      </c>
      <c r="B665" t="s">
        <v>88</v>
      </c>
      <c r="C665" t="s">
        <v>93</v>
      </c>
      <c r="E665" t="s">
        <v>94</v>
      </c>
      <c r="F665" t="s">
        <v>88</v>
      </c>
    </row>
    <row r="666" spans="1:6" x14ac:dyDescent="0.2">
      <c r="A666">
        <v>629</v>
      </c>
      <c r="B666" t="s">
        <v>763</v>
      </c>
      <c r="C666" t="s">
        <v>764</v>
      </c>
      <c r="E666" t="s">
        <v>765</v>
      </c>
      <c r="F666" t="s">
        <v>763</v>
      </c>
    </row>
    <row r="667" spans="1:6" x14ac:dyDescent="0.2">
      <c r="A667">
        <v>630</v>
      </c>
      <c r="B667" t="s">
        <v>467</v>
      </c>
      <c r="C667" t="s">
        <v>493</v>
      </c>
      <c r="E667" t="s">
        <v>494</v>
      </c>
      <c r="F667" t="s">
        <v>467</v>
      </c>
    </row>
    <row r="668" spans="1:6" x14ac:dyDescent="0.2">
      <c r="A668">
        <v>631</v>
      </c>
      <c r="B668" t="s">
        <v>1020</v>
      </c>
      <c r="C668" t="s">
        <v>1021</v>
      </c>
      <c r="D668">
        <v>1</v>
      </c>
      <c r="E668" t="s">
        <v>1022</v>
      </c>
      <c r="F668" t="s">
        <v>1020</v>
      </c>
    </row>
    <row r="669" spans="1:6" x14ac:dyDescent="0.2">
      <c r="A669">
        <v>632</v>
      </c>
      <c r="B669" t="s">
        <v>1094</v>
      </c>
      <c r="C669" t="s">
        <v>1103</v>
      </c>
      <c r="E669" t="s">
        <v>1104</v>
      </c>
      <c r="F669" t="s">
        <v>1094</v>
      </c>
    </row>
    <row r="670" spans="1:6" x14ac:dyDescent="0.2">
      <c r="A670">
        <v>633</v>
      </c>
      <c r="B670" t="s">
        <v>421</v>
      </c>
      <c r="C670" t="s">
        <v>437</v>
      </c>
      <c r="E670" t="s">
        <v>438</v>
      </c>
      <c r="F670" t="s">
        <v>421</v>
      </c>
    </row>
    <row r="671" spans="1:6" x14ac:dyDescent="0.2">
      <c r="A671">
        <v>634</v>
      </c>
      <c r="B671" t="s">
        <v>1490</v>
      </c>
      <c r="C671" t="s">
        <v>1503</v>
      </c>
      <c r="E671" t="s">
        <v>1504</v>
      </c>
      <c r="F671" t="s">
        <v>1490</v>
      </c>
    </row>
    <row r="672" spans="1:6" x14ac:dyDescent="0.2">
      <c r="A672">
        <v>635</v>
      </c>
      <c r="B672" t="s">
        <v>2047</v>
      </c>
      <c r="C672" t="s">
        <v>2060</v>
      </c>
      <c r="E672" t="s">
        <v>2061</v>
      </c>
      <c r="F672" t="s">
        <v>2047</v>
      </c>
    </row>
    <row r="673" spans="1:6" x14ac:dyDescent="0.2">
      <c r="A673">
        <v>636</v>
      </c>
      <c r="B673" t="s">
        <v>2130</v>
      </c>
      <c r="C673" t="s">
        <v>1916</v>
      </c>
      <c r="E673" t="s">
        <v>1917</v>
      </c>
      <c r="F673" t="s">
        <v>2130</v>
      </c>
    </row>
    <row r="674" spans="1:6" x14ac:dyDescent="0.2">
      <c r="A674">
        <v>637</v>
      </c>
      <c r="B674" t="s">
        <v>144</v>
      </c>
      <c r="C674" t="s">
        <v>161</v>
      </c>
      <c r="E674" t="s">
        <v>162</v>
      </c>
      <c r="F674" t="s">
        <v>144</v>
      </c>
    </row>
    <row r="675" spans="1:6" x14ac:dyDescent="0.2">
      <c r="A675">
        <v>638</v>
      </c>
      <c r="B675" t="s">
        <v>111</v>
      </c>
      <c r="C675" t="s">
        <v>124</v>
      </c>
      <c r="E675" t="s">
        <v>125</v>
      </c>
      <c r="F675" t="s">
        <v>111</v>
      </c>
    </row>
    <row r="676" spans="1:6" x14ac:dyDescent="0.2">
      <c r="A676">
        <v>639</v>
      </c>
      <c r="B676" t="s">
        <v>1605</v>
      </c>
      <c r="C676" t="s">
        <v>1625</v>
      </c>
      <c r="E676" t="s">
        <v>1626</v>
      </c>
      <c r="F676" t="s">
        <v>1605</v>
      </c>
    </row>
    <row r="677" spans="1:6" x14ac:dyDescent="0.2">
      <c r="A677">
        <v>640</v>
      </c>
      <c r="B677" t="s">
        <v>1055</v>
      </c>
      <c r="C677" t="s">
        <v>1072</v>
      </c>
      <c r="E677" t="s">
        <v>1073</v>
      </c>
      <c r="F677" t="s">
        <v>1055</v>
      </c>
    </row>
    <row r="678" spans="1:6" x14ac:dyDescent="0.2">
      <c r="A678">
        <v>641</v>
      </c>
      <c r="B678" t="s">
        <v>1245</v>
      </c>
      <c r="C678" t="s">
        <v>1260</v>
      </c>
      <c r="E678" t="s">
        <v>1261</v>
      </c>
      <c r="F678" t="s">
        <v>1245</v>
      </c>
    </row>
    <row r="679" spans="1:6" x14ac:dyDescent="0.2">
      <c r="A679">
        <v>642</v>
      </c>
      <c r="B679" t="s">
        <v>442</v>
      </c>
      <c r="C679" t="s">
        <v>1485</v>
      </c>
      <c r="E679" t="s">
        <v>1486</v>
      </c>
      <c r="F679" t="s">
        <v>442</v>
      </c>
    </row>
    <row r="680" spans="1:6" x14ac:dyDescent="0.2">
      <c r="A680">
        <v>643</v>
      </c>
      <c r="B680" t="s">
        <v>1670</v>
      </c>
      <c r="C680" t="s">
        <v>1682</v>
      </c>
      <c r="E680" t="s">
        <v>1683</v>
      </c>
      <c r="F680" t="s">
        <v>1670</v>
      </c>
    </row>
    <row r="681" spans="1:6" x14ac:dyDescent="0.2">
      <c r="A681">
        <v>644</v>
      </c>
      <c r="B681" t="s">
        <v>729</v>
      </c>
      <c r="C681" t="s">
        <v>741</v>
      </c>
      <c r="E681" t="s">
        <v>742</v>
      </c>
      <c r="F681" t="s">
        <v>729</v>
      </c>
    </row>
    <row r="682" spans="1:6" x14ac:dyDescent="0.2">
      <c r="A682">
        <v>645</v>
      </c>
      <c r="B682" t="s">
        <v>193</v>
      </c>
      <c r="C682" t="s">
        <v>207</v>
      </c>
      <c r="E682" t="s">
        <v>208</v>
      </c>
      <c r="F682" t="s">
        <v>193</v>
      </c>
    </row>
    <row r="683" spans="1:6" x14ac:dyDescent="0.2">
      <c r="A683">
        <v>646</v>
      </c>
      <c r="B683" t="s">
        <v>650</v>
      </c>
      <c r="C683" t="s">
        <v>657</v>
      </c>
      <c r="E683" t="s">
        <v>658</v>
      </c>
      <c r="F683" t="s">
        <v>650</v>
      </c>
    </row>
    <row r="684" spans="1:6" x14ac:dyDescent="0.2">
      <c r="A684">
        <v>647</v>
      </c>
      <c r="B684" t="s">
        <v>945</v>
      </c>
      <c r="C684" t="s">
        <v>954</v>
      </c>
      <c r="E684" t="s">
        <v>955</v>
      </c>
      <c r="F684" t="s">
        <v>945</v>
      </c>
    </row>
    <row r="685" spans="1:6" x14ac:dyDescent="0.2">
      <c r="A685">
        <v>648</v>
      </c>
      <c r="B685" t="s">
        <v>1117</v>
      </c>
      <c r="C685" t="s">
        <v>1128</v>
      </c>
      <c r="E685" t="s">
        <v>1129</v>
      </c>
      <c r="F685" t="s">
        <v>1117</v>
      </c>
    </row>
    <row r="686" spans="1:6" x14ac:dyDescent="0.2">
      <c r="A686">
        <v>649</v>
      </c>
      <c r="B686" t="s">
        <v>1136</v>
      </c>
      <c r="C686" t="s">
        <v>1155</v>
      </c>
      <c r="E686" t="s">
        <v>1156</v>
      </c>
      <c r="F686" t="s">
        <v>1136</v>
      </c>
    </row>
    <row r="687" spans="1:6" x14ac:dyDescent="0.2">
      <c r="A687">
        <v>650</v>
      </c>
      <c r="B687" t="s">
        <v>491</v>
      </c>
      <c r="C687" t="s">
        <v>1413</v>
      </c>
      <c r="E687" t="s">
        <v>1414</v>
      </c>
      <c r="F687" t="s">
        <v>491</v>
      </c>
    </row>
    <row r="688" spans="1:6" x14ac:dyDescent="0.2">
      <c r="A688">
        <v>651</v>
      </c>
      <c r="B688" t="s">
        <v>1117</v>
      </c>
      <c r="C688" t="s">
        <v>1130</v>
      </c>
      <c r="E688" t="s">
        <v>1131</v>
      </c>
      <c r="F688" t="s">
        <v>1117</v>
      </c>
    </row>
    <row r="689" spans="1:6" x14ac:dyDescent="0.2">
      <c r="A689">
        <v>652</v>
      </c>
      <c r="B689" t="s">
        <v>1747</v>
      </c>
      <c r="C689" t="s">
        <v>1768</v>
      </c>
      <c r="E689" t="s">
        <v>1769</v>
      </c>
      <c r="F689" t="s">
        <v>1747</v>
      </c>
    </row>
    <row r="690" spans="1:6" x14ac:dyDescent="0.2">
      <c r="A690">
        <v>653</v>
      </c>
      <c r="B690" t="s">
        <v>1388</v>
      </c>
      <c r="C690" t="s">
        <v>1394</v>
      </c>
      <c r="E690" t="s">
        <v>1395</v>
      </c>
      <c r="F690" t="s">
        <v>1388</v>
      </c>
    </row>
    <row r="691" spans="1:6" x14ac:dyDescent="0.2">
      <c r="A691">
        <v>654</v>
      </c>
      <c r="B691" t="s">
        <v>78</v>
      </c>
      <c r="C691" t="s">
        <v>86</v>
      </c>
      <c r="E691" t="s">
        <v>87</v>
      </c>
      <c r="F691" t="s">
        <v>78</v>
      </c>
    </row>
    <row r="692" spans="1:6" x14ac:dyDescent="0.2">
      <c r="A692">
        <v>655</v>
      </c>
      <c r="B692" t="s">
        <v>650</v>
      </c>
      <c r="C692" t="s">
        <v>659</v>
      </c>
      <c r="E692" t="s">
        <v>660</v>
      </c>
      <c r="F692" t="s">
        <v>650</v>
      </c>
    </row>
    <row r="693" spans="1:6" x14ac:dyDescent="0.2">
      <c r="A693">
        <v>656</v>
      </c>
      <c r="B693" t="s">
        <v>1388</v>
      </c>
      <c r="C693" t="s">
        <v>1396</v>
      </c>
      <c r="E693" t="s">
        <v>1397</v>
      </c>
      <c r="F693" t="s">
        <v>1388</v>
      </c>
    </row>
    <row r="694" spans="1:6" x14ac:dyDescent="0.2">
      <c r="A694">
        <v>657</v>
      </c>
      <c r="B694" t="s">
        <v>439</v>
      </c>
      <c r="C694" t="s">
        <v>442</v>
      </c>
      <c r="E694" t="s">
        <v>443</v>
      </c>
      <c r="F694" t="s">
        <v>439</v>
      </c>
    </row>
    <row r="695" spans="1:6" x14ac:dyDescent="0.2">
      <c r="A695">
        <v>658</v>
      </c>
      <c r="B695" t="s">
        <v>1312</v>
      </c>
      <c r="C695" t="s">
        <v>1322</v>
      </c>
      <c r="E695" t="s">
        <v>1323</v>
      </c>
      <c r="F695" t="s">
        <v>1312</v>
      </c>
    </row>
    <row r="696" spans="1:6" x14ac:dyDescent="0.2">
      <c r="A696">
        <v>659</v>
      </c>
      <c r="B696" t="s">
        <v>1999</v>
      </c>
      <c r="C696" t="s">
        <v>2010</v>
      </c>
      <c r="E696" t="s">
        <v>2011</v>
      </c>
      <c r="F696" t="s">
        <v>1999</v>
      </c>
    </row>
    <row r="697" spans="1:6" x14ac:dyDescent="0.2">
      <c r="A697">
        <v>660</v>
      </c>
      <c r="B697" t="s">
        <v>467</v>
      </c>
      <c r="C697" t="s">
        <v>495</v>
      </c>
      <c r="E697" t="s">
        <v>496</v>
      </c>
      <c r="F697" t="s">
        <v>467</v>
      </c>
    </row>
    <row r="698" spans="1:6" x14ac:dyDescent="0.2">
      <c r="A698">
        <v>661</v>
      </c>
      <c r="B698" t="s">
        <v>1165</v>
      </c>
      <c r="C698" t="s">
        <v>1979</v>
      </c>
      <c r="E698" t="s">
        <v>1980</v>
      </c>
      <c r="F698" t="s">
        <v>1165</v>
      </c>
    </row>
    <row r="699" spans="1:6" x14ac:dyDescent="0.2">
      <c r="A699">
        <v>662</v>
      </c>
      <c r="B699" t="s">
        <v>2016</v>
      </c>
      <c r="C699" t="s">
        <v>2033</v>
      </c>
      <c r="E699" t="s">
        <v>2034</v>
      </c>
      <c r="F699" t="s">
        <v>2016</v>
      </c>
    </row>
    <row r="700" spans="1:6" x14ac:dyDescent="0.2">
      <c r="A700">
        <v>663</v>
      </c>
      <c r="B700" t="s">
        <v>977</v>
      </c>
      <c r="C700" t="s">
        <v>989</v>
      </c>
      <c r="E700" t="s">
        <v>990</v>
      </c>
      <c r="F700" t="s">
        <v>977</v>
      </c>
    </row>
    <row r="701" spans="1:6" x14ac:dyDescent="0.2">
      <c r="A701">
        <v>664</v>
      </c>
      <c r="B701" t="s">
        <v>1262</v>
      </c>
      <c r="C701" t="s">
        <v>1894</v>
      </c>
      <c r="E701" t="s">
        <v>1895</v>
      </c>
      <c r="F701" t="s">
        <v>1262</v>
      </c>
    </row>
    <row r="702" spans="1:6" x14ac:dyDescent="0.2">
      <c r="A702">
        <v>665</v>
      </c>
      <c r="B702" t="s">
        <v>898</v>
      </c>
      <c r="C702" t="s">
        <v>911</v>
      </c>
      <c r="E702" t="s">
        <v>912</v>
      </c>
      <c r="F702" t="s">
        <v>898</v>
      </c>
    </row>
    <row r="703" spans="1:6" x14ac:dyDescent="0.2">
      <c r="A703">
        <v>666</v>
      </c>
      <c r="B703" t="s">
        <v>1094</v>
      </c>
      <c r="C703" t="s">
        <v>1105</v>
      </c>
      <c r="E703" t="s">
        <v>1106</v>
      </c>
      <c r="F703" t="s">
        <v>1094</v>
      </c>
    </row>
    <row r="704" spans="1:6" x14ac:dyDescent="0.2">
      <c r="A704">
        <v>667</v>
      </c>
      <c r="B704" t="s">
        <v>1117</v>
      </c>
      <c r="C704" t="s">
        <v>1132</v>
      </c>
      <c r="E704" t="s">
        <v>1133</v>
      </c>
      <c r="F704" t="s">
        <v>1117</v>
      </c>
    </row>
    <row r="705" spans="1:6" x14ac:dyDescent="0.2">
      <c r="A705">
        <v>668</v>
      </c>
      <c r="B705" t="s">
        <v>393</v>
      </c>
      <c r="C705" t="s">
        <v>1545</v>
      </c>
      <c r="E705" t="s">
        <v>1546</v>
      </c>
      <c r="F705" t="s">
        <v>393</v>
      </c>
    </row>
    <row r="706" spans="1:6" x14ac:dyDescent="0.2">
      <c r="A706">
        <v>669</v>
      </c>
      <c r="B706" t="s">
        <v>1373</v>
      </c>
      <c r="C706" t="s">
        <v>1384</v>
      </c>
      <c r="E706" t="s">
        <v>1385</v>
      </c>
      <c r="F706" t="s">
        <v>1373</v>
      </c>
    </row>
    <row r="707" spans="1:6" x14ac:dyDescent="0.2">
      <c r="A707">
        <v>670</v>
      </c>
      <c r="B707" t="s">
        <v>811</v>
      </c>
      <c r="C707" t="s">
        <v>1090</v>
      </c>
      <c r="E707" t="s">
        <v>1091</v>
      </c>
      <c r="F707" t="s">
        <v>811</v>
      </c>
    </row>
    <row r="708" spans="1:6" x14ac:dyDescent="0.2">
      <c r="A708">
        <v>671</v>
      </c>
      <c r="B708" t="s">
        <v>1553</v>
      </c>
      <c r="C708" t="s">
        <v>1560</v>
      </c>
      <c r="E708" t="s">
        <v>1561</v>
      </c>
      <c r="F708" t="s">
        <v>1553</v>
      </c>
    </row>
    <row r="709" spans="1:6" x14ac:dyDescent="0.2">
      <c r="A709">
        <v>672</v>
      </c>
      <c r="B709" t="s">
        <v>1210</v>
      </c>
      <c r="C709" t="s">
        <v>1235</v>
      </c>
      <c r="E709" t="s">
        <v>1236</v>
      </c>
      <c r="F709" t="s">
        <v>1210</v>
      </c>
    </row>
    <row r="710" spans="1:6" x14ac:dyDescent="0.2">
      <c r="A710">
        <v>673</v>
      </c>
      <c r="B710" t="s">
        <v>1724</v>
      </c>
      <c r="C710" t="s">
        <v>1737</v>
      </c>
      <c r="E710" t="s">
        <v>1738</v>
      </c>
      <c r="F710" t="s">
        <v>1724</v>
      </c>
    </row>
    <row r="711" spans="1:6" x14ac:dyDescent="0.2">
      <c r="A711">
        <v>674</v>
      </c>
      <c r="B711" t="s">
        <v>838</v>
      </c>
      <c r="C711" t="s">
        <v>852</v>
      </c>
      <c r="E711" t="s">
        <v>853</v>
      </c>
      <c r="F711" t="s">
        <v>838</v>
      </c>
    </row>
    <row r="712" spans="1:6" x14ac:dyDescent="0.2">
      <c r="A712">
        <v>675</v>
      </c>
      <c r="B712" t="s">
        <v>1690</v>
      </c>
      <c r="C712" t="s">
        <v>1715</v>
      </c>
      <c r="E712" t="s">
        <v>1716</v>
      </c>
      <c r="F712" t="s">
        <v>1690</v>
      </c>
    </row>
    <row r="713" spans="1:6" x14ac:dyDescent="0.2">
      <c r="A713">
        <v>676</v>
      </c>
      <c r="B713" t="s">
        <v>275</v>
      </c>
      <c r="C713" t="s">
        <v>292</v>
      </c>
      <c r="E713" t="s">
        <v>293</v>
      </c>
      <c r="F713" t="s">
        <v>275</v>
      </c>
    </row>
    <row r="714" spans="1:6" x14ac:dyDescent="0.2">
      <c r="A714">
        <v>677</v>
      </c>
      <c r="B714" t="s">
        <v>1013</v>
      </c>
      <c r="C714" t="s">
        <v>1023</v>
      </c>
      <c r="E714" t="s">
        <v>1024</v>
      </c>
      <c r="F714" t="s">
        <v>1013</v>
      </c>
    </row>
    <row r="715" spans="1:6" x14ac:dyDescent="0.2">
      <c r="A715">
        <v>678</v>
      </c>
      <c r="B715" t="s">
        <v>288</v>
      </c>
      <c r="C715" t="s">
        <v>813</v>
      </c>
      <c r="E715" t="s">
        <v>814</v>
      </c>
      <c r="F715" t="s">
        <v>288</v>
      </c>
    </row>
    <row r="716" spans="1:6" x14ac:dyDescent="0.2">
      <c r="A716">
        <v>679</v>
      </c>
      <c r="B716" t="s">
        <v>1294</v>
      </c>
      <c r="C716" t="s">
        <v>1301</v>
      </c>
      <c r="E716" t="s">
        <v>1302</v>
      </c>
      <c r="F716" t="s">
        <v>1294</v>
      </c>
    </row>
    <row r="717" spans="1:6" x14ac:dyDescent="0.2">
      <c r="A717">
        <v>680</v>
      </c>
      <c r="B717" t="s">
        <v>1461</v>
      </c>
      <c r="C717" t="s">
        <v>1468</v>
      </c>
      <c r="E717" t="s">
        <v>1469</v>
      </c>
      <c r="F717" t="s">
        <v>1461</v>
      </c>
    </row>
    <row r="718" spans="1:6" x14ac:dyDescent="0.2">
      <c r="A718">
        <v>681</v>
      </c>
      <c r="B718" t="s">
        <v>1231</v>
      </c>
      <c r="C718" t="s">
        <v>1339</v>
      </c>
      <c r="E718" t="s">
        <v>1340</v>
      </c>
      <c r="F718" t="s">
        <v>1231</v>
      </c>
    </row>
    <row r="719" spans="1:6" x14ac:dyDescent="0.2">
      <c r="A719">
        <v>682</v>
      </c>
      <c r="B719" t="s">
        <v>671</v>
      </c>
      <c r="C719" t="s">
        <v>703</v>
      </c>
      <c r="E719" t="s">
        <v>704</v>
      </c>
      <c r="F719" t="s">
        <v>671</v>
      </c>
    </row>
    <row r="720" spans="1:6" x14ac:dyDescent="0.2">
      <c r="A720">
        <v>683</v>
      </c>
      <c r="B720" t="s">
        <v>558</v>
      </c>
      <c r="C720" t="s">
        <v>577</v>
      </c>
      <c r="E720" t="s">
        <v>578</v>
      </c>
      <c r="F720" t="s">
        <v>558</v>
      </c>
    </row>
    <row r="721" spans="1:6" x14ac:dyDescent="0.2">
      <c r="A721">
        <v>684</v>
      </c>
      <c r="B721" t="s">
        <v>921</v>
      </c>
      <c r="C721" t="s">
        <v>936</v>
      </c>
      <c r="E721" t="s">
        <v>937</v>
      </c>
      <c r="F721" t="s">
        <v>921</v>
      </c>
    </row>
    <row r="722" spans="1:6" x14ac:dyDescent="0.2">
      <c r="A722">
        <v>685</v>
      </c>
      <c r="B722" t="s">
        <v>446</v>
      </c>
      <c r="C722" t="s">
        <v>457</v>
      </c>
      <c r="E722" t="s">
        <v>458</v>
      </c>
      <c r="F722" t="s">
        <v>446</v>
      </c>
    </row>
    <row r="723" spans="1:6" x14ac:dyDescent="0.2">
      <c r="A723">
        <v>686</v>
      </c>
      <c r="B723" t="s">
        <v>2016</v>
      </c>
      <c r="C723" t="s">
        <v>2035</v>
      </c>
      <c r="E723" t="s">
        <v>2036</v>
      </c>
      <c r="F723" t="s">
        <v>2016</v>
      </c>
    </row>
    <row r="724" spans="1:6" x14ac:dyDescent="0.2">
      <c r="A724">
        <v>687</v>
      </c>
      <c r="B724" t="s">
        <v>193</v>
      </c>
      <c r="C724" t="s">
        <v>209</v>
      </c>
      <c r="E724" t="s">
        <v>210</v>
      </c>
      <c r="F724" t="s">
        <v>193</v>
      </c>
    </row>
    <row r="725" spans="1:6" x14ac:dyDescent="0.2">
      <c r="A725">
        <v>688</v>
      </c>
      <c r="B725" t="s">
        <v>977</v>
      </c>
      <c r="C725" t="s">
        <v>991</v>
      </c>
      <c r="E725" t="s">
        <v>992</v>
      </c>
      <c r="F725" t="s">
        <v>977</v>
      </c>
    </row>
    <row r="726" spans="1:6" x14ac:dyDescent="0.2">
      <c r="A726">
        <v>689</v>
      </c>
      <c r="B726" t="s">
        <v>921</v>
      </c>
      <c r="C726" t="s">
        <v>938</v>
      </c>
      <c r="E726" t="s">
        <v>939</v>
      </c>
      <c r="F726" t="s">
        <v>921</v>
      </c>
    </row>
    <row r="727" spans="1:6" x14ac:dyDescent="0.2">
      <c r="A727">
        <v>690</v>
      </c>
      <c r="B727" t="s">
        <v>211</v>
      </c>
      <c r="C727" t="s">
        <v>219</v>
      </c>
      <c r="E727" t="s">
        <v>220</v>
      </c>
      <c r="F727" t="s">
        <v>211</v>
      </c>
    </row>
    <row r="728" spans="1:6" x14ac:dyDescent="0.2">
      <c r="A728">
        <v>691</v>
      </c>
      <c r="B728" t="s">
        <v>111</v>
      </c>
      <c r="C728" t="s">
        <v>126</v>
      </c>
      <c r="E728" t="s">
        <v>127</v>
      </c>
      <c r="F728" t="s">
        <v>111</v>
      </c>
    </row>
    <row r="729" spans="1:6" x14ac:dyDescent="0.2">
      <c r="A729">
        <v>692</v>
      </c>
      <c r="B729" t="s">
        <v>1569</v>
      </c>
      <c r="C729" t="s">
        <v>1590</v>
      </c>
      <c r="E729" t="s">
        <v>1591</v>
      </c>
      <c r="F729" t="s">
        <v>1569</v>
      </c>
    </row>
    <row r="730" spans="1:6" x14ac:dyDescent="0.2">
      <c r="A730">
        <v>693</v>
      </c>
      <c r="B730" t="s">
        <v>811</v>
      </c>
      <c r="C730" t="s">
        <v>1092</v>
      </c>
      <c r="E730" t="s">
        <v>1093</v>
      </c>
      <c r="F730" t="s">
        <v>811</v>
      </c>
    </row>
    <row r="731" spans="1:6" x14ac:dyDescent="0.2">
      <c r="A731">
        <v>694</v>
      </c>
      <c r="B731" t="s">
        <v>596</v>
      </c>
      <c r="C731" t="s">
        <v>610</v>
      </c>
      <c r="E731" t="s">
        <v>611</v>
      </c>
      <c r="F731" t="s">
        <v>596</v>
      </c>
    </row>
    <row r="732" spans="1:6" x14ac:dyDescent="0.2">
      <c r="A732">
        <v>695</v>
      </c>
      <c r="B732" t="s">
        <v>1231</v>
      </c>
      <c r="C732" t="s">
        <v>1341</v>
      </c>
      <c r="E732" t="s">
        <v>1342</v>
      </c>
      <c r="F732" t="s">
        <v>1231</v>
      </c>
    </row>
    <row r="733" spans="1:6" x14ac:dyDescent="0.2">
      <c r="A733">
        <v>696</v>
      </c>
      <c r="B733" t="s">
        <v>1553</v>
      </c>
      <c r="C733" t="s">
        <v>1562</v>
      </c>
      <c r="E733" t="s">
        <v>1563</v>
      </c>
      <c r="F733" t="s">
        <v>1553</v>
      </c>
    </row>
    <row r="734" spans="1:6" x14ac:dyDescent="0.2">
      <c r="A734">
        <v>697</v>
      </c>
      <c r="B734" t="s">
        <v>384</v>
      </c>
      <c r="C734" t="s">
        <v>393</v>
      </c>
      <c r="E734" t="s">
        <v>394</v>
      </c>
      <c r="F734" t="s">
        <v>384</v>
      </c>
    </row>
    <row r="735" spans="1:6" x14ac:dyDescent="0.2">
      <c r="A735">
        <v>698</v>
      </c>
      <c r="B735" t="s">
        <v>1553</v>
      </c>
      <c r="C735" t="s">
        <v>1553</v>
      </c>
      <c r="E735" t="s">
        <v>1564</v>
      </c>
      <c r="F735" t="s">
        <v>1553</v>
      </c>
    </row>
    <row r="736" spans="1:6" x14ac:dyDescent="0.2">
      <c r="A736">
        <v>699</v>
      </c>
      <c r="B736" t="s">
        <v>1569</v>
      </c>
      <c r="C736" t="s">
        <v>1592</v>
      </c>
      <c r="E736" t="s">
        <v>1593</v>
      </c>
      <c r="F736" t="s">
        <v>1569</v>
      </c>
    </row>
    <row r="737" spans="1:6" x14ac:dyDescent="0.2">
      <c r="A737">
        <v>700</v>
      </c>
      <c r="B737" t="s">
        <v>299</v>
      </c>
      <c r="C737" t="s">
        <v>310</v>
      </c>
      <c r="E737" t="s">
        <v>311</v>
      </c>
      <c r="F737" t="s">
        <v>299</v>
      </c>
    </row>
    <row r="738" spans="1:6" x14ac:dyDescent="0.2">
      <c r="A738">
        <v>701</v>
      </c>
      <c r="B738" t="s">
        <v>770</v>
      </c>
      <c r="C738" t="s">
        <v>783</v>
      </c>
      <c r="E738" t="s">
        <v>784</v>
      </c>
      <c r="F738" t="s">
        <v>770</v>
      </c>
    </row>
    <row r="739" spans="1:6" x14ac:dyDescent="0.2">
      <c r="A739">
        <v>702</v>
      </c>
      <c r="B739" t="s">
        <v>1724</v>
      </c>
      <c r="C739" t="s">
        <v>1739</v>
      </c>
      <c r="E739" t="s">
        <v>1740</v>
      </c>
      <c r="F739" t="s">
        <v>1724</v>
      </c>
    </row>
    <row r="740" spans="1:6" x14ac:dyDescent="0.2">
      <c r="A740">
        <v>703</v>
      </c>
      <c r="B740" t="s">
        <v>104</v>
      </c>
      <c r="C740" t="s">
        <v>105</v>
      </c>
      <c r="E740" t="s">
        <v>106</v>
      </c>
      <c r="F740" t="s">
        <v>104</v>
      </c>
    </row>
    <row r="741" spans="1:6" x14ac:dyDescent="0.2">
      <c r="A741">
        <v>704</v>
      </c>
      <c r="B741" t="s">
        <v>1055</v>
      </c>
      <c r="C741" t="s">
        <v>1074</v>
      </c>
      <c r="E741" t="s">
        <v>1075</v>
      </c>
      <c r="F741" t="s">
        <v>1055</v>
      </c>
    </row>
    <row r="742" spans="1:6" x14ac:dyDescent="0.2">
      <c r="A742">
        <v>705</v>
      </c>
      <c r="B742" t="s">
        <v>1210</v>
      </c>
      <c r="C742" t="s">
        <v>1237</v>
      </c>
      <c r="E742" t="s">
        <v>1238</v>
      </c>
      <c r="F742" t="s">
        <v>1210</v>
      </c>
    </row>
    <row r="743" spans="1:6" x14ac:dyDescent="0.2">
      <c r="A743">
        <v>706</v>
      </c>
      <c r="B743" t="s">
        <v>88</v>
      </c>
      <c r="C743" t="s">
        <v>95</v>
      </c>
      <c r="E743" t="s">
        <v>96</v>
      </c>
      <c r="F743" t="s">
        <v>88</v>
      </c>
    </row>
    <row r="744" spans="1:6" x14ac:dyDescent="0.2">
      <c r="A744">
        <v>707</v>
      </c>
      <c r="B744" t="s">
        <v>1030</v>
      </c>
      <c r="C744" t="s">
        <v>1045</v>
      </c>
      <c r="E744" t="s">
        <v>1046</v>
      </c>
      <c r="F744" t="s">
        <v>1030</v>
      </c>
    </row>
    <row r="745" spans="1:6" x14ac:dyDescent="0.2">
      <c r="A745">
        <v>708</v>
      </c>
      <c r="B745" t="s">
        <v>1461</v>
      </c>
      <c r="C745" t="s">
        <v>1470</v>
      </c>
      <c r="E745" t="s">
        <v>1471</v>
      </c>
      <c r="F745" t="s">
        <v>1461</v>
      </c>
    </row>
    <row r="746" spans="1:6" x14ac:dyDescent="0.2">
      <c r="A746">
        <v>709</v>
      </c>
      <c r="B746" t="s">
        <v>1690</v>
      </c>
      <c r="C746" t="s">
        <v>1717</v>
      </c>
      <c r="E746" t="s">
        <v>1718</v>
      </c>
      <c r="F746" t="s">
        <v>1690</v>
      </c>
    </row>
    <row r="747" spans="1:6" x14ac:dyDescent="0.2">
      <c r="A747">
        <v>710</v>
      </c>
      <c r="B747" t="s">
        <v>1940</v>
      </c>
      <c r="C747" t="s">
        <v>1953</v>
      </c>
      <c r="E747" t="s">
        <v>1954</v>
      </c>
      <c r="F747" t="s">
        <v>1940</v>
      </c>
    </row>
    <row r="748" spans="1:6" x14ac:dyDescent="0.2">
      <c r="A748">
        <v>711</v>
      </c>
      <c r="B748" t="s">
        <v>2131</v>
      </c>
      <c r="C748" t="s">
        <v>975</v>
      </c>
      <c r="E748" t="s">
        <v>976</v>
      </c>
      <c r="F748" t="s">
        <v>2131</v>
      </c>
    </row>
    <row r="749" spans="1:6" x14ac:dyDescent="0.2">
      <c r="A749">
        <v>712</v>
      </c>
      <c r="B749" t="s">
        <v>587</v>
      </c>
      <c r="C749" t="s">
        <v>594</v>
      </c>
      <c r="E749" t="s">
        <v>595</v>
      </c>
      <c r="F749" t="s">
        <v>587</v>
      </c>
    </row>
    <row r="750" spans="1:6" x14ac:dyDescent="0.2">
      <c r="A750">
        <v>713</v>
      </c>
      <c r="B750" t="s">
        <v>230</v>
      </c>
      <c r="C750" t="s">
        <v>246</v>
      </c>
      <c r="E750" t="s">
        <v>247</v>
      </c>
      <c r="F750" t="s">
        <v>230</v>
      </c>
    </row>
    <row r="751" spans="1:6" x14ac:dyDescent="0.2">
      <c r="A751">
        <v>714</v>
      </c>
      <c r="B751" t="s">
        <v>405</v>
      </c>
      <c r="C751" t="s">
        <v>417</v>
      </c>
      <c r="E751" t="s">
        <v>418</v>
      </c>
      <c r="F751" t="s">
        <v>405</v>
      </c>
    </row>
    <row r="752" spans="1:6" x14ac:dyDescent="0.2">
      <c r="A752">
        <v>715</v>
      </c>
      <c r="B752" t="s">
        <v>898</v>
      </c>
      <c r="C752" t="s">
        <v>913</v>
      </c>
      <c r="E752" t="s">
        <v>914</v>
      </c>
      <c r="F752" t="s">
        <v>898</v>
      </c>
    </row>
    <row r="753" spans="1:6" x14ac:dyDescent="0.2">
      <c r="A753">
        <v>716</v>
      </c>
      <c r="B753" t="s">
        <v>1983</v>
      </c>
      <c r="C753" t="s">
        <v>1993</v>
      </c>
      <c r="E753" t="s">
        <v>1994</v>
      </c>
      <c r="F753" t="s">
        <v>1983</v>
      </c>
    </row>
    <row r="754" spans="1:6" x14ac:dyDescent="0.2">
      <c r="A754">
        <v>717</v>
      </c>
      <c r="B754" t="s">
        <v>341</v>
      </c>
      <c r="C754" t="s">
        <v>342</v>
      </c>
      <c r="E754" t="s">
        <v>343</v>
      </c>
      <c r="F754" t="s">
        <v>341</v>
      </c>
    </row>
    <row r="755" spans="1:6" x14ac:dyDescent="0.2">
      <c r="A755">
        <v>718</v>
      </c>
      <c r="B755" t="s">
        <v>729</v>
      </c>
      <c r="C755" t="s">
        <v>743</v>
      </c>
      <c r="E755" t="s">
        <v>744</v>
      </c>
      <c r="F755" t="s">
        <v>729</v>
      </c>
    </row>
    <row r="756" spans="1:6" x14ac:dyDescent="0.2">
      <c r="A756">
        <v>719</v>
      </c>
      <c r="B756" t="s">
        <v>858</v>
      </c>
      <c r="C756" t="s">
        <v>867</v>
      </c>
      <c r="E756" t="s">
        <v>868</v>
      </c>
      <c r="F756" t="s">
        <v>858</v>
      </c>
    </row>
    <row r="757" spans="1:6" x14ac:dyDescent="0.2">
      <c r="A757">
        <v>720</v>
      </c>
      <c r="B757" t="s">
        <v>787</v>
      </c>
      <c r="C757" t="s">
        <v>794</v>
      </c>
      <c r="E757" t="s">
        <v>795</v>
      </c>
      <c r="F757" t="s">
        <v>787</v>
      </c>
    </row>
    <row r="758" spans="1:6" x14ac:dyDescent="0.2">
      <c r="A758">
        <v>721</v>
      </c>
      <c r="B758" t="s">
        <v>111</v>
      </c>
      <c r="C758" t="s">
        <v>128</v>
      </c>
      <c r="E758" t="s">
        <v>129</v>
      </c>
      <c r="F758" t="s">
        <v>111</v>
      </c>
    </row>
    <row r="759" spans="1:6" x14ac:dyDescent="0.2">
      <c r="A759">
        <v>722</v>
      </c>
      <c r="B759" t="s">
        <v>174</v>
      </c>
      <c r="C759" t="s">
        <v>189</v>
      </c>
      <c r="E759" t="s">
        <v>190</v>
      </c>
      <c r="F759" t="s">
        <v>174</v>
      </c>
    </row>
    <row r="760" spans="1:6" x14ac:dyDescent="0.2">
      <c r="A760">
        <v>723</v>
      </c>
      <c r="B760" t="s">
        <v>211</v>
      </c>
      <c r="C760" t="s">
        <v>221</v>
      </c>
      <c r="E760" t="s">
        <v>222</v>
      </c>
      <c r="F760" t="s">
        <v>211</v>
      </c>
    </row>
    <row r="761" spans="1:6" x14ac:dyDescent="0.2">
      <c r="A761">
        <v>724</v>
      </c>
      <c r="B761" t="s">
        <v>1055</v>
      </c>
      <c r="C761" t="s">
        <v>1076</v>
      </c>
      <c r="E761" t="s">
        <v>1077</v>
      </c>
      <c r="F761" t="s">
        <v>1055</v>
      </c>
    </row>
    <row r="762" spans="1:6" x14ac:dyDescent="0.2">
      <c r="A762">
        <v>725</v>
      </c>
      <c r="B762" t="s">
        <v>1431</v>
      </c>
      <c r="C762" t="s">
        <v>1438</v>
      </c>
      <c r="E762" t="s">
        <v>1439</v>
      </c>
      <c r="F762" t="s">
        <v>1431</v>
      </c>
    </row>
    <row r="763" spans="1:6" x14ac:dyDescent="0.2">
      <c r="A763">
        <v>726</v>
      </c>
      <c r="B763" t="s">
        <v>1650</v>
      </c>
      <c r="C763" t="s">
        <v>1666</v>
      </c>
      <c r="E763" t="s">
        <v>1667</v>
      </c>
      <c r="F763" t="s">
        <v>1650</v>
      </c>
    </row>
    <row r="764" spans="1:6" x14ac:dyDescent="0.2">
      <c r="A764">
        <v>727</v>
      </c>
      <c r="B764" t="s">
        <v>558</v>
      </c>
      <c r="C764" t="s">
        <v>579</v>
      </c>
      <c r="E764" t="s">
        <v>580</v>
      </c>
      <c r="F764" t="s">
        <v>558</v>
      </c>
    </row>
    <row r="765" spans="1:6" x14ac:dyDescent="0.2">
      <c r="A765">
        <v>728</v>
      </c>
      <c r="B765" t="s">
        <v>819</v>
      </c>
      <c r="C765" t="s">
        <v>832</v>
      </c>
      <c r="E765" t="s">
        <v>833</v>
      </c>
      <c r="F765" t="s">
        <v>819</v>
      </c>
    </row>
    <row r="766" spans="1:6" x14ac:dyDescent="0.2">
      <c r="A766">
        <v>729</v>
      </c>
      <c r="B766" t="s">
        <v>254</v>
      </c>
      <c r="C766" t="s">
        <v>267</v>
      </c>
      <c r="E766" t="s">
        <v>268</v>
      </c>
      <c r="F766" t="s">
        <v>254</v>
      </c>
    </row>
    <row r="767" spans="1:6" x14ac:dyDescent="0.2">
      <c r="A767">
        <v>730</v>
      </c>
      <c r="B767" t="s">
        <v>393</v>
      </c>
      <c r="C767" t="s">
        <v>1547</v>
      </c>
      <c r="E767" t="s">
        <v>1548</v>
      </c>
      <c r="F767" t="s">
        <v>393</v>
      </c>
    </row>
    <row r="768" spans="1:6" x14ac:dyDescent="0.2">
      <c r="A768">
        <v>731</v>
      </c>
      <c r="B768" t="s">
        <v>977</v>
      </c>
      <c r="C768" t="s">
        <v>993</v>
      </c>
      <c r="E768" t="s">
        <v>994</v>
      </c>
      <c r="F768" t="s">
        <v>977</v>
      </c>
    </row>
    <row r="769" spans="1:6" x14ac:dyDescent="0.2">
      <c r="A769">
        <v>732</v>
      </c>
      <c r="B769" t="s">
        <v>1345</v>
      </c>
      <c r="C769" t="s">
        <v>1367</v>
      </c>
      <c r="E769" t="s">
        <v>1368</v>
      </c>
      <c r="F769" t="s">
        <v>1345</v>
      </c>
    </row>
    <row r="770" spans="1:6" x14ac:dyDescent="0.2">
      <c r="A770">
        <v>733</v>
      </c>
      <c r="B770" t="s">
        <v>1398</v>
      </c>
      <c r="C770" t="s">
        <v>1399</v>
      </c>
      <c r="E770" t="s">
        <v>1400</v>
      </c>
      <c r="F770" t="s">
        <v>1398</v>
      </c>
    </row>
    <row r="771" spans="1:6" x14ac:dyDescent="0.2">
      <c r="A771">
        <v>734</v>
      </c>
      <c r="B771" t="s">
        <v>1136</v>
      </c>
      <c r="C771" t="s">
        <v>1157</v>
      </c>
      <c r="E771" t="s">
        <v>1158</v>
      </c>
      <c r="F771" t="s">
        <v>1136</v>
      </c>
    </row>
    <row r="772" spans="1:6" x14ac:dyDescent="0.2">
      <c r="A772">
        <v>735</v>
      </c>
      <c r="B772" t="s">
        <v>671</v>
      </c>
      <c r="C772" t="s">
        <v>705</v>
      </c>
      <c r="E772" t="s">
        <v>706</v>
      </c>
      <c r="F772" t="s">
        <v>671</v>
      </c>
    </row>
    <row r="773" spans="1:6" x14ac:dyDescent="0.2">
      <c r="A773">
        <v>736</v>
      </c>
      <c r="B773" t="s">
        <v>531</v>
      </c>
      <c r="C773" t="s">
        <v>550</v>
      </c>
      <c r="E773" t="s">
        <v>551</v>
      </c>
      <c r="F773" t="s">
        <v>531</v>
      </c>
    </row>
    <row r="774" spans="1:6" x14ac:dyDescent="0.2">
      <c r="A774">
        <v>737</v>
      </c>
      <c r="B774" t="s">
        <v>1999</v>
      </c>
      <c r="C774" t="s">
        <v>2012</v>
      </c>
      <c r="E774" t="s">
        <v>2013</v>
      </c>
      <c r="F774" t="s">
        <v>1999</v>
      </c>
    </row>
    <row r="775" spans="1:6" x14ac:dyDescent="0.2">
      <c r="A775">
        <v>738</v>
      </c>
      <c r="B775" t="s">
        <v>299</v>
      </c>
      <c r="C775" t="s">
        <v>312</v>
      </c>
      <c r="E775" t="s">
        <v>313</v>
      </c>
      <c r="F775" t="s">
        <v>299</v>
      </c>
    </row>
    <row r="776" spans="1:6" x14ac:dyDescent="0.2">
      <c r="A776">
        <v>739</v>
      </c>
      <c r="B776" t="s">
        <v>716</v>
      </c>
      <c r="C776" t="s">
        <v>725</v>
      </c>
      <c r="D776">
        <v>1</v>
      </c>
      <c r="E776" t="s">
        <v>726</v>
      </c>
      <c r="F776" t="s">
        <v>716</v>
      </c>
    </row>
    <row r="777" spans="1:6" x14ac:dyDescent="0.2">
      <c r="A777">
        <v>740</v>
      </c>
      <c r="B777" t="s">
        <v>288</v>
      </c>
      <c r="C777" t="s">
        <v>815</v>
      </c>
      <c r="E777" t="s">
        <v>816</v>
      </c>
      <c r="F777" t="s">
        <v>288</v>
      </c>
    </row>
    <row r="778" spans="1:6" x14ac:dyDescent="0.2">
      <c r="A778">
        <v>741</v>
      </c>
      <c r="B778" t="s">
        <v>1690</v>
      </c>
      <c r="C778" t="s">
        <v>1719</v>
      </c>
      <c r="E778" t="s">
        <v>1720</v>
      </c>
      <c r="F778" t="s">
        <v>1690</v>
      </c>
    </row>
    <row r="779" spans="1:6" x14ac:dyDescent="0.2">
      <c r="A779">
        <v>742</v>
      </c>
      <c r="B779" t="s">
        <v>1924</v>
      </c>
      <c r="C779" t="s">
        <v>1933</v>
      </c>
      <c r="E779" t="s">
        <v>1934</v>
      </c>
      <c r="F779" t="s">
        <v>1924</v>
      </c>
    </row>
    <row r="780" spans="1:6" x14ac:dyDescent="0.2">
      <c r="A780">
        <v>743</v>
      </c>
      <c r="B780" t="s">
        <v>787</v>
      </c>
      <c r="C780" t="s">
        <v>796</v>
      </c>
      <c r="E780" t="s">
        <v>797</v>
      </c>
      <c r="F780" t="s">
        <v>787</v>
      </c>
    </row>
    <row r="781" spans="1:6" x14ac:dyDescent="0.2">
      <c r="A781">
        <v>744</v>
      </c>
      <c r="B781" t="s">
        <v>1210</v>
      </c>
      <c r="C781" t="s">
        <v>1239</v>
      </c>
      <c r="E781" t="s">
        <v>1240</v>
      </c>
      <c r="F781" t="s">
        <v>1210</v>
      </c>
    </row>
    <row r="782" spans="1:6" x14ac:dyDescent="0.2">
      <c r="A782">
        <v>745</v>
      </c>
      <c r="B782" t="s">
        <v>384</v>
      </c>
      <c r="C782" t="s">
        <v>395</v>
      </c>
      <c r="E782" t="s">
        <v>396</v>
      </c>
      <c r="F782" t="s">
        <v>384</v>
      </c>
    </row>
    <row r="783" spans="1:6" x14ac:dyDescent="0.2">
      <c r="A783">
        <v>746</v>
      </c>
      <c r="B783" t="s">
        <v>1274</v>
      </c>
      <c r="C783" t="s">
        <v>1289</v>
      </c>
      <c r="E783" t="s">
        <v>1290</v>
      </c>
      <c r="F783" t="s">
        <v>1274</v>
      </c>
    </row>
    <row r="784" spans="1:6" x14ac:dyDescent="0.2">
      <c r="A784">
        <v>747</v>
      </c>
      <c r="B784" t="s">
        <v>1747</v>
      </c>
      <c r="C784" t="s">
        <v>1770</v>
      </c>
      <c r="E784" t="s">
        <v>1771</v>
      </c>
      <c r="F784" t="s">
        <v>1747</v>
      </c>
    </row>
    <row r="785" spans="1:6" x14ac:dyDescent="0.2">
      <c r="A785">
        <v>748</v>
      </c>
      <c r="B785" t="s">
        <v>755</v>
      </c>
      <c r="C785" t="s">
        <v>766</v>
      </c>
      <c r="E785" t="s">
        <v>767</v>
      </c>
      <c r="F785" t="s">
        <v>755</v>
      </c>
    </row>
    <row r="786" spans="1:6" x14ac:dyDescent="0.2">
      <c r="A786">
        <v>749</v>
      </c>
      <c r="B786" t="s">
        <v>384</v>
      </c>
      <c r="C786" t="s">
        <v>397</v>
      </c>
      <c r="E786" t="s">
        <v>398</v>
      </c>
      <c r="F786" t="s">
        <v>384</v>
      </c>
    </row>
    <row r="787" spans="1:6" x14ac:dyDescent="0.2">
      <c r="A787">
        <v>750</v>
      </c>
      <c r="B787" t="s">
        <v>299</v>
      </c>
      <c r="C787" t="s">
        <v>314</v>
      </c>
      <c r="E787" t="s">
        <v>315</v>
      </c>
      <c r="F787" t="s">
        <v>299</v>
      </c>
    </row>
    <row r="788" spans="1:6" x14ac:dyDescent="0.2">
      <c r="A788">
        <v>751</v>
      </c>
      <c r="B788" t="s">
        <v>1512</v>
      </c>
      <c r="C788" t="s">
        <v>1524</v>
      </c>
      <c r="E788" t="s">
        <v>1525</v>
      </c>
      <c r="F788" t="s">
        <v>1512</v>
      </c>
    </row>
    <row r="789" spans="1:6" x14ac:dyDescent="0.2">
      <c r="A789">
        <v>752</v>
      </c>
      <c r="B789" t="s">
        <v>491</v>
      </c>
      <c r="C789" t="s">
        <v>1415</v>
      </c>
      <c r="E789" t="s">
        <v>1416</v>
      </c>
      <c r="F789" t="s">
        <v>491</v>
      </c>
    </row>
    <row r="790" spans="1:6" x14ac:dyDescent="0.2">
      <c r="A790">
        <v>753</v>
      </c>
      <c r="B790" t="s">
        <v>1774</v>
      </c>
      <c r="C790" t="s">
        <v>1795</v>
      </c>
      <c r="E790" t="s">
        <v>1796</v>
      </c>
      <c r="F790" t="s">
        <v>1774</v>
      </c>
    </row>
    <row r="791" spans="1:6" x14ac:dyDescent="0.2">
      <c r="A791">
        <v>754</v>
      </c>
      <c r="B791" t="s">
        <v>1553</v>
      </c>
      <c r="C791" t="s">
        <v>1565</v>
      </c>
      <c r="E791" t="s">
        <v>1566</v>
      </c>
      <c r="F791" t="s">
        <v>1553</v>
      </c>
    </row>
    <row r="792" spans="1:6" x14ac:dyDescent="0.2">
      <c r="A792">
        <v>755</v>
      </c>
      <c r="B792" t="s">
        <v>945</v>
      </c>
      <c r="C792" t="s">
        <v>956</v>
      </c>
      <c r="E792" t="s">
        <v>957</v>
      </c>
      <c r="F792" t="s">
        <v>945</v>
      </c>
    </row>
    <row r="793" spans="1:6" x14ac:dyDescent="0.2">
      <c r="A793">
        <v>756</v>
      </c>
      <c r="B793" t="s">
        <v>1312</v>
      </c>
      <c r="C793" t="s">
        <v>1324</v>
      </c>
      <c r="E793" t="s">
        <v>1325</v>
      </c>
      <c r="F793" t="s">
        <v>1312</v>
      </c>
    </row>
    <row r="794" spans="1:6" x14ac:dyDescent="0.2">
      <c r="A794">
        <v>757</v>
      </c>
      <c r="B794" t="s">
        <v>446</v>
      </c>
      <c r="C794" t="s">
        <v>459</v>
      </c>
      <c r="E794" t="s">
        <v>460</v>
      </c>
      <c r="F794" t="s">
        <v>446</v>
      </c>
    </row>
    <row r="795" spans="1:6" x14ac:dyDescent="0.2">
      <c r="A795">
        <v>758</v>
      </c>
      <c r="B795" t="s">
        <v>2062</v>
      </c>
      <c r="C795" t="s">
        <v>2076</v>
      </c>
      <c r="E795" t="s">
        <v>2077</v>
      </c>
      <c r="F795" t="s">
        <v>2062</v>
      </c>
    </row>
    <row r="796" spans="1:6" x14ac:dyDescent="0.2">
      <c r="A796">
        <v>759</v>
      </c>
      <c r="B796" t="s">
        <v>230</v>
      </c>
      <c r="C796" t="s">
        <v>248</v>
      </c>
      <c r="E796" t="s">
        <v>249</v>
      </c>
      <c r="F796" t="s">
        <v>230</v>
      </c>
    </row>
    <row r="797" spans="1:6" x14ac:dyDescent="0.2">
      <c r="A797">
        <v>760</v>
      </c>
      <c r="B797" t="s">
        <v>446</v>
      </c>
      <c r="C797" t="s">
        <v>461</v>
      </c>
      <c r="E797" t="s">
        <v>462</v>
      </c>
      <c r="F797" t="s">
        <v>446</v>
      </c>
    </row>
    <row r="798" spans="1:6" x14ac:dyDescent="0.2">
      <c r="A798">
        <v>761</v>
      </c>
      <c r="B798" t="s">
        <v>755</v>
      </c>
      <c r="C798" t="s">
        <v>768</v>
      </c>
      <c r="E798" t="s">
        <v>769</v>
      </c>
      <c r="F798" t="s">
        <v>755</v>
      </c>
    </row>
    <row r="799" spans="1:6" x14ac:dyDescent="0.2">
      <c r="A799">
        <v>762</v>
      </c>
      <c r="B799" t="s">
        <v>1569</v>
      </c>
      <c r="C799" t="s">
        <v>1594</v>
      </c>
      <c r="E799" t="s">
        <v>1595</v>
      </c>
      <c r="F799" t="s">
        <v>1569</v>
      </c>
    </row>
    <row r="800" spans="1:6" x14ac:dyDescent="0.2">
      <c r="A800">
        <v>763</v>
      </c>
      <c r="B800" t="s">
        <v>1264</v>
      </c>
      <c r="C800" t="s">
        <v>1270</v>
      </c>
      <c r="E800" t="s">
        <v>1271</v>
      </c>
      <c r="F800" t="s">
        <v>1264</v>
      </c>
    </row>
    <row r="801" spans="1:6" x14ac:dyDescent="0.2">
      <c r="A801">
        <v>764</v>
      </c>
      <c r="B801" t="s">
        <v>1512</v>
      </c>
      <c r="C801" t="s">
        <v>1526</v>
      </c>
      <c r="E801" t="s">
        <v>1527</v>
      </c>
      <c r="F801" t="s">
        <v>1512</v>
      </c>
    </row>
    <row r="802" spans="1:6" x14ac:dyDescent="0.2">
      <c r="A802">
        <v>765</v>
      </c>
      <c r="B802" t="s">
        <v>977</v>
      </c>
      <c r="C802" t="s">
        <v>995</v>
      </c>
      <c r="E802" t="s">
        <v>996</v>
      </c>
      <c r="F802" t="s">
        <v>977</v>
      </c>
    </row>
    <row r="803" spans="1:6" x14ac:dyDescent="0.2">
      <c r="A803">
        <v>766</v>
      </c>
      <c r="B803" t="s">
        <v>619</v>
      </c>
      <c r="C803" t="s">
        <v>637</v>
      </c>
      <c r="E803" t="s">
        <v>638</v>
      </c>
      <c r="F803" t="s">
        <v>619</v>
      </c>
    </row>
    <row r="804" spans="1:6" x14ac:dyDescent="0.2">
      <c r="A804">
        <v>767</v>
      </c>
      <c r="B804" t="s">
        <v>1030</v>
      </c>
      <c r="C804" t="s">
        <v>1047</v>
      </c>
      <c r="E804" t="s">
        <v>1048</v>
      </c>
      <c r="F804" t="s">
        <v>1030</v>
      </c>
    </row>
    <row r="805" spans="1:6" x14ac:dyDescent="0.2">
      <c r="A805">
        <v>768</v>
      </c>
      <c r="B805" t="s">
        <v>1670</v>
      </c>
      <c r="C805" t="s">
        <v>1684</v>
      </c>
      <c r="E805" t="s">
        <v>1685</v>
      </c>
      <c r="F805" t="s">
        <v>1670</v>
      </c>
    </row>
    <row r="806" spans="1:6" x14ac:dyDescent="0.2">
      <c r="A806">
        <v>769</v>
      </c>
      <c r="B806" t="s">
        <v>671</v>
      </c>
      <c r="C806" t="s">
        <v>707</v>
      </c>
      <c r="E806" t="s">
        <v>708</v>
      </c>
      <c r="F806" t="s">
        <v>671</v>
      </c>
    </row>
    <row r="807" spans="1:6" x14ac:dyDescent="0.2">
      <c r="A807">
        <v>770</v>
      </c>
      <c r="B807" t="s">
        <v>1388</v>
      </c>
      <c r="C807" t="s">
        <v>2132</v>
      </c>
      <c r="E807" t="s">
        <v>1402</v>
      </c>
      <c r="F807" t="s">
        <v>1388</v>
      </c>
    </row>
    <row r="808" spans="1:6" x14ac:dyDescent="0.2">
      <c r="A808">
        <v>771</v>
      </c>
      <c r="B808" t="s">
        <v>1345</v>
      </c>
      <c r="C808" t="s">
        <v>1369</v>
      </c>
      <c r="E808" t="s">
        <v>1370</v>
      </c>
      <c r="F808" t="s">
        <v>1345</v>
      </c>
    </row>
    <row r="809" spans="1:6" x14ac:dyDescent="0.2">
      <c r="A809">
        <v>772</v>
      </c>
      <c r="B809" t="s">
        <v>1294</v>
      </c>
      <c r="C809" t="s">
        <v>1303</v>
      </c>
      <c r="E809" t="s">
        <v>1304</v>
      </c>
      <c r="F809" t="s">
        <v>1294</v>
      </c>
    </row>
    <row r="810" spans="1:6" x14ac:dyDescent="0.2">
      <c r="A810">
        <v>773</v>
      </c>
      <c r="B810" t="s">
        <v>1030</v>
      </c>
      <c r="C810" t="s">
        <v>2133</v>
      </c>
      <c r="E810" t="s">
        <v>1050</v>
      </c>
      <c r="F810" t="s">
        <v>1030</v>
      </c>
    </row>
    <row r="811" spans="1:6" x14ac:dyDescent="0.2">
      <c r="A811">
        <v>774</v>
      </c>
      <c r="B811" t="s">
        <v>729</v>
      </c>
      <c r="C811" t="s">
        <v>2134</v>
      </c>
      <c r="E811" t="s">
        <v>746</v>
      </c>
      <c r="F811" t="s">
        <v>729</v>
      </c>
    </row>
    <row r="812" spans="1:6" x14ac:dyDescent="0.2">
      <c r="A812">
        <v>775</v>
      </c>
      <c r="B812" t="s">
        <v>1896</v>
      </c>
      <c r="C812" t="s">
        <v>2135</v>
      </c>
      <c r="E812" t="s">
        <v>1919</v>
      </c>
      <c r="F812" t="s">
        <v>1896</v>
      </c>
    </row>
    <row r="813" spans="1:6" x14ac:dyDescent="0.2">
      <c r="A813">
        <v>776</v>
      </c>
      <c r="B813" t="s">
        <v>467</v>
      </c>
      <c r="C813" t="s">
        <v>2136</v>
      </c>
      <c r="E813" t="s">
        <v>498</v>
      </c>
      <c r="F813" t="s">
        <v>467</v>
      </c>
    </row>
    <row r="814" spans="1:6" x14ac:dyDescent="0.2">
      <c r="A814">
        <v>777</v>
      </c>
      <c r="B814" t="s">
        <v>1195</v>
      </c>
      <c r="C814" t="s">
        <v>2137</v>
      </c>
      <c r="E814" t="s">
        <v>1207</v>
      </c>
      <c r="F814" t="s">
        <v>1195</v>
      </c>
    </row>
    <row r="815" spans="1:6" x14ac:dyDescent="0.2">
      <c r="A815">
        <v>778</v>
      </c>
      <c r="B815" t="s">
        <v>945</v>
      </c>
      <c r="C815" t="s">
        <v>958</v>
      </c>
      <c r="E815" t="s">
        <v>959</v>
      </c>
      <c r="F815" t="s">
        <v>945</v>
      </c>
    </row>
    <row r="816" spans="1:6" x14ac:dyDescent="0.2">
      <c r="A816">
        <v>779</v>
      </c>
      <c r="B816" t="s">
        <v>2016</v>
      </c>
      <c r="C816" t="s">
        <v>2037</v>
      </c>
      <c r="E816" t="s">
        <v>2038</v>
      </c>
      <c r="F816" t="s">
        <v>2016</v>
      </c>
    </row>
    <row r="817" spans="1:6" x14ac:dyDescent="0.2">
      <c r="A817">
        <v>780</v>
      </c>
      <c r="B817" t="s">
        <v>1461</v>
      </c>
      <c r="C817" t="s">
        <v>1472</v>
      </c>
      <c r="E817" t="s">
        <v>1473</v>
      </c>
      <c r="F817" t="s">
        <v>1461</v>
      </c>
    </row>
    <row r="818" spans="1:6" x14ac:dyDescent="0.2">
      <c r="A818">
        <v>781</v>
      </c>
      <c r="B818" t="s">
        <v>1896</v>
      </c>
      <c r="C818" t="s">
        <v>1920</v>
      </c>
      <c r="E818" t="s">
        <v>1921</v>
      </c>
      <c r="F818" t="s">
        <v>1896</v>
      </c>
    </row>
    <row r="819" spans="1:6" x14ac:dyDescent="0.2">
      <c r="A819">
        <v>782</v>
      </c>
      <c r="B819" t="s">
        <v>1983</v>
      </c>
      <c r="C819" t="s">
        <v>1995</v>
      </c>
      <c r="E819" t="s">
        <v>1996</v>
      </c>
      <c r="F819" t="s">
        <v>1983</v>
      </c>
    </row>
    <row r="820" spans="1:6" x14ac:dyDescent="0.2">
      <c r="A820">
        <v>783</v>
      </c>
      <c r="B820" t="s">
        <v>1670</v>
      </c>
      <c r="C820" t="s">
        <v>1686</v>
      </c>
      <c r="E820" t="s">
        <v>1687</v>
      </c>
      <c r="F820" t="s">
        <v>1670</v>
      </c>
    </row>
    <row r="821" spans="1:6" x14ac:dyDescent="0.2">
      <c r="A821">
        <v>784</v>
      </c>
      <c r="B821" t="s">
        <v>531</v>
      </c>
      <c r="C821" t="s">
        <v>552</v>
      </c>
      <c r="E821" t="s">
        <v>553</v>
      </c>
      <c r="F821" t="s">
        <v>531</v>
      </c>
    </row>
    <row r="822" spans="1:6" x14ac:dyDescent="0.2">
      <c r="A822">
        <v>785</v>
      </c>
      <c r="B822" t="s">
        <v>288</v>
      </c>
      <c r="C822" t="s">
        <v>817</v>
      </c>
      <c r="E822" t="s">
        <v>818</v>
      </c>
      <c r="F822" t="s">
        <v>288</v>
      </c>
    </row>
    <row r="823" spans="1:6" x14ac:dyDescent="0.2">
      <c r="A823">
        <v>786</v>
      </c>
      <c r="B823" t="s">
        <v>1633</v>
      </c>
      <c r="C823" t="s">
        <v>1648</v>
      </c>
      <c r="E823" t="s">
        <v>1649</v>
      </c>
      <c r="F823" t="s">
        <v>1633</v>
      </c>
    </row>
    <row r="824" spans="1:6" x14ac:dyDescent="0.2">
      <c r="A824">
        <v>787</v>
      </c>
      <c r="B824" t="s">
        <v>2016</v>
      </c>
      <c r="C824" t="s">
        <v>2039</v>
      </c>
      <c r="E824" t="s">
        <v>2040</v>
      </c>
      <c r="F824" t="s">
        <v>2016</v>
      </c>
    </row>
    <row r="825" spans="1:6" x14ac:dyDescent="0.2">
      <c r="A825">
        <v>788</v>
      </c>
      <c r="B825" t="s">
        <v>1940</v>
      </c>
      <c r="C825" t="s">
        <v>1955</v>
      </c>
      <c r="E825" t="s">
        <v>1956</v>
      </c>
      <c r="F825" t="s">
        <v>1940</v>
      </c>
    </row>
    <row r="826" spans="1:6" x14ac:dyDescent="0.2">
      <c r="A826">
        <v>789</v>
      </c>
      <c r="B826" t="s">
        <v>1490</v>
      </c>
      <c r="C826" t="s">
        <v>1505</v>
      </c>
      <c r="E826" t="s">
        <v>1506</v>
      </c>
      <c r="F826" t="s">
        <v>1490</v>
      </c>
    </row>
    <row r="827" spans="1:6" x14ac:dyDescent="0.2">
      <c r="A827">
        <v>790</v>
      </c>
      <c r="B827" t="s">
        <v>1859</v>
      </c>
      <c r="C827" t="s">
        <v>1860</v>
      </c>
      <c r="E827" t="s">
        <v>1861</v>
      </c>
      <c r="F827" t="s">
        <v>1859</v>
      </c>
    </row>
    <row r="828" spans="1:6" x14ac:dyDescent="0.2">
      <c r="A828">
        <v>791</v>
      </c>
      <c r="B828" t="s">
        <v>1827</v>
      </c>
      <c r="C828" t="s">
        <v>1845</v>
      </c>
      <c r="E828" t="s">
        <v>1846</v>
      </c>
      <c r="F828" t="s">
        <v>1827</v>
      </c>
    </row>
    <row r="829" spans="1:6" x14ac:dyDescent="0.2">
      <c r="A829">
        <v>792</v>
      </c>
      <c r="B829" t="s">
        <v>770</v>
      </c>
      <c r="C829" t="s">
        <v>785</v>
      </c>
      <c r="E829" t="s">
        <v>786</v>
      </c>
      <c r="F829" t="s">
        <v>770</v>
      </c>
    </row>
    <row r="830" spans="1:6" x14ac:dyDescent="0.2">
      <c r="A830">
        <v>793</v>
      </c>
      <c r="B830" t="s">
        <v>1741</v>
      </c>
      <c r="C830" t="s">
        <v>1724</v>
      </c>
      <c r="E830" t="s">
        <v>1742</v>
      </c>
      <c r="F830" t="s">
        <v>1741</v>
      </c>
    </row>
    <row r="831" spans="1:6" x14ac:dyDescent="0.2">
      <c r="A831">
        <v>794</v>
      </c>
      <c r="B831" t="s">
        <v>1596</v>
      </c>
      <c r="C831" t="s">
        <v>1597</v>
      </c>
      <c r="E831" t="s">
        <v>1598</v>
      </c>
      <c r="F831" t="s">
        <v>1596</v>
      </c>
    </row>
    <row r="832" spans="1:6" x14ac:dyDescent="0.2">
      <c r="A832">
        <v>795</v>
      </c>
      <c r="B832" t="s">
        <v>1474</v>
      </c>
      <c r="C832" t="s">
        <v>1475</v>
      </c>
      <c r="E832" t="s">
        <v>1476</v>
      </c>
      <c r="F832" t="s">
        <v>1474</v>
      </c>
    </row>
    <row r="833" spans="1:6" x14ac:dyDescent="0.2">
      <c r="A833">
        <v>796</v>
      </c>
      <c r="B833" t="s">
        <v>275</v>
      </c>
      <c r="C833" t="s">
        <v>294</v>
      </c>
      <c r="E833" t="s">
        <v>295</v>
      </c>
      <c r="F833" t="s">
        <v>275</v>
      </c>
    </row>
    <row r="834" spans="1:6" x14ac:dyDescent="0.2">
      <c r="A834">
        <v>797</v>
      </c>
      <c r="B834" t="s">
        <v>144</v>
      </c>
      <c r="C834" t="s">
        <v>163</v>
      </c>
      <c r="E834" t="s">
        <v>164</v>
      </c>
      <c r="F834" t="s">
        <v>144</v>
      </c>
    </row>
    <row r="835" spans="1:6" x14ac:dyDescent="0.2">
      <c r="A835">
        <v>798</v>
      </c>
      <c r="B835" t="s">
        <v>1507</v>
      </c>
      <c r="C835" t="s">
        <v>1508</v>
      </c>
      <c r="E835" t="s">
        <v>1509</v>
      </c>
      <c r="F835" t="s">
        <v>1507</v>
      </c>
    </row>
    <row r="836" spans="1:6" x14ac:dyDescent="0.2">
      <c r="A836">
        <v>799</v>
      </c>
      <c r="B836" t="s">
        <v>671</v>
      </c>
      <c r="C836" t="s">
        <v>709</v>
      </c>
      <c r="E836" t="s">
        <v>710</v>
      </c>
      <c r="F836" t="s">
        <v>671</v>
      </c>
    </row>
    <row r="837" spans="1:6" x14ac:dyDescent="0.2">
      <c r="A837">
        <v>800</v>
      </c>
      <c r="B837" t="s">
        <v>1094</v>
      </c>
      <c r="C837" t="s">
        <v>1107</v>
      </c>
      <c r="E837" t="s">
        <v>1108</v>
      </c>
      <c r="F837" t="s">
        <v>1094</v>
      </c>
    </row>
    <row r="838" spans="1:6" x14ac:dyDescent="0.2">
      <c r="A838">
        <v>801</v>
      </c>
      <c r="B838" t="s">
        <v>442</v>
      </c>
      <c r="C838" t="s">
        <v>1487</v>
      </c>
      <c r="E838" t="s">
        <v>1488</v>
      </c>
      <c r="F838" t="s">
        <v>442</v>
      </c>
    </row>
    <row r="839" spans="1:6" x14ac:dyDescent="0.2">
      <c r="A839">
        <v>802</v>
      </c>
      <c r="B839" t="s">
        <v>787</v>
      </c>
      <c r="C839" t="s">
        <v>798</v>
      </c>
      <c r="E839" t="s">
        <v>799</v>
      </c>
      <c r="F839" t="s">
        <v>787</v>
      </c>
    </row>
    <row r="840" spans="1:6" x14ac:dyDescent="0.2">
      <c r="A840">
        <v>803</v>
      </c>
      <c r="B840" t="s">
        <v>1136</v>
      </c>
      <c r="C840" t="s">
        <v>1159</v>
      </c>
      <c r="E840" t="s">
        <v>1160</v>
      </c>
      <c r="F840" t="s">
        <v>1136</v>
      </c>
    </row>
    <row r="841" spans="1:6" x14ac:dyDescent="0.2">
      <c r="A841">
        <v>804</v>
      </c>
      <c r="B841" t="s">
        <v>1373</v>
      </c>
      <c r="C841" t="s">
        <v>1386</v>
      </c>
      <c r="E841" t="s">
        <v>1387</v>
      </c>
      <c r="F841" t="s">
        <v>1373</v>
      </c>
    </row>
    <row r="842" spans="1:6" x14ac:dyDescent="0.2">
      <c r="A842">
        <v>805</v>
      </c>
      <c r="B842" t="s">
        <v>1747</v>
      </c>
      <c r="C842" t="s">
        <v>1772</v>
      </c>
      <c r="E842" t="s">
        <v>1773</v>
      </c>
      <c r="F842" t="s">
        <v>1747</v>
      </c>
    </row>
    <row r="843" spans="1:6" x14ac:dyDescent="0.2">
      <c r="A843">
        <v>806</v>
      </c>
      <c r="B843" t="s">
        <v>2016</v>
      </c>
      <c r="C843" t="s">
        <v>2041</v>
      </c>
      <c r="E843" t="s">
        <v>2042</v>
      </c>
      <c r="F843" t="s">
        <v>2016</v>
      </c>
    </row>
    <row r="844" spans="1:6" x14ac:dyDescent="0.2">
      <c r="A844">
        <v>807</v>
      </c>
      <c r="B844" t="s">
        <v>254</v>
      </c>
      <c r="C844" t="s">
        <v>269</v>
      </c>
      <c r="E844" t="s">
        <v>270</v>
      </c>
      <c r="F844" t="s">
        <v>254</v>
      </c>
    </row>
    <row r="845" spans="1:6" x14ac:dyDescent="0.2">
      <c r="A845">
        <v>808</v>
      </c>
      <c r="B845" t="s">
        <v>1774</v>
      </c>
      <c r="C845" t="s">
        <v>1797</v>
      </c>
      <c r="E845" t="s">
        <v>1798</v>
      </c>
      <c r="F845" t="s">
        <v>1774</v>
      </c>
    </row>
    <row r="846" spans="1:6" x14ac:dyDescent="0.2">
      <c r="A846">
        <v>809</v>
      </c>
      <c r="B846" t="s">
        <v>2016</v>
      </c>
      <c r="C846" t="s">
        <v>2043</v>
      </c>
      <c r="E846" t="s">
        <v>2044</v>
      </c>
      <c r="F846" t="s">
        <v>2016</v>
      </c>
    </row>
    <row r="847" spans="1:6" x14ac:dyDescent="0.2">
      <c r="A847">
        <v>810</v>
      </c>
      <c r="B847" t="s">
        <v>2016</v>
      </c>
      <c r="C847" t="s">
        <v>2045</v>
      </c>
      <c r="E847" t="s">
        <v>2046</v>
      </c>
      <c r="F847" t="s">
        <v>2016</v>
      </c>
    </row>
    <row r="848" spans="1:6" x14ac:dyDescent="0.2">
      <c r="A848">
        <v>811</v>
      </c>
      <c r="B848" t="s">
        <v>491</v>
      </c>
      <c r="C848" t="s">
        <v>1417</v>
      </c>
      <c r="E848" t="s">
        <v>1418</v>
      </c>
      <c r="F848" t="s">
        <v>491</v>
      </c>
    </row>
    <row r="849" spans="1:6" x14ac:dyDescent="0.2">
      <c r="A849">
        <v>812</v>
      </c>
      <c r="B849" t="s">
        <v>1094</v>
      </c>
      <c r="C849" t="s">
        <v>1109</v>
      </c>
      <c r="E849" t="s">
        <v>1110</v>
      </c>
      <c r="F849" t="s">
        <v>1094</v>
      </c>
    </row>
    <row r="850" spans="1:6" x14ac:dyDescent="0.2">
      <c r="A850">
        <v>813</v>
      </c>
      <c r="B850" t="s">
        <v>299</v>
      </c>
      <c r="C850" t="s">
        <v>316</v>
      </c>
      <c r="E850" t="s">
        <v>317</v>
      </c>
      <c r="F850" t="s">
        <v>299</v>
      </c>
    </row>
    <row r="851" spans="1:6" x14ac:dyDescent="0.2">
      <c r="A851">
        <v>814</v>
      </c>
      <c r="B851" t="s">
        <v>1136</v>
      </c>
      <c r="C851" t="s">
        <v>1161</v>
      </c>
      <c r="E851" t="s">
        <v>1162</v>
      </c>
      <c r="F851" t="s">
        <v>1136</v>
      </c>
    </row>
    <row r="852" spans="1:6" x14ac:dyDescent="0.2">
      <c r="A852">
        <v>815</v>
      </c>
      <c r="B852" t="s">
        <v>446</v>
      </c>
      <c r="C852" t="s">
        <v>463</v>
      </c>
      <c r="E852" t="s">
        <v>464</v>
      </c>
      <c r="F852" t="s">
        <v>446</v>
      </c>
    </row>
    <row r="853" spans="1:6" x14ac:dyDescent="0.2">
      <c r="A853">
        <v>816</v>
      </c>
      <c r="B853" t="s">
        <v>1999</v>
      </c>
      <c r="C853" t="s">
        <v>2014</v>
      </c>
      <c r="E853" t="s">
        <v>2015</v>
      </c>
      <c r="F853" t="s">
        <v>1999</v>
      </c>
    </row>
    <row r="854" spans="1:6" x14ac:dyDescent="0.2">
      <c r="A854">
        <v>817</v>
      </c>
      <c r="B854" t="s">
        <v>650</v>
      </c>
      <c r="C854" t="s">
        <v>661</v>
      </c>
      <c r="E854" t="s">
        <v>662</v>
      </c>
      <c r="F854" t="s">
        <v>650</v>
      </c>
    </row>
    <row r="855" spans="1:6" x14ac:dyDescent="0.2">
      <c r="A855">
        <v>818</v>
      </c>
      <c r="B855" t="s">
        <v>1030</v>
      </c>
      <c r="C855" t="s">
        <v>1051</v>
      </c>
      <c r="E855" t="s">
        <v>1052</v>
      </c>
      <c r="F855" t="s">
        <v>1030</v>
      </c>
    </row>
    <row r="856" spans="1:6" x14ac:dyDescent="0.2">
      <c r="A856">
        <v>819</v>
      </c>
      <c r="B856" t="s">
        <v>1896</v>
      </c>
      <c r="C856" t="s">
        <v>1922</v>
      </c>
      <c r="E856" t="s">
        <v>1923</v>
      </c>
      <c r="F856" t="s">
        <v>1896</v>
      </c>
    </row>
    <row r="857" spans="1:6" x14ac:dyDescent="0.2">
      <c r="A857">
        <v>820</v>
      </c>
      <c r="B857" t="s">
        <v>1030</v>
      </c>
      <c r="C857" t="s">
        <v>1053</v>
      </c>
      <c r="E857" t="s">
        <v>1054</v>
      </c>
      <c r="F857" t="s">
        <v>1030</v>
      </c>
    </row>
    <row r="858" spans="1:6" x14ac:dyDescent="0.2">
      <c r="A858">
        <v>821</v>
      </c>
      <c r="B858" t="s">
        <v>1210</v>
      </c>
      <c r="C858" t="s">
        <v>1241</v>
      </c>
      <c r="E858" t="s">
        <v>1242</v>
      </c>
      <c r="F858" t="s">
        <v>1210</v>
      </c>
    </row>
    <row r="859" spans="1:6" x14ac:dyDescent="0.2">
      <c r="A859">
        <v>822</v>
      </c>
      <c r="B859" t="s">
        <v>1388</v>
      </c>
      <c r="C859" t="s">
        <v>2158</v>
      </c>
      <c r="E859" t="s">
        <v>1402</v>
      </c>
      <c r="F859" t="s">
        <v>1388</v>
      </c>
    </row>
    <row r="860" spans="1:6" x14ac:dyDescent="0.2">
      <c r="A860">
        <v>823</v>
      </c>
      <c r="B860" t="s">
        <v>1345</v>
      </c>
      <c r="C860" t="s">
        <v>2159</v>
      </c>
      <c r="E860" t="s">
        <v>1370</v>
      </c>
      <c r="F860" t="s">
        <v>1345</v>
      </c>
    </row>
    <row r="861" spans="1:6" x14ac:dyDescent="0.2">
      <c r="A861">
        <v>824</v>
      </c>
      <c r="B861" t="s">
        <v>1294</v>
      </c>
      <c r="C861" t="s">
        <v>2160</v>
      </c>
      <c r="E861" t="s">
        <v>1304</v>
      </c>
      <c r="F861" t="s">
        <v>1294</v>
      </c>
    </row>
    <row r="862" spans="1:6" x14ac:dyDescent="0.2">
      <c r="A862">
        <v>825</v>
      </c>
      <c r="B862" t="s">
        <v>1030</v>
      </c>
      <c r="C862" t="s">
        <v>2161</v>
      </c>
      <c r="E862" t="s">
        <v>1050</v>
      </c>
      <c r="F862" t="s">
        <v>1030</v>
      </c>
    </row>
    <row r="863" spans="1:6" x14ac:dyDescent="0.2">
      <c r="A863">
        <v>826</v>
      </c>
      <c r="B863" t="s">
        <v>729</v>
      </c>
      <c r="C863" t="s">
        <v>2162</v>
      </c>
      <c r="E863" t="s">
        <v>746</v>
      </c>
      <c r="F863" t="s">
        <v>729</v>
      </c>
    </row>
    <row r="864" spans="1:6" x14ac:dyDescent="0.2">
      <c r="A864">
        <v>827</v>
      </c>
      <c r="B864" t="s">
        <v>1896</v>
      </c>
      <c r="C864" t="s">
        <v>2163</v>
      </c>
      <c r="E864" t="s">
        <v>1919</v>
      </c>
      <c r="F864" t="s">
        <v>1896</v>
      </c>
    </row>
    <row r="865" spans="1:6" x14ac:dyDescent="0.2">
      <c r="A865">
        <v>828</v>
      </c>
      <c r="B865" t="s">
        <v>467</v>
      </c>
      <c r="C865" t="s">
        <v>2164</v>
      </c>
      <c r="E865" t="s">
        <v>498</v>
      </c>
      <c r="F865" t="s">
        <v>467</v>
      </c>
    </row>
    <row r="866" spans="1:6" x14ac:dyDescent="0.2">
      <c r="A866">
        <v>829</v>
      </c>
      <c r="B866" t="s">
        <v>1195</v>
      </c>
      <c r="C866" t="s">
        <v>1206</v>
      </c>
      <c r="E866" t="s">
        <v>1207</v>
      </c>
      <c r="F866" t="s">
        <v>1195</v>
      </c>
    </row>
    <row r="867" spans="1:6" x14ac:dyDescent="0.2">
      <c r="A867">
        <v>830</v>
      </c>
      <c r="B867" t="s">
        <v>1388</v>
      </c>
      <c r="C867" t="s">
        <v>1401</v>
      </c>
      <c r="E867" t="s">
        <v>1402</v>
      </c>
      <c r="F867" t="s">
        <v>1388</v>
      </c>
    </row>
    <row r="868" spans="1:6" x14ac:dyDescent="0.2">
      <c r="A868">
        <v>831</v>
      </c>
      <c r="B868" t="s">
        <v>1345</v>
      </c>
      <c r="C868" t="s">
        <v>2138</v>
      </c>
      <c r="E868" t="s">
        <v>1370</v>
      </c>
      <c r="F868" t="s">
        <v>1345</v>
      </c>
    </row>
    <row r="869" spans="1:6" x14ac:dyDescent="0.2">
      <c r="A869">
        <v>832</v>
      </c>
      <c r="B869" t="s">
        <v>1294</v>
      </c>
      <c r="C869" t="s">
        <v>2139</v>
      </c>
      <c r="E869" t="s">
        <v>1304</v>
      </c>
      <c r="F869" t="s">
        <v>1294</v>
      </c>
    </row>
    <row r="870" spans="1:6" x14ac:dyDescent="0.2">
      <c r="A870">
        <v>833</v>
      </c>
      <c r="B870" t="s">
        <v>1030</v>
      </c>
      <c r="C870" t="s">
        <v>1049</v>
      </c>
      <c r="E870" t="s">
        <v>1050</v>
      </c>
      <c r="F870" t="s">
        <v>1030</v>
      </c>
    </row>
    <row r="871" spans="1:6" x14ac:dyDescent="0.2">
      <c r="A871">
        <v>834</v>
      </c>
      <c r="B871" t="s">
        <v>729</v>
      </c>
      <c r="C871" t="s">
        <v>745</v>
      </c>
      <c r="E871" t="s">
        <v>746</v>
      </c>
      <c r="F871" t="s">
        <v>729</v>
      </c>
    </row>
    <row r="872" spans="1:6" x14ac:dyDescent="0.2">
      <c r="A872">
        <v>835</v>
      </c>
      <c r="B872" t="s">
        <v>1896</v>
      </c>
      <c r="C872" t="s">
        <v>1918</v>
      </c>
      <c r="E872" t="s">
        <v>1919</v>
      </c>
      <c r="F872" t="s">
        <v>1896</v>
      </c>
    </row>
    <row r="873" spans="1:6" x14ac:dyDescent="0.2">
      <c r="A873">
        <v>836</v>
      </c>
      <c r="B873" t="s">
        <v>467</v>
      </c>
      <c r="C873" t="s">
        <v>497</v>
      </c>
      <c r="E873" t="s">
        <v>498</v>
      </c>
      <c r="F873" t="s">
        <v>467</v>
      </c>
    </row>
    <row r="874" spans="1:6" x14ac:dyDescent="0.2">
      <c r="A874">
        <v>837</v>
      </c>
      <c r="B874" t="s">
        <v>1195</v>
      </c>
      <c r="C874" t="s">
        <v>1206</v>
      </c>
      <c r="E874" t="s">
        <v>1207</v>
      </c>
      <c r="F874" t="s">
        <v>1195</v>
      </c>
    </row>
    <row r="875" spans="1:6" x14ac:dyDescent="0.2">
      <c r="A875">
        <v>838</v>
      </c>
      <c r="B875" t="s">
        <v>1388</v>
      </c>
      <c r="C875" t="s">
        <v>1403</v>
      </c>
      <c r="E875" t="s">
        <v>1404</v>
      </c>
      <c r="F875" t="s">
        <v>1388</v>
      </c>
    </row>
    <row r="876" spans="1:6" x14ac:dyDescent="0.2">
      <c r="A876">
        <v>839</v>
      </c>
      <c r="B876" t="s">
        <v>858</v>
      </c>
      <c r="C876" t="s">
        <v>869</v>
      </c>
      <c r="E876" t="s">
        <v>870</v>
      </c>
      <c r="F876" t="s">
        <v>858</v>
      </c>
    </row>
    <row r="877" spans="1:6" x14ac:dyDescent="0.2">
      <c r="A877">
        <v>840</v>
      </c>
      <c r="B877" t="s">
        <v>235</v>
      </c>
      <c r="C877" t="s">
        <v>250</v>
      </c>
      <c r="E877" t="s">
        <v>251</v>
      </c>
      <c r="F877" t="s">
        <v>235</v>
      </c>
    </row>
    <row r="878" spans="1:6" x14ac:dyDescent="0.2">
      <c r="A878">
        <v>841</v>
      </c>
      <c r="B878" t="s">
        <v>1431</v>
      </c>
      <c r="C878" t="s">
        <v>1440</v>
      </c>
      <c r="E878" t="s">
        <v>1441</v>
      </c>
      <c r="F878" t="s">
        <v>1431</v>
      </c>
    </row>
    <row r="879" spans="1:6" x14ac:dyDescent="0.2">
      <c r="A879">
        <v>842</v>
      </c>
      <c r="B879" t="s">
        <v>365</v>
      </c>
      <c r="C879" t="s">
        <v>377</v>
      </c>
      <c r="E879" t="s">
        <v>378</v>
      </c>
      <c r="F879" t="s">
        <v>365</v>
      </c>
    </row>
    <row r="880" spans="1:6" x14ac:dyDescent="0.2">
      <c r="A880">
        <v>843</v>
      </c>
      <c r="B880" t="s">
        <v>1345</v>
      </c>
      <c r="C880" t="s">
        <v>1371</v>
      </c>
      <c r="E880" t="s">
        <v>1372</v>
      </c>
      <c r="F880" t="s">
        <v>1345</v>
      </c>
    </row>
    <row r="881" spans="1:6" x14ac:dyDescent="0.2">
      <c r="A881">
        <v>844</v>
      </c>
      <c r="B881" t="s">
        <v>898</v>
      </c>
      <c r="C881" t="s">
        <v>915</v>
      </c>
      <c r="E881" t="s">
        <v>916</v>
      </c>
      <c r="F881" t="s">
        <v>898</v>
      </c>
    </row>
    <row r="882" spans="1:6" x14ac:dyDescent="0.2">
      <c r="A882">
        <v>845</v>
      </c>
      <c r="B882" t="s">
        <v>1864</v>
      </c>
      <c r="C882" t="s">
        <v>1879</v>
      </c>
      <c r="E882" t="s">
        <v>1880</v>
      </c>
      <c r="F882" t="s">
        <v>1864</v>
      </c>
    </row>
    <row r="883" spans="1:6" x14ac:dyDescent="0.2">
      <c r="A883">
        <v>846</v>
      </c>
      <c r="B883" t="s">
        <v>1444</v>
      </c>
      <c r="C883" t="s">
        <v>1454</v>
      </c>
      <c r="E883" t="s">
        <v>1455</v>
      </c>
      <c r="F883" t="s">
        <v>1444</v>
      </c>
    </row>
    <row r="884" spans="1:6" x14ac:dyDescent="0.2">
      <c r="A884">
        <v>847</v>
      </c>
      <c r="B884" t="s">
        <v>254</v>
      </c>
      <c r="C884" t="s">
        <v>271</v>
      </c>
      <c r="E884" t="s">
        <v>272</v>
      </c>
      <c r="F884" t="s">
        <v>254</v>
      </c>
    </row>
    <row r="885" spans="1:6" x14ac:dyDescent="0.2">
      <c r="A885">
        <v>848</v>
      </c>
      <c r="B885" t="s">
        <v>1774</v>
      </c>
      <c r="C885" t="s">
        <v>1799</v>
      </c>
      <c r="E885" t="s">
        <v>1800</v>
      </c>
      <c r="F885" t="s">
        <v>1774</v>
      </c>
    </row>
    <row r="886" spans="1:6" x14ac:dyDescent="0.2">
      <c r="A886">
        <v>849</v>
      </c>
      <c r="B886" t="s">
        <v>819</v>
      </c>
      <c r="C886" t="s">
        <v>834</v>
      </c>
      <c r="E886" t="s">
        <v>835</v>
      </c>
      <c r="F886" t="s">
        <v>819</v>
      </c>
    </row>
    <row r="887" spans="1:6" x14ac:dyDescent="0.2">
      <c r="A887">
        <v>850</v>
      </c>
      <c r="B887" t="s">
        <v>871</v>
      </c>
      <c r="C887" t="s">
        <v>872</v>
      </c>
      <c r="E887" t="s">
        <v>873</v>
      </c>
      <c r="F887" t="s">
        <v>871</v>
      </c>
    </row>
    <row r="888" spans="1:6" x14ac:dyDescent="0.2">
      <c r="A888">
        <v>851</v>
      </c>
      <c r="B888" t="s">
        <v>467</v>
      </c>
      <c r="C888" t="s">
        <v>499</v>
      </c>
      <c r="E888" t="s">
        <v>500</v>
      </c>
      <c r="F888" t="s">
        <v>467</v>
      </c>
    </row>
    <row r="889" spans="1:6" x14ac:dyDescent="0.2">
      <c r="A889">
        <v>852</v>
      </c>
      <c r="B889" t="s">
        <v>393</v>
      </c>
      <c r="C889" t="s">
        <v>1549</v>
      </c>
      <c r="E889" t="s">
        <v>1550</v>
      </c>
      <c r="F889" t="s">
        <v>393</v>
      </c>
    </row>
    <row r="890" spans="1:6" x14ac:dyDescent="0.2">
      <c r="A890">
        <v>853</v>
      </c>
      <c r="B890" t="s">
        <v>843</v>
      </c>
      <c r="C890" t="s">
        <v>854</v>
      </c>
      <c r="E890" t="s">
        <v>855</v>
      </c>
      <c r="F890" t="s">
        <v>843</v>
      </c>
    </row>
    <row r="891" spans="1:6" x14ac:dyDescent="0.2">
      <c r="A891">
        <v>854</v>
      </c>
      <c r="B891" t="s">
        <v>1055</v>
      </c>
      <c r="C891" t="s">
        <v>1078</v>
      </c>
      <c r="E891" t="s">
        <v>1079</v>
      </c>
      <c r="F891" t="s">
        <v>1055</v>
      </c>
    </row>
    <row r="892" spans="1:6" x14ac:dyDescent="0.2">
      <c r="A892">
        <v>855</v>
      </c>
      <c r="B892" t="s">
        <v>223</v>
      </c>
      <c r="C892" t="s">
        <v>224</v>
      </c>
      <c r="E892" t="s">
        <v>225</v>
      </c>
      <c r="F892" t="s">
        <v>223</v>
      </c>
    </row>
    <row r="893" spans="1:6" x14ac:dyDescent="0.2">
      <c r="A893">
        <v>856</v>
      </c>
      <c r="B893" t="s">
        <v>650</v>
      </c>
      <c r="C893" t="s">
        <v>663</v>
      </c>
      <c r="E893" t="s">
        <v>664</v>
      </c>
      <c r="F893" t="s">
        <v>650</v>
      </c>
    </row>
    <row r="894" spans="1:6" x14ac:dyDescent="0.2">
      <c r="A894">
        <v>857</v>
      </c>
      <c r="B894" t="s">
        <v>1461</v>
      </c>
      <c r="C894" t="s">
        <v>1477</v>
      </c>
      <c r="E894" t="s">
        <v>1478</v>
      </c>
      <c r="F894" t="s">
        <v>1461</v>
      </c>
    </row>
    <row r="895" spans="1:6" x14ac:dyDescent="0.2">
      <c r="A895">
        <v>858</v>
      </c>
      <c r="B895" t="s">
        <v>384</v>
      </c>
      <c r="C895" t="s">
        <v>399</v>
      </c>
      <c r="E895" t="s">
        <v>400</v>
      </c>
      <c r="F895" t="s">
        <v>384</v>
      </c>
    </row>
    <row r="896" spans="1:6" x14ac:dyDescent="0.2">
      <c r="A896">
        <v>859</v>
      </c>
      <c r="B896" t="s">
        <v>1231</v>
      </c>
      <c r="C896" t="s">
        <v>1343</v>
      </c>
      <c r="E896" t="s">
        <v>1344</v>
      </c>
      <c r="F896" t="s">
        <v>1231</v>
      </c>
    </row>
    <row r="897" spans="1:6" x14ac:dyDescent="0.2">
      <c r="A897">
        <v>860</v>
      </c>
      <c r="B897" t="s">
        <v>1169</v>
      </c>
      <c r="C897" t="s">
        <v>1187</v>
      </c>
      <c r="E897" t="s">
        <v>1188</v>
      </c>
      <c r="F897" t="s">
        <v>1169</v>
      </c>
    </row>
    <row r="898" spans="1:6" x14ac:dyDescent="0.2">
      <c r="A898">
        <v>861</v>
      </c>
      <c r="B898" t="s">
        <v>1094</v>
      </c>
      <c r="C898" t="s">
        <v>1111</v>
      </c>
      <c r="E898" t="s">
        <v>1112</v>
      </c>
      <c r="F898" t="s">
        <v>1094</v>
      </c>
    </row>
    <row r="899" spans="1:6" x14ac:dyDescent="0.2">
      <c r="A899">
        <v>862</v>
      </c>
      <c r="B899" t="s">
        <v>800</v>
      </c>
      <c r="C899" t="s">
        <v>801</v>
      </c>
      <c r="E899" t="s">
        <v>802</v>
      </c>
      <c r="F899" t="s">
        <v>800</v>
      </c>
    </row>
    <row r="900" spans="1:6" x14ac:dyDescent="0.2">
      <c r="A900">
        <v>863</v>
      </c>
      <c r="B900" t="s">
        <v>1803</v>
      </c>
      <c r="C900" t="s">
        <v>1803</v>
      </c>
      <c r="E900" t="s">
        <v>1820</v>
      </c>
      <c r="F900" t="s">
        <v>1803</v>
      </c>
    </row>
    <row r="901" spans="1:6" x14ac:dyDescent="0.2">
      <c r="A901">
        <v>864</v>
      </c>
      <c r="B901" t="s">
        <v>320</v>
      </c>
      <c r="C901" t="s">
        <v>344</v>
      </c>
      <c r="E901" t="s">
        <v>345</v>
      </c>
      <c r="F901" t="s">
        <v>320</v>
      </c>
    </row>
    <row r="902" spans="1:6" x14ac:dyDescent="0.2">
      <c r="A902">
        <v>865</v>
      </c>
      <c r="B902" t="s">
        <v>1724</v>
      </c>
      <c r="C902" t="s">
        <v>1743</v>
      </c>
      <c r="E902" t="s">
        <v>1744</v>
      </c>
      <c r="F902" t="s">
        <v>1724</v>
      </c>
    </row>
    <row r="903" spans="1:6" x14ac:dyDescent="0.2">
      <c r="A903">
        <v>866</v>
      </c>
      <c r="B903" t="s">
        <v>650</v>
      </c>
      <c r="C903" t="s">
        <v>665</v>
      </c>
      <c r="E903" t="s">
        <v>666</v>
      </c>
      <c r="F903" t="s">
        <v>650</v>
      </c>
    </row>
    <row r="904" spans="1:6" x14ac:dyDescent="0.2">
      <c r="A904">
        <v>867</v>
      </c>
      <c r="B904" t="s">
        <v>917</v>
      </c>
      <c r="C904" t="s">
        <v>1862</v>
      </c>
      <c r="E904" t="s">
        <v>1863</v>
      </c>
      <c r="F904" t="s">
        <v>917</v>
      </c>
    </row>
    <row r="905" spans="1:6" x14ac:dyDescent="0.2">
      <c r="A905">
        <v>868</v>
      </c>
      <c r="B905" t="s">
        <v>1983</v>
      </c>
      <c r="C905" t="s">
        <v>1997</v>
      </c>
      <c r="E905" t="s">
        <v>1998</v>
      </c>
      <c r="F905" t="s">
        <v>1983</v>
      </c>
    </row>
    <row r="906" spans="1:6" x14ac:dyDescent="0.2">
      <c r="A906">
        <v>869</v>
      </c>
      <c r="B906" t="s">
        <v>977</v>
      </c>
      <c r="C906" t="s">
        <v>997</v>
      </c>
      <c r="E906" t="s">
        <v>998</v>
      </c>
      <c r="F906" t="s">
        <v>977</v>
      </c>
    </row>
    <row r="907" spans="1:6" x14ac:dyDescent="0.2">
      <c r="A907">
        <v>870</v>
      </c>
      <c r="B907" t="s">
        <v>1136</v>
      </c>
      <c r="C907" t="s">
        <v>1163</v>
      </c>
      <c r="E907" t="s">
        <v>1164</v>
      </c>
      <c r="F907" t="s">
        <v>1136</v>
      </c>
    </row>
    <row r="908" spans="1:6" x14ac:dyDescent="0.2">
      <c r="A908">
        <v>871</v>
      </c>
      <c r="B908" t="s">
        <v>384</v>
      </c>
      <c r="C908" t="s">
        <v>401</v>
      </c>
      <c r="E908" t="s">
        <v>402</v>
      </c>
      <c r="F908" t="s">
        <v>384</v>
      </c>
    </row>
    <row r="909" spans="1:6" x14ac:dyDescent="0.2">
      <c r="A909">
        <v>872</v>
      </c>
      <c r="B909" t="s">
        <v>787</v>
      </c>
      <c r="C909" t="s">
        <v>803</v>
      </c>
      <c r="E909" t="s">
        <v>804</v>
      </c>
      <c r="F909" t="s">
        <v>787</v>
      </c>
    </row>
    <row r="910" spans="1:6" x14ac:dyDescent="0.2">
      <c r="A910">
        <v>873</v>
      </c>
      <c r="B910" t="s">
        <v>1094</v>
      </c>
      <c r="C910" t="s">
        <v>1113</v>
      </c>
      <c r="E910" t="s">
        <v>1114</v>
      </c>
      <c r="F910" t="s">
        <v>1094</v>
      </c>
    </row>
    <row r="911" spans="1:6" x14ac:dyDescent="0.2">
      <c r="A911">
        <v>874</v>
      </c>
      <c r="B911" t="s">
        <v>1650</v>
      </c>
      <c r="C911" t="s">
        <v>1668</v>
      </c>
      <c r="E911" t="s">
        <v>1669</v>
      </c>
      <c r="F911" t="s">
        <v>1650</v>
      </c>
    </row>
    <row r="912" spans="1:6" x14ac:dyDescent="0.2">
      <c r="A912">
        <v>875</v>
      </c>
      <c r="B912" t="s">
        <v>365</v>
      </c>
      <c r="C912" t="s">
        <v>379</v>
      </c>
      <c r="E912" t="s">
        <v>380</v>
      </c>
      <c r="F912" t="s">
        <v>365</v>
      </c>
    </row>
    <row r="913" spans="1:6" x14ac:dyDescent="0.2">
      <c r="A913">
        <v>876</v>
      </c>
      <c r="B913" t="s">
        <v>1169</v>
      </c>
      <c r="C913" t="s">
        <v>1189</v>
      </c>
      <c r="E913" t="s">
        <v>1190</v>
      </c>
      <c r="F913" t="s">
        <v>1169</v>
      </c>
    </row>
    <row r="914" spans="1:6" x14ac:dyDescent="0.2">
      <c r="A914">
        <v>877</v>
      </c>
      <c r="B914" t="s">
        <v>1803</v>
      </c>
      <c r="C914" t="s">
        <v>1821</v>
      </c>
      <c r="E914" t="s">
        <v>1822</v>
      </c>
      <c r="F914" t="s">
        <v>1803</v>
      </c>
    </row>
    <row r="915" spans="1:6" x14ac:dyDescent="0.2">
      <c r="A915">
        <v>878</v>
      </c>
      <c r="B915" t="s">
        <v>503</v>
      </c>
      <c r="C915" t="s">
        <v>525</v>
      </c>
      <c r="E915" t="s">
        <v>526</v>
      </c>
      <c r="F915" t="s">
        <v>503</v>
      </c>
    </row>
    <row r="916" spans="1:6" x14ac:dyDescent="0.2">
      <c r="A916">
        <v>879</v>
      </c>
      <c r="B916" t="s">
        <v>1803</v>
      </c>
      <c r="C916" t="s">
        <v>1823</v>
      </c>
      <c r="E916" t="s">
        <v>1824</v>
      </c>
      <c r="F916" t="s">
        <v>1803</v>
      </c>
    </row>
    <row r="917" spans="1:6" x14ac:dyDescent="0.2">
      <c r="A917">
        <v>880</v>
      </c>
      <c r="B917" t="s">
        <v>1605</v>
      </c>
      <c r="C917" t="s">
        <v>1627</v>
      </c>
      <c r="E917" t="s">
        <v>1628</v>
      </c>
      <c r="F917" t="s">
        <v>1605</v>
      </c>
    </row>
    <row r="918" spans="1:6" x14ac:dyDescent="0.2">
      <c r="A918">
        <v>881</v>
      </c>
      <c r="B918" t="s">
        <v>211</v>
      </c>
      <c r="C918" t="s">
        <v>226</v>
      </c>
      <c r="E918" t="s">
        <v>227</v>
      </c>
      <c r="F918" t="s">
        <v>211</v>
      </c>
    </row>
    <row r="919" spans="1:6" x14ac:dyDescent="0.2">
      <c r="A919">
        <v>882</v>
      </c>
      <c r="B919" t="s">
        <v>254</v>
      </c>
      <c r="C919" t="s">
        <v>273</v>
      </c>
      <c r="E919" t="s">
        <v>274</v>
      </c>
      <c r="F919" t="s">
        <v>254</v>
      </c>
    </row>
    <row r="920" spans="1:6" x14ac:dyDescent="0.2">
      <c r="A920">
        <v>883</v>
      </c>
      <c r="B920" t="s">
        <v>1294</v>
      </c>
      <c r="C920" t="s">
        <v>1305</v>
      </c>
      <c r="E920" t="s">
        <v>1306</v>
      </c>
      <c r="F920" t="s">
        <v>1294</v>
      </c>
    </row>
    <row r="921" spans="1:6" x14ac:dyDescent="0.2">
      <c r="A921">
        <v>884</v>
      </c>
      <c r="B921" t="s">
        <v>491</v>
      </c>
      <c r="C921" t="s">
        <v>1419</v>
      </c>
      <c r="E921" t="s">
        <v>1420</v>
      </c>
      <c r="F921" t="s">
        <v>491</v>
      </c>
    </row>
    <row r="922" spans="1:6" x14ac:dyDescent="0.2">
      <c r="A922">
        <v>885</v>
      </c>
      <c r="B922" t="s">
        <v>111</v>
      </c>
      <c r="C922" t="s">
        <v>130</v>
      </c>
      <c r="E922" t="s">
        <v>131</v>
      </c>
      <c r="F922" t="s">
        <v>111</v>
      </c>
    </row>
    <row r="923" spans="1:6" x14ac:dyDescent="0.2">
      <c r="A923">
        <v>886</v>
      </c>
      <c r="B923" t="s">
        <v>1605</v>
      </c>
      <c r="C923" t="s">
        <v>1629</v>
      </c>
      <c r="E923" t="s">
        <v>1630</v>
      </c>
      <c r="F923" t="s">
        <v>1605</v>
      </c>
    </row>
    <row r="924" spans="1:6" x14ac:dyDescent="0.2">
      <c r="A924">
        <v>887</v>
      </c>
      <c r="B924" t="s">
        <v>898</v>
      </c>
      <c r="C924" t="s">
        <v>917</v>
      </c>
      <c r="E924" t="s">
        <v>918</v>
      </c>
      <c r="F924" t="s">
        <v>898</v>
      </c>
    </row>
    <row r="925" spans="1:6" x14ac:dyDescent="0.2">
      <c r="A925">
        <v>888</v>
      </c>
      <c r="B925" t="s">
        <v>111</v>
      </c>
      <c r="C925" t="s">
        <v>132</v>
      </c>
      <c r="E925" t="s">
        <v>133</v>
      </c>
      <c r="F925" t="s">
        <v>111</v>
      </c>
    </row>
    <row r="926" spans="1:6" x14ac:dyDescent="0.2">
      <c r="A926">
        <v>889</v>
      </c>
      <c r="B926" t="s">
        <v>1094</v>
      </c>
      <c r="C926" t="s">
        <v>1115</v>
      </c>
      <c r="E926" t="s">
        <v>1116</v>
      </c>
      <c r="F926" t="s">
        <v>1094</v>
      </c>
    </row>
    <row r="927" spans="1:6" x14ac:dyDescent="0.2">
      <c r="A927">
        <v>890</v>
      </c>
      <c r="B927" t="s">
        <v>1312</v>
      </c>
      <c r="C927" t="s">
        <v>1326</v>
      </c>
      <c r="E927" t="s">
        <v>1327</v>
      </c>
      <c r="F927" t="s">
        <v>1312</v>
      </c>
    </row>
    <row r="928" spans="1:6" x14ac:dyDescent="0.2">
      <c r="A928">
        <v>891</v>
      </c>
      <c r="B928" t="s">
        <v>144</v>
      </c>
      <c r="C928" t="s">
        <v>165</v>
      </c>
      <c r="E928" t="s">
        <v>166</v>
      </c>
      <c r="F928" t="s">
        <v>144</v>
      </c>
    </row>
    <row r="929" spans="1:6" x14ac:dyDescent="0.2">
      <c r="A929">
        <v>892</v>
      </c>
      <c r="B929" t="s">
        <v>2151</v>
      </c>
      <c r="C929" t="s">
        <v>1599</v>
      </c>
      <c r="E929" t="s">
        <v>1600</v>
      </c>
      <c r="F929" t="s">
        <v>2151</v>
      </c>
    </row>
    <row r="930" spans="1:6" x14ac:dyDescent="0.2">
      <c r="A930">
        <v>893</v>
      </c>
      <c r="B930" t="s">
        <v>491</v>
      </c>
      <c r="C930" t="s">
        <v>1421</v>
      </c>
      <c r="E930" t="s">
        <v>1422</v>
      </c>
      <c r="F930" t="s">
        <v>491</v>
      </c>
    </row>
    <row r="931" spans="1:6" x14ac:dyDescent="0.2">
      <c r="A931">
        <v>894</v>
      </c>
      <c r="B931" t="s">
        <v>531</v>
      </c>
      <c r="C931" t="s">
        <v>554</v>
      </c>
      <c r="E931" t="s">
        <v>555</v>
      </c>
      <c r="F931" t="s">
        <v>531</v>
      </c>
    </row>
    <row r="932" spans="1:6" x14ac:dyDescent="0.2">
      <c r="A932">
        <v>895</v>
      </c>
      <c r="B932" t="s">
        <v>1055</v>
      </c>
      <c r="C932" t="s">
        <v>1080</v>
      </c>
      <c r="E932" t="s">
        <v>1081</v>
      </c>
      <c r="F932" t="s">
        <v>1055</v>
      </c>
    </row>
    <row r="933" spans="1:6" x14ac:dyDescent="0.2">
      <c r="A933">
        <v>896</v>
      </c>
      <c r="B933" t="s">
        <v>144</v>
      </c>
      <c r="C933" t="s">
        <v>167</v>
      </c>
      <c r="E933" t="s">
        <v>168</v>
      </c>
      <c r="F933" t="s">
        <v>144</v>
      </c>
    </row>
    <row r="934" spans="1:6" x14ac:dyDescent="0.2">
      <c r="A934">
        <v>897</v>
      </c>
      <c r="B934" t="s">
        <v>558</v>
      </c>
      <c r="C934" t="s">
        <v>581</v>
      </c>
      <c r="E934" t="s">
        <v>582</v>
      </c>
      <c r="F934" t="s">
        <v>558</v>
      </c>
    </row>
    <row r="935" spans="1:6" x14ac:dyDescent="0.2">
      <c r="A935">
        <v>898</v>
      </c>
      <c r="B935" t="s">
        <v>596</v>
      </c>
      <c r="C935" t="s">
        <v>612</v>
      </c>
      <c r="E935" t="s">
        <v>613</v>
      </c>
      <c r="F935" t="s">
        <v>596</v>
      </c>
    </row>
    <row r="936" spans="1:6" x14ac:dyDescent="0.2">
      <c r="A936">
        <v>899</v>
      </c>
      <c r="B936" t="s">
        <v>1553</v>
      </c>
      <c r="C936" t="s">
        <v>1567</v>
      </c>
      <c r="E936" t="s">
        <v>1568</v>
      </c>
      <c r="F936" t="s">
        <v>1553</v>
      </c>
    </row>
    <row r="937" spans="1:6" x14ac:dyDescent="0.2">
      <c r="A937">
        <v>900</v>
      </c>
      <c r="B937" t="s">
        <v>811</v>
      </c>
      <c r="C937" t="s">
        <v>2140</v>
      </c>
      <c r="E937" t="s">
        <v>2141</v>
      </c>
      <c r="F937" t="s">
        <v>811</v>
      </c>
    </row>
    <row r="938" spans="1:6" x14ac:dyDescent="0.2">
      <c r="A938">
        <v>901</v>
      </c>
      <c r="B938" t="s">
        <v>384</v>
      </c>
      <c r="C938" t="s">
        <v>403</v>
      </c>
      <c r="E938" t="s">
        <v>404</v>
      </c>
      <c r="F938" t="s">
        <v>384</v>
      </c>
    </row>
    <row r="939" spans="1:6" x14ac:dyDescent="0.2">
      <c r="A939">
        <v>902</v>
      </c>
      <c r="B939" t="s">
        <v>1025</v>
      </c>
      <c r="C939" t="s">
        <v>1026</v>
      </c>
      <c r="E939" t="s">
        <v>1027</v>
      </c>
      <c r="F939" t="s">
        <v>1025</v>
      </c>
    </row>
    <row r="940" spans="1:6" x14ac:dyDescent="0.2">
      <c r="A940">
        <v>903</v>
      </c>
      <c r="B940" t="s">
        <v>1431</v>
      </c>
      <c r="C940" t="s">
        <v>1442</v>
      </c>
      <c r="E940" t="s">
        <v>1443</v>
      </c>
      <c r="F940" t="s">
        <v>1431</v>
      </c>
    </row>
    <row r="941" spans="1:6" x14ac:dyDescent="0.2">
      <c r="A941">
        <v>904</v>
      </c>
      <c r="B941" t="s">
        <v>1165</v>
      </c>
      <c r="C941" t="s">
        <v>1981</v>
      </c>
      <c r="E941" t="s">
        <v>1982</v>
      </c>
      <c r="F941" t="s">
        <v>1165</v>
      </c>
    </row>
    <row r="942" spans="1:6" x14ac:dyDescent="0.2">
      <c r="A942">
        <v>905</v>
      </c>
      <c r="B942" t="s">
        <v>1803</v>
      </c>
      <c r="C942" t="s">
        <v>1825</v>
      </c>
      <c r="E942" t="s">
        <v>1826</v>
      </c>
      <c r="F942" t="s">
        <v>1803</v>
      </c>
    </row>
    <row r="943" spans="1:6" x14ac:dyDescent="0.2">
      <c r="A943">
        <v>906</v>
      </c>
      <c r="B943" t="s">
        <v>144</v>
      </c>
      <c r="C943" t="s">
        <v>169</v>
      </c>
      <c r="E943" t="s">
        <v>170</v>
      </c>
      <c r="F943" t="s">
        <v>144</v>
      </c>
    </row>
    <row r="944" spans="1:6" x14ac:dyDescent="0.2">
      <c r="A944">
        <v>907</v>
      </c>
      <c r="B944" t="s">
        <v>467</v>
      </c>
      <c r="C944" t="s">
        <v>501</v>
      </c>
      <c r="E944" t="s">
        <v>502</v>
      </c>
      <c r="F944" t="s">
        <v>467</v>
      </c>
    </row>
    <row r="945" spans="1:6" x14ac:dyDescent="0.2">
      <c r="A945">
        <v>908</v>
      </c>
      <c r="B945" t="s">
        <v>729</v>
      </c>
      <c r="C945" t="s">
        <v>747</v>
      </c>
      <c r="E945" t="s">
        <v>748</v>
      </c>
      <c r="F945" t="s">
        <v>729</v>
      </c>
    </row>
    <row r="946" spans="1:6" x14ac:dyDescent="0.2">
      <c r="A946">
        <v>909</v>
      </c>
      <c r="B946" t="s">
        <v>650</v>
      </c>
      <c r="C946" t="s">
        <v>667</v>
      </c>
      <c r="E946" t="s">
        <v>668</v>
      </c>
      <c r="F946" t="s">
        <v>650</v>
      </c>
    </row>
    <row r="947" spans="1:6" x14ac:dyDescent="0.2">
      <c r="A947">
        <v>910</v>
      </c>
      <c r="B947" t="s">
        <v>1721</v>
      </c>
      <c r="C947" t="s">
        <v>1722</v>
      </c>
      <c r="E947" t="s">
        <v>1723</v>
      </c>
      <c r="F947" t="s">
        <v>1721</v>
      </c>
    </row>
    <row r="948" spans="1:6" x14ac:dyDescent="0.2">
      <c r="A948">
        <v>911</v>
      </c>
      <c r="B948" t="s">
        <v>171</v>
      </c>
      <c r="C948" t="s">
        <v>172</v>
      </c>
      <c r="E948" t="s">
        <v>173</v>
      </c>
      <c r="F948" t="s">
        <v>171</v>
      </c>
    </row>
    <row r="949" spans="1:6" x14ac:dyDescent="0.2">
      <c r="A949">
        <v>912</v>
      </c>
      <c r="B949" t="s">
        <v>1210</v>
      </c>
      <c r="C949" t="s">
        <v>1243</v>
      </c>
      <c r="E949" t="s">
        <v>1244</v>
      </c>
      <c r="F949" t="s">
        <v>1210</v>
      </c>
    </row>
    <row r="950" spans="1:6" x14ac:dyDescent="0.2">
      <c r="A950">
        <v>913</v>
      </c>
      <c r="B950" t="s">
        <v>1670</v>
      </c>
      <c r="C950" t="s">
        <v>1688</v>
      </c>
      <c r="E950" t="s">
        <v>1689</v>
      </c>
      <c r="F950" t="s">
        <v>1670</v>
      </c>
    </row>
    <row r="951" spans="1:6" x14ac:dyDescent="0.2">
      <c r="A951">
        <v>914</v>
      </c>
      <c r="B951" t="s">
        <v>716</v>
      </c>
      <c r="C951" t="s">
        <v>727</v>
      </c>
      <c r="E951" t="s">
        <v>728</v>
      </c>
      <c r="F951" t="s">
        <v>716</v>
      </c>
    </row>
    <row r="952" spans="1:6" x14ac:dyDescent="0.2">
      <c r="A952">
        <v>915</v>
      </c>
      <c r="B952" t="s">
        <v>1605</v>
      </c>
      <c r="C952" t="s">
        <v>1631</v>
      </c>
      <c r="E952" t="s">
        <v>1632</v>
      </c>
      <c r="F952" t="s">
        <v>1605</v>
      </c>
    </row>
    <row r="953" spans="1:6" x14ac:dyDescent="0.2">
      <c r="A953">
        <v>916</v>
      </c>
      <c r="B953" t="s">
        <v>1245</v>
      </c>
      <c r="C953" t="s">
        <v>1262</v>
      </c>
      <c r="E953" t="s">
        <v>1263</v>
      </c>
      <c r="F953" t="s">
        <v>1245</v>
      </c>
    </row>
    <row r="954" spans="1:6" x14ac:dyDescent="0.2">
      <c r="A954">
        <v>917</v>
      </c>
      <c r="B954" t="s">
        <v>1924</v>
      </c>
      <c r="C954" t="s">
        <v>1924</v>
      </c>
      <c r="E954" t="s">
        <v>1935</v>
      </c>
      <c r="F954" t="s">
        <v>1924</v>
      </c>
    </row>
    <row r="955" spans="1:6" x14ac:dyDescent="0.2">
      <c r="A955">
        <v>918</v>
      </c>
      <c r="B955" t="s">
        <v>405</v>
      </c>
      <c r="C955" t="s">
        <v>419</v>
      </c>
      <c r="E955" t="s">
        <v>420</v>
      </c>
      <c r="F955" t="s">
        <v>405</v>
      </c>
    </row>
    <row r="956" spans="1:6" x14ac:dyDescent="0.2">
      <c r="A956">
        <v>919</v>
      </c>
      <c r="B956" t="s">
        <v>174</v>
      </c>
      <c r="C956" t="s">
        <v>191</v>
      </c>
      <c r="E956" t="s">
        <v>192</v>
      </c>
      <c r="F956" t="s">
        <v>174</v>
      </c>
    </row>
    <row r="957" spans="1:6" x14ac:dyDescent="0.2">
      <c r="A957">
        <v>920</v>
      </c>
      <c r="B957" t="s">
        <v>97</v>
      </c>
      <c r="C957" t="s">
        <v>107</v>
      </c>
      <c r="E957" t="s">
        <v>108</v>
      </c>
      <c r="F957" t="s">
        <v>97</v>
      </c>
    </row>
    <row r="958" spans="1:6" x14ac:dyDescent="0.2">
      <c r="A958">
        <v>921</v>
      </c>
      <c r="B958" t="s">
        <v>729</v>
      </c>
      <c r="C958" t="s">
        <v>749</v>
      </c>
      <c r="E958" t="s">
        <v>750</v>
      </c>
      <c r="F958" t="s">
        <v>729</v>
      </c>
    </row>
    <row r="959" spans="1:6" x14ac:dyDescent="0.2">
      <c r="A959">
        <v>922</v>
      </c>
      <c r="B959" t="s">
        <v>558</v>
      </c>
      <c r="C959" t="s">
        <v>583</v>
      </c>
      <c r="E959" t="s">
        <v>584</v>
      </c>
      <c r="F959" t="s">
        <v>558</v>
      </c>
    </row>
    <row r="960" spans="1:6" x14ac:dyDescent="0.2">
      <c r="A960">
        <v>923</v>
      </c>
      <c r="B960" t="s">
        <v>97</v>
      </c>
      <c r="C960" t="s">
        <v>109</v>
      </c>
      <c r="E960" t="s">
        <v>110</v>
      </c>
      <c r="F960" t="s">
        <v>97</v>
      </c>
    </row>
    <row r="961" spans="1:6" x14ac:dyDescent="0.2">
      <c r="A961">
        <v>924</v>
      </c>
      <c r="B961" t="s">
        <v>211</v>
      </c>
      <c r="C961" t="s">
        <v>228</v>
      </c>
      <c r="E961" t="s">
        <v>229</v>
      </c>
      <c r="F961" t="s">
        <v>211</v>
      </c>
    </row>
    <row r="962" spans="1:6" x14ac:dyDescent="0.2">
      <c r="A962">
        <v>925</v>
      </c>
      <c r="B962" t="s">
        <v>945</v>
      </c>
      <c r="C962" t="s">
        <v>960</v>
      </c>
      <c r="E962" t="s">
        <v>961</v>
      </c>
      <c r="F962" t="s">
        <v>945</v>
      </c>
    </row>
    <row r="963" spans="1:6" x14ac:dyDescent="0.2">
      <c r="A963">
        <v>926</v>
      </c>
      <c r="B963" t="s">
        <v>446</v>
      </c>
      <c r="C963" t="s">
        <v>465</v>
      </c>
      <c r="E963" t="s">
        <v>466</v>
      </c>
      <c r="F963" t="s">
        <v>446</v>
      </c>
    </row>
    <row r="964" spans="1:6" x14ac:dyDescent="0.2">
      <c r="A964">
        <v>927</v>
      </c>
      <c r="B964" t="s">
        <v>1136</v>
      </c>
      <c r="C964" t="s">
        <v>1165</v>
      </c>
      <c r="E964" t="s">
        <v>1166</v>
      </c>
      <c r="F964" t="s">
        <v>1136</v>
      </c>
    </row>
    <row r="965" spans="1:6" x14ac:dyDescent="0.2">
      <c r="A965">
        <v>928</v>
      </c>
      <c r="B965" t="s">
        <v>858</v>
      </c>
      <c r="C965" t="s">
        <v>874</v>
      </c>
      <c r="E965" t="s">
        <v>875</v>
      </c>
      <c r="F965" t="s">
        <v>858</v>
      </c>
    </row>
    <row r="966" spans="1:6" x14ac:dyDescent="0.2">
      <c r="A966">
        <v>929</v>
      </c>
      <c r="B966" t="s">
        <v>596</v>
      </c>
      <c r="C966" t="s">
        <v>614</v>
      </c>
      <c r="E966" t="s">
        <v>615</v>
      </c>
      <c r="F966" t="s">
        <v>596</v>
      </c>
    </row>
    <row r="967" spans="1:6" x14ac:dyDescent="0.2">
      <c r="A967">
        <v>930</v>
      </c>
      <c r="B967" t="s">
        <v>1924</v>
      </c>
      <c r="C967" t="s">
        <v>1936</v>
      </c>
      <c r="E967" t="s">
        <v>1937</v>
      </c>
      <c r="F967" t="s">
        <v>1924</v>
      </c>
    </row>
    <row r="968" spans="1:6" x14ac:dyDescent="0.2">
      <c r="A968">
        <v>931</v>
      </c>
      <c r="B968" t="s">
        <v>819</v>
      </c>
      <c r="C968" t="s">
        <v>836</v>
      </c>
      <c r="E968" t="s">
        <v>837</v>
      </c>
      <c r="F968" t="s">
        <v>819</v>
      </c>
    </row>
    <row r="969" spans="1:6" x14ac:dyDescent="0.2">
      <c r="A969">
        <v>932</v>
      </c>
      <c r="B969" t="s">
        <v>503</v>
      </c>
      <c r="C969" t="s">
        <v>527</v>
      </c>
      <c r="E969" t="s">
        <v>528</v>
      </c>
      <c r="F969" t="s">
        <v>503</v>
      </c>
    </row>
    <row r="970" spans="1:6" x14ac:dyDescent="0.2">
      <c r="A970">
        <v>933</v>
      </c>
      <c r="B970" t="s">
        <v>1169</v>
      </c>
      <c r="C970" t="s">
        <v>1191</v>
      </c>
      <c r="E970" t="s">
        <v>1192</v>
      </c>
      <c r="F970" t="s">
        <v>1169</v>
      </c>
    </row>
    <row r="971" spans="1:6" x14ac:dyDescent="0.2">
      <c r="A971">
        <v>934</v>
      </c>
      <c r="B971" t="s">
        <v>1528</v>
      </c>
      <c r="C971" t="s">
        <v>1529</v>
      </c>
      <c r="E971" t="s">
        <v>1530</v>
      </c>
      <c r="F971" t="s">
        <v>1528</v>
      </c>
    </row>
    <row r="972" spans="1:6" x14ac:dyDescent="0.2">
      <c r="A972">
        <v>935</v>
      </c>
      <c r="B972" t="s">
        <v>381</v>
      </c>
      <c r="C972" t="s">
        <v>382</v>
      </c>
      <c r="E972" t="s">
        <v>383</v>
      </c>
      <c r="F972" t="s">
        <v>381</v>
      </c>
    </row>
    <row r="973" spans="1:6" x14ac:dyDescent="0.2">
      <c r="A973">
        <v>936</v>
      </c>
      <c r="B973" t="s">
        <v>639</v>
      </c>
      <c r="C973" t="s">
        <v>648</v>
      </c>
      <c r="E973" t="s">
        <v>649</v>
      </c>
      <c r="F973" t="s">
        <v>639</v>
      </c>
    </row>
    <row r="974" spans="1:6" x14ac:dyDescent="0.2">
      <c r="A974">
        <v>937</v>
      </c>
      <c r="B974" t="s">
        <v>1924</v>
      </c>
      <c r="C974" t="s">
        <v>1938</v>
      </c>
      <c r="E974" t="s">
        <v>1939</v>
      </c>
      <c r="F974" t="s">
        <v>1924</v>
      </c>
    </row>
    <row r="975" spans="1:6" x14ac:dyDescent="0.2">
      <c r="A975">
        <v>938</v>
      </c>
      <c r="B975" t="s">
        <v>2157</v>
      </c>
      <c r="C975" t="s">
        <v>1601</v>
      </c>
      <c r="E975" t="s">
        <v>1602</v>
      </c>
      <c r="F975" t="s">
        <v>2171</v>
      </c>
    </row>
    <row r="976" spans="1:6" x14ac:dyDescent="0.2">
      <c r="A976">
        <v>939</v>
      </c>
      <c r="B976" t="s">
        <v>1444</v>
      </c>
      <c r="C976" t="s">
        <v>1456</v>
      </c>
      <c r="E976" t="s">
        <v>1457</v>
      </c>
      <c r="F976" t="s">
        <v>1444</v>
      </c>
    </row>
    <row r="977" spans="1:6" x14ac:dyDescent="0.2">
      <c r="A977">
        <v>940</v>
      </c>
      <c r="B977" t="s">
        <v>650</v>
      </c>
      <c r="C977" t="s">
        <v>669</v>
      </c>
      <c r="E977" t="s">
        <v>670</v>
      </c>
      <c r="F977" t="s">
        <v>650</v>
      </c>
    </row>
    <row r="978" spans="1:6" x14ac:dyDescent="0.2">
      <c r="A978">
        <v>941</v>
      </c>
      <c r="B978" t="s">
        <v>1195</v>
      </c>
      <c r="C978" t="s">
        <v>1208</v>
      </c>
      <c r="E978" t="s">
        <v>1209</v>
      </c>
      <c r="F978" t="s">
        <v>1195</v>
      </c>
    </row>
    <row r="979" spans="1:6" x14ac:dyDescent="0.2">
      <c r="A979">
        <v>942</v>
      </c>
      <c r="B979" t="s">
        <v>729</v>
      </c>
      <c r="C979" t="s">
        <v>753</v>
      </c>
      <c r="E979" t="s">
        <v>754</v>
      </c>
      <c r="F979" t="s">
        <v>729</v>
      </c>
    </row>
    <row r="980" spans="1:6" x14ac:dyDescent="0.2">
      <c r="A980">
        <v>943</v>
      </c>
      <c r="B980" t="s">
        <v>393</v>
      </c>
      <c r="C980" t="s">
        <v>1551</v>
      </c>
      <c r="E980" t="s">
        <v>1552</v>
      </c>
      <c r="F980" t="s">
        <v>393</v>
      </c>
    </row>
    <row r="981" spans="1:6" x14ac:dyDescent="0.2">
      <c r="A981">
        <v>944</v>
      </c>
      <c r="B981" t="s">
        <v>729</v>
      </c>
      <c r="C981" t="s">
        <v>751</v>
      </c>
      <c r="E981" t="s">
        <v>752</v>
      </c>
      <c r="F981" t="s">
        <v>729</v>
      </c>
    </row>
    <row r="982" spans="1:6" x14ac:dyDescent="0.2">
      <c r="A982">
        <v>945</v>
      </c>
      <c r="B982" t="s">
        <v>1724</v>
      </c>
      <c r="C982" t="s">
        <v>1745</v>
      </c>
      <c r="E982" t="s">
        <v>1746</v>
      </c>
      <c r="F982" t="s">
        <v>1724</v>
      </c>
    </row>
    <row r="983" spans="1:6" x14ac:dyDescent="0.2">
      <c r="A983">
        <v>946</v>
      </c>
      <c r="B983" t="s">
        <v>531</v>
      </c>
      <c r="C983" t="s">
        <v>556</v>
      </c>
      <c r="E983" t="s">
        <v>557</v>
      </c>
      <c r="F983" t="s">
        <v>531</v>
      </c>
    </row>
    <row r="984" spans="1:6" x14ac:dyDescent="0.2">
      <c r="A984">
        <v>947</v>
      </c>
      <c r="B984" t="s">
        <v>945</v>
      </c>
      <c r="C984" t="s">
        <v>964</v>
      </c>
      <c r="E984" t="s">
        <v>965</v>
      </c>
      <c r="F984" t="s">
        <v>945</v>
      </c>
    </row>
    <row r="985" spans="1:6" x14ac:dyDescent="0.2">
      <c r="A985">
        <v>948</v>
      </c>
      <c r="B985" t="s">
        <v>1136</v>
      </c>
      <c r="C985" t="s">
        <v>1167</v>
      </c>
      <c r="E985" t="s">
        <v>1168</v>
      </c>
      <c r="F985" t="s">
        <v>1136</v>
      </c>
    </row>
    <row r="986" spans="1:6" x14ac:dyDescent="0.2">
      <c r="A986">
        <v>949</v>
      </c>
      <c r="B986" t="s">
        <v>503</v>
      </c>
      <c r="C986" t="s">
        <v>529</v>
      </c>
      <c r="E986" t="s">
        <v>530</v>
      </c>
      <c r="F986" t="s">
        <v>503</v>
      </c>
    </row>
    <row r="987" spans="1:6" x14ac:dyDescent="0.2">
      <c r="A987">
        <v>950</v>
      </c>
      <c r="B987" t="s">
        <v>491</v>
      </c>
      <c r="C987" t="s">
        <v>1423</v>
      </c>
      <c r="E987" t="s">
        <v>1424</v>
      </c>
      <c r="F987" t="s">
        <v>491</v>
      </c>
    </row>
    <row r="988" spans="1:6" x14ac:dyDescent="0.2">
      <c r="A988">
        <v>951</v>
      </c>
      <c r="B988" t="s">
        <v>1169</v>
      </c>
      <c r="C988" t="s">
        <v>1193</v>
      </c>
      <c r="E988" t="s">
        <v>1194</v>
      </c>
      <c r="F988" t="s">
        <v>1169</v>
      </c>
    </row>
    <row r="989" spans="1:6" x14ac:dyDescent="0.2">
      <c r="A989">
        <v>952</v>
      </c>
      <c r="B989" t="s">
        <v>898</v>
      </c>
      <c r="C989" t="s">
        <v>919</v>
      </c>
      <c r="E989" t="s">
        <v>920</v>
      </c>
      <c r="F989" t="s">
        <v>898</v>
      </c>
    </row>
    <row r="990" spans="1:6" x14ac:dyDescent="0.2">
      <c r="A990">
        <v>953</v>
      </c>
      <c r="B990" t="s">
        <v>320</v>
      </c>
      <c r="C990" t="s">
        <v>346</v>
      </c>
      <c r="E990" t="s">
        <v>347</v>
      </c>
      <c r="F990" t="s">
        <v>320</v>
      </c>
    </row>
    <row r="991" spans="1:6" x14ac:dyDescent="0.2">
      <c r="A991">
        <v>954</v>
      </c>
      <c r="B991" t="s">
        <v>858</v>
      </c>
      <c r="C991" t="s">
        <v>876</v>
      </c>
      <c r="E991" t="s">
        <v>877</v>
      </c>
      <c r="F991" t="s">
        <v>858</v>
      </c>
    </row>
    <row r="992" spans="1:6" x14ac:dyDescent="0.2">
      <c r="A992">
        <v>955</v>
      </c>
      <c r="B992" t="s">
        <v>1013</v>
      </c>
      <c r="C992" t="s">
        <v>1028</v>
      </c>
      <c r="E992" t="s">
        <v>1029</v>
      </c>
      <c r="F992" t="s">
        <v>1013</v>
      </c>
    </row>
    <row r="993" spans="1:6" x14ac:dyDescent="0.2">
      <c r="A993">
        <v>956</v>
      </c>
      <c r="B993" t="s">
        <v>1264</v>
      </c>
      <c r="C993" t="s">
        <v>1272</v>
      </c>
      <c r="E993" t="s">
        <v>1273</v>
      </c>
      <c r="F993" t="s">
        <v>1264</v>
      </c>
    </row>
    <row r="994" spans="1:6" x14ac:dyDescent="0.2">
      <c r="A994">
        <v>957</v>
      </c>
      <c r="B994" t="s">
        <v>1458</v>
      </c>
      <c r="C994" t="s">
        <v>1459</v>
      </c>
      <c r="E994" t="s">
        <v>1460</v>
      </c>
      <c r="F994" t="s">
        <v>1458</v>
      </c>
    </row>
    <row r="995" spans="1:6" x14ac:dyDescent="0.2">
      <c r="A995">
        <v>958</v>
      </c>
      <c r="B995" t="s">
        <v>1569</v>
      </c>
      <c r="C995" t="s">
        <v>1603</v>
      </c>
      <c r="E995" t="s">
        <v>1604</v>
      </c>
      <c r="F995" t="s">
        <v>1569</v>
      </c>
    </row>
    <row r="996" spans="1:6" x14ac:dyDescent="0.2">
      <c r="A996">
        <v>959</v>
      </c>
      <c r="B996" t="s">
        <v>945</v>
      </c>
      <c r="C996" t="s">
        <v>962</v>
      </c>
      <c r="E996" t="s">
        <v>963</v>
      </c>
      <c r="F996" t="s">
        <v>945</v>
      </c>
    </row>
    <row r="997" spans="1:6" x14ac:dyDescent="0.2">
      <c r="A997">
        <v>960</v>
      </c>
      <c r="B997" t="s">
        <v>1294</v>
      </c>
      <c r="C997" t="s">
        <v>1307</v>
      </c>
      <c r="E997" t="s">
        <v>1308</v>
      </c>
      <c r="F997" t="s">
        <v>1294</v>
      </c>
    </row>
    <row r="998" spans="1:6" x14ac:dyDescent="0.2">
      <c r="A998">
        <v>961</v>
      </c>
      <c r="B998" t="s">
        <v>230</v>
      </c>
      <c r="C998" t="s">
        <v>252</v>
      </c>
      <c r="E998" t="s">
        <v>253</v>
      </c>
      <c r="F998" t="s">
        <v>230</v>
      </c>
    </row>
    <row r="999" spans="1:6" x14ac:dyDescent="0.2">
      <c r="A999">
        <v>962</v>
      </c>
      <c r="B999" t="s">
        <v>348</v>
      </c>
      <c r="C999" t="s">
        <v>363</v>
      </c>
      <c r="E999" t="s">
        <v>364</v>
      </c>
      <c r="F999" t="s">
        <v>348</v>
      </c>
    </row>
    <row r="1000" spans="1:6" x14ac:dyDescent="0.2">
      <c r="A1000">
        <v>963</v>
      </c>
      <c r="B1000" t="s">
        <v>878</v>
      </c>
      <c r="C1000" t="s">
        <v>893</v>
      </c>
      <c r="E1000" t="s">
        <v>894</v>
      </c>
      <c r="F1000" t="s">
        <v>878</v>
      </c>
    </row>
    <row r="1001" spans="1:6" x14ac:dyDescent="0.2">
      <c r="A1001">
        <v>964</v>
      </c>
      <c r="B1001" t="s">
        <v>921</v>
      </c>
      <c r="C1001" t="s">
        <v>940</v>
      </c>
      <c r="E1001" t="s">
        <v>941</v>
      </c>
      <c r="F1001" t="s">
        <v>921</v>
      </c>
    </row>
    <row r="1002" spans="1:6" x14ac:dyDescent="0.2">
      <c r="A1002">
        <v>965</v>
      </c>
      <c r="B1002" t="s">
        <v>439</v>
      </c>
      <c r="C1002" t="s">
        <v>444</v>
      </c>
      <c r="E1002" t="s">
        <v>445</v>
      </c>
      <c r="F1002" t="s">
        <v>439</v>
      </c>
    </row>
    <row r="1003" spans="1:6" x14ac:dyDescent="0.2">
      <c r="A1003">
        <v>966</v>
      </c>
      <c r="B1003" t="s">
        <v>558</v>
      </c>
      <c r="C1003" t="s">
        <v>585</v>
      </c>
      <c r="E1003" t="s">
        <v>586</v>
      </c>
      <c r="F1003" t="s">
        <v>558</v>
      </c>
    </row>
    <row r="1004" spans="1:6" x14ac:dyDescent="0.2">
      <c r="A1004">
        <v>967</v>
      </c>
      <c r="B1004" t="s">
        <v>2062</v>
      </c>
      <c r="C1004" t="s">
        <v>2078</v>
      </c>
      <c r="E1004" t="s">
        <v>2079</v>
      </c>
      <c r="F1004" t="s">
        <v>2062</v>
      </c>
    </row>
    <row r="1005" spans="1:6" x14ac:dyDescent="0.2">
      <c r="A1005">
        <v>968</v>
      </c>
      <c r="B1005" t="s">
        <v>671</v>
      </c>
      <c r="C1005" t="s">
        <v>711</v>
      </c>
      <c r="E1005" t="s">
        <v>712</v>
      </c>
      <c r="F1005" t="s">
        <v>671</v>
      </c>
    </row>
    <row r="1006" spans="1:6" x14ac:dyDescent="0.2">
      <c r="A1006">
        <v>969</v>
      </c>
      <c r="B1006" t="s">
        <v>1117</v>
      </c>
      <c r="C1006" t="s">
        <v>1134</v>
      </c>
      <c r="E1006" t="s">
        <v>1135</v>
      </c>
      <c r="F1006" t="s">
        <v>1117</v>
      </c>
    </row>
    <row r="1007" spans="1:6" x14ac:dyDescent="0.2">
      <c r="A1007">
        <v>970</v>
      </c>
      <c r="B1007" t="s">
        <v>838</v>
      </c>
      <c r="C1007" t="s">
        <v>856</v>
      </c>
      <c r="E1007" t="s">
        <v>857</v>
      </c>
      <c r="F1007" t="s">
        <v>838</v>
      </c>
    </row>
    <row r="1008" spans="1:6" x14ac:dyDescent="0.2">
      <c r="A1008">
        <v>971</v>
      </c>
      <c r="B1008" t="s">
        <v>299</v>
      </c>
      <c r="C1008" t="s">
        <v>318</v>
      </c>
      <c r="E1008" t="s">
        <v>319</v>
      </c>
      <c r="F1008" t="s">
        <v>299</v>
      </c>
    </row>
    <row r="1009" spans="1:6" x14ac:dyDescent="0.2">
      <c r="A1009">
        <v>972</v>
      </c>
      <c r="B1009" t="s">
        <v>1490</v>
      </c>
      <c r="C1009" t="s">
        <v>1510</v>
      </c>
      <c r="E1009" t="s">
        <v>1511</v>
      </c>
      <c r="F1009" t="s">
        <v>1490</v>
      </c>
    </row>
    <row r="1010" spans="1:6" x14ac:dyDescent="0.2">
      <c r="A1010">
        <v>973</v>
      </c>
      <c r="B1010" t="s">
        <v>1774</v>
      </c>
      <c r="C1010" t="s">
        <v>1801</v>
      </c>
      <c r="E1010" t="s">
        <v>1802</v>
      </c>
      <c r="F1010" t="s">
        <v>1774</v>
      </c>
    </row>
    <row r="1011" spans="1:6" x14ac:dyDescent="0.2">
      <c r="A1011">
        <v>974</v>
      </c>
      <c r="B1011" t="s">
        <v>713</v>
      </c>
      <c r="C1011" t="s">
        <v>714</v>
      </c>
      <c r="E1011" t="s">
        <v>715</v>
      </c>
      <c r="F1011" t="s">
        <v>713</v>
      </c>
    </row>
    <row r="1013" spans="1:6" x14ac:dyDescent="0.2">
      <c r="A1013" t="s">
        <v>3186</v>
      </c>
    </row>
    <row r="1014" spans="1:6" x14ac:dyDescent="0.2">
      <c r="D1014" t="s">
        <v>3187</v>
      </c>
    </row>
    <row r="1015" spans="1:6" x14ac:dyDescent="0.2">
      <c r="A1015" t="s">
        <v>897</v>
      </c>
      <c r="B1015" t="s">
        <v>896</v>
      </c>
      <c r="C1015">
        <v>1809</v>
      </c>
      <c r="D1015" s="264">
        <v>1589</v>
      </c>
    </row>
    <row r="1016" spans="1:6" x14ac:dyDescent="0.2">
      <c r="A1016" t="s">
        <v>1898</v>
      </c>
      <c r="B1016" t="s">
        <v>1897</v>
      </c>
      <c r="C1016">
        <v>85</v>
      </c>
      <c r="D1016">
        <v>83</v>
      </c>
    </row>
    <row r="1017" spans="1:6" x14ac:dyDescent="0.2">
      <c r="A1017" t="s">
        <v>79</v>
      </c>
      <c r="B1017" t="s">
        <v>78</v>
      </c>
      <c r="C1017">
        <v>839</v>
      </c>
      <c r="D1017">
        <v>781</v>
      </c>
    </row>
    <row r="1018" spans="1:6" x14ac:dyDescent="0.2">
      <c r="A1018" t="s">
        <v>560</v>
      </c>
      <c r="B1018" t="s">
        <v>559</v>
      </c>
      <c r="C1018">
        <v>3435</v>
      </c>
      <c r="D1018" s="264">
        <v>3682</v>
      </c>
    </row>
    <row r="1019" spans="1:6" x14ac:dyDescent="0.2">
      <c r="A1019" t="s">
        <v>1848</v>
      </c>
      <c r="B1019" t="s">
        <v>1847</v>
      </c>
      <c r="C1019">
        <v>917</v>
      </c>
      <c r="D1019">
        <v>845</v>
      </c>
    </row>
    <row r="1020" spans="1:6" x14ac:dyDescent="0.2">
      <c r="A1020" t="s">
        <v>1882</v>
      </c>
      <c r="B1020" t="s">
        <v>1881</v>
      </c>
      <c r="C1020">
        <v>622</v>
      </c>
      <c r="D1020">
        <v>638</v>
      </c>
    </row>
    <row r="1021" spans="1:6" x14ac:dyDescent="0.2">
      <c r="A1021" t="s">
        <v>1926</v>
      </c>
      <c r="B1021" t="s">
        <v>1925</v>
      </c>
      <c r="C1021">
        <v>524</v>
      </c>
      <c r="D1021">
        <v>567</v>
      </c>
    </row>
    <row r="1022" spans="1:6" x14ac:dyDescent="0.2">
      <c r="A1022" t="s">
        <v>1532</v>
      </c>
      <c r="B1022" t="s">
        <v>1531</v>
      </c>
      <c r="C1022">
        <v>1489</v>
      </c>
      <c r="D1022" s="264">
        <v>1486</v>
      </c>
    </row>
    <row r="1023" spans="1:6" x14ac:dyDescent="0.2">
      <c r="A1023" t="s">
        <v>256</v>
      </c>
      <c r="B1023" t="s">
        <v>255</v>
      </c>
      <c r="C1023">
        <v>709</v>
      </c>
      <c r="D1023">
        <v>699</v>
      </c>
    </row>
    <row r="1024" spans="1:6" x14ac:dyDescent="0.2">
      <c r="A1024" t="s">
        <v>1426</v>
      </c>
      <c r="B1024" t="s">
        <v>1425</v>
      </c>
      <c r="C1024">
        <v>3706</v>
      </c>
      <c r="D1024" s="264">
        <v>3766</v>
      </c>
    </row>
    <row r="1025" spans="1:4" x14ac:dyDescent="0.2">
      <c r="A1025" t="s">
        <v>1347</v>
      </c>
      <c r="B1025" t="s">
        <v>1346</v>
      </c>
      <c r="C1025">
        <v>592</v>
      </c>
      <c r="D1025">
        <v>505</v>
      </c>
    </row>
    <row r="1026" spans="1:4" x14ac:dyDescent="0.2">
      <c r="A1026" t="s">
        <v>1212</v>
      </c>
      <c r="B1026" t="s">
        <v>1211</v>
      </c>
      <c r="C1026">
        <v>559</v>
      </c>
      <c r="D1026">
        <v>673</v>
      </c>
    </row>
    <row r="1027" spans="1:4" x14ac:dyDescent="0.2">
      <c r="A1027" t="s">
        <v>900</v>
      </c>
      <c r="B1027" t="s">
        <v>899</v>
      </c>
      <c r="C1027">
        <v>904</v>
      </c>
      <c r="D1027">
        <v>787</v>
      </c>
    </row>
    <row r="1028" spans="1:4" x14ac:dyDescent="0.2">
      <c r="A1028" t="s">
        <v>772</v>
      </c>
      <c r="B1028" t="s">
        <v>771</v>
      </c>
      <c r="C1028">
        <v>165</v>
      </c>
      <c r="D1028">
        <v>175</v>
      </c>
    </row>
    <row r="1029" spans="1:4" x14ac:dyDescent="0.2">
      <c r="A1029" t="s">
        <v>1171</v>
      </c>
      <c r="B1029" t="s">
        <v>1170</v>
      </c>
      <c r="C1029">
        <v>5741</v>
      </c>
      <c r="D1029" s="264">
        <v>5560</v>
      </c>
    </row>
    <row r="1030" spans="1:4" x14ac:dyDescent="0.2">
      <c r="A1030" t="s">
        <v>1571</v>
      </c>
      <c r="B1030" t="s">
        <v>1570</v>
      </c>
      <c r="C1030">
        <v>439</v>
      </c>
      <c r="D1030">
        <v>432</v>
      </c>
    </row>
    <row r="1031" spans="1:4" x14ac:dyDescent="0.2">
      <c r="A1031" t="s">
        <v>1942</v>
      </c>
      <c r="B1031" t="s">
        <v>1941</v>
      </c>
      <c r="C1031">
        <v>559</v>
      </c>
      <c r="D1031">
        <v>501</v>
      </c>
    </row>
    <row r="1032" spans="1:4" x14ac:dyDescent="0.2">
      <c r="A1032" t="s">
        <v>277</v>
      </c>
      <c r="B1032" t="s">
        <v>276</v>
      </c>
      <c r="C1032">
        <v>1006</v>
      </c>
      <c r="D1032" s="264">
        <v>1029</v>
      </c>
    </row>
    <row r="1033" spans="1:4" x14ac:dyDescent="0.2">
      <c r="A1033" t="s">
        <v>258</v>
      </c>
      <c r="B1033" t="s">
        <v>257</v>
      </c>
      <c r="C1033">
        <v>1865</v>
      </c>
      <c r="D1033" s="264">
        <v>1883</v>
      </c>
    </row>
    <row r="1034" spans="1:4" x14ac:dyDescent="0.2">
      <c r="A1034" t="s">
        <v>423</v>
      </c>
      <c r="B1034" t="s">
        <v>422</v>
      </c>
      <c r="C1034">
        <v>286</v>
      </c>
      <c r="D1034">
        <v>266</v>
      </c>
    </row>
    <row r="1035" spans="1:4" x14ac:dyDescent="0.2">
      <c r="A1035" t="s">
        <v>1749</v>
      </c>
      <c r="B1035" t="s">
        <v>1748</v>
      </c>
      <c r="C1035">
        <v>1095</v>
      </c>
      <c r="D1035" s="264">
        <v>1216</v>
      </c>
    </row>
    <row r="1036" spans="1:4" x14ac:dyDescent="0.2">
      <c r="A1036" t="s">
        <v>1573</v>
      </c>
      <c r="B1036" t="s">
        <v>1572</v>
      </c>
      <c r="C1036">
        <v>10345</v>
      </c>
      <c r="D1036" s="264">
        <v>14541</v>
      </c>
    </row>
    <row r="1037" spans="1:4" x14ac:dyDescent="0.2">
      <c r="A1037" t="s">
        <v>1276</v>
      </c>
      <c r="B1037" t="s">
        <v>1275</v>
      </c>
      <c r="C1037">
        <v>187</v>
      </c>
      <c r="D1037">
        <v>196</v>
      </c>
    </row>
    <row r="1038" spans="1:4" x14ac:dyDescent="0.2">
      <c r="A1038" t="s">
        <v>1776</v>
      </c>
      <c r="B1038" t="s">
        <v>1775</v>
      </c>
      <c r="C1038">
        <v>50731</v>
      </c>
      <c r="D1038" s="264">
        <v>58965</v>
      </c>
    </row>
    <row r="1039" spans="1:4" x14ac:dyDescent="0.2">
      <c r="A1039" t="s">
        <v>1119</v>
      </c>
      <c r="B1039" t="s">
        <v>1118</v>
      </c>
      <c r="C1039">
        <v>5494</v>
      </c>
      <c r="D1039" s="264">
        <v>5533</v>
      </c>
    </row>
    <row r="1040" spans="1:4" x14ac:dyDescent="0.2">
      <c r="A1040" t="s">
        <v>505</v>
      </c>
      <c r="B1040" t="s">
        <v>504</v>
      </c>
      <c r="C1040">
        <v>87</v>
      </c>
      <c r="D1040">
        <v>103</v>
      </c>
    </row>
    <row r="1041" spans="1:4" x14ac:dyDescent="0.2">
      <c r="A1041" t="s">
        <v>1032</v>
      </c>
      <c r="B1041" t="s">
        <v>1031</v>
      </c>
      <c r="C1041">
        <v>460</v>
      </c>
      <c r="D1041">
        <v>434</v>
      </c>
    </row>
    <row r="1042" spans="1:4" x14ac:dyDescent="0.2">
      <c r="A1042" t="s">
        <v>350</v>
      </c>
      <c r="B1042" t="s">
        <v>349</v>
      </c>
      <c r="C1042">
        <v>1049</v>
      </c>
      <c r="D1042">
        <v>972</v>
      </c>
    </row>
    <row r="1043" spans="1:4" x14ac:dyDescent="0.2">
      <c r="A1043" t="s">
        <v>1575</v>
      </c>
      <c r="B1043" t="s">
        <v>1574</v>
      </c>
      <c r="C1043">
        <v>27117</v>
      </c>
      <c r="D1043" s="264">
        <v>45582</v>
      </c>
    </row>
    <row r="1044" spans="1:4" x14ac:dyDescent="0.2">
      <c r="A1044" t="s">
        <v>2018</v>
      </c>
      <c r="B1044" t="s">
        <v>2017</v>
      </c>
      <c r="C1044">
        <v>649</v>
      </c>
      <c r="D1044">
        <v>565</v>
      </c>
    </row>
    <row r="1045" spans="1:4" x14ac:dyDescent="0.2">
      <c r="A1045" t="s">
        <v>279</v>
      </c>
      <c r="B1045" t="s">
        <v>278</v>
      </c>
      <c r="C1045">
        <v>1054</v>
      </c>
      <c r="D1045" s="264">
        <v>1128</v>
      </c>
    </row>
    <row r="1046" spans="1:4" x14ac:dyDescent="0.2">
      <c r="A1046" t="s">
        <v>322</v>
      </c>
      <c r="B1046" t="s">
        <v>321</v>
      </c>
      <c r="C1046">
        <v>443</v>
      </c>
      <c r="D1046">
        <v>484</v>
      </c>
    </row>
    <row r="1047" spans="1:4" x14ac:dyDescent="0.2">
      <c r="A1047" t="s">
        <v>1463</v>
      </c>
      <c r="B1047" t="s">
        <v>1462</v>
      </c>
      <c r="C1047">
        <v>126</v>
      </c>
      <c r="D1047">
        <v>131</v>
      </c>
    </row>
    <row r="1048" spans="1:4" x14ac:dyDescent="0.2">
      <c r="A1048" t="s">
        <v>281</v>
      </c>
      <c r="B1048" t="s">
        <v>280</v>
      </c>
      <c r="C1048">
        <v>89</v>
      </c>
      <c r="D1048">
        <v>74</v>
      </c>
    </row>
    <row r="1049" spans="1:4" x14ac:dyDescent="0.2">
      <c r="A1049" t="s">
        <v>533</v>
      </c>
      <c r="B1049" t="s">
        <v>532</v>
      </c>
      <c r="C1049">
        <v>136</v>
      </c>
      <c r="D1049">
        <v>108</v>
      </c>
    </row>
    <row r="1050" spans="1:4" x14ac:dyDescent="0.2">
      <c r="A1050" t="s">
        <v>1850</v>
      </c>
      <c r="B1050" t="s">
        <v>1849</v>
      </c>
      <c r="C1050">
        <v>89</v>
      </c>
      <c r="D1050">
        <v>100</v>
      </c>
    </row>
    <row r="1051" spans="1:4" x14ac:dyDescent="0.2">
      <c r="A1051" t="s">
        <v>731</v>
      </c>
      <c r="B1051" t="s">
        <v>730</v>
      </c>
      <c r="C1051">
        <v>490</v>
      </c>
      <c r="D1051">
        <v>429</v>
      </c>
    </row>
    <row r="1052" spans="1:4" x14ac:dyDescent="0.2">
      <c r="A1052" t="s">
        <v>718</v>
      </c>
      <c r="B1052" t="s">
        <v>717</v>
      </c>
      <c r="C1052">
        <v>979</v>
      </c>
      <c r="D1052">
        <v>926</v>
      </c>
    </row>
    <row r="1053" spans="1:4" x14ac:dyDescent="0.2">
      <c r="A1053" t="s">
        <v>652</v>
      </c>
      <c r="B1053" t="s">
        <v>651</v>
      </c>
      <c r="C1053">
        <v>1162</v>
      </c>
      <c r="D1053" s="264">
        <v>1126</v>
      </c>
    </row>
    <row r="1054" spans="1:4" x14ac:dyDescent="0.2">
      <c r="A1054" t="s">
        <v>1004</v>
      </c>
      <c r="B1054" t="s">
        <v>1003</v>
      </c>
      <c r="C1054">
        <v>245</v>
      </c>
      <c r="D1054">
        <v>206</v>
      </c>
    </row>
    <row r="1055" spans="1:4" x14ac:dyDescent="0.2">
      <c r="A1055" t="s">
        <v>673</v>
      </c>
      <c r="B1055" t="s">
        <v>672</v>
      </c>
      <c r="C1055">
        <v>2450</v>
      </c>
      <c r="D1055" s="264">
        <v>4357</v>
      </c>
    </row>
    <row r="1056" spans="1:4" x14ac:dyDescent="0.2">
      <c r="A1056" t="s">
        <v>1480</v>
      </c>
      <c r="B1056" t="s">
        <v>1479</v>
      </c>
      <c r="C1056">
        <v>461</v>
      </c>
      <c r="D1056">
        <v>458</v>
      </c>
    </row>
    <row r="1057" spans="1:4" x14ac:dyDescent="0.2">
      <c r="A1057" t="s">
        <v>535</v>
      </c>
      <c r="B1057" t="s">
        <v>534</v>
      </c>
      <c r="C1057">
        <v>58</v>
      </c>
      <c r="D1057">
        <v>40</v>
      </c>
    </row>
    <row r="1058" spans="1:4" x14ac:dyDescent="0.2">
      <c r="A1058" t="s">
        <v>1446</v>
      </c>
      <c r="B1058" t="s">
        <v>1445</v>
      </c>
      <c r="C1058">
        <v>283</v>
      </c>
      <c r="D1058">
        <v>311</v>
      </c>
    </row>
    <row r="1059" spans="1:4" x14ac:dyDescent="0.2">
      <c r="A1059" t="s">
        <v>1829</v>
      </c>
      <c r="B1059" t="s">
        <v>1828</v>
      </c>
      <c r="C1059" t="e">
        <v>#N/A</v>
      </c>
      <c r="D1059">
        <v>19</v>
      </c>
    </row>
    <row r="1060" spans="1:4" x14ac:dyDescent="0.2">
      <c r="A1060" t="s">
        <v>146</v>
      </c>
      <c r="B1060" t="s">
        <v>145</v>
      </c>
      <c r="C1060">
        <v>977</v>
      </c>
      <c r="D1060" s="264">
        <v>1670</v>
      </c>
    </row>
    <row r="1061" spans="1:4" x14ac:dyDescent="0.2">
      <c r="A1061" t="s">
        <v>352</v>
      </c>
      <c r="B1061" t="s">
        <v>351</v>
      </c>
      <c r="C1061">
        <v>7257</v>
      </c>
      <c r="D1061" s="264">
        <v>7112</v>
      </c>
    </row>
    <row r="1062" spans="1:4" x14ac:dyDescent="0.2">
      <c r="A1062" t="s">
        <v>1672</v>
      </c>
      <c r="B1062" t="s">
        <v>1671</v>
      </c>
      <c r="C1062">
        <v>296</v>
      </c>
      <c r="D1062">
        <v>322</v>
      </c>
    </row>
    <row r="1063" spans="1:4" x14ac:dyDescent="0.2">
      <c r="A1063" t="s">
        <v>135</v>
      </c>
      <c r="B1063" t="s">
        <v>134</v>
      </c>
      <c r="C1063">
        <v>2382</v>
      </c>
      <c r="D1063" s="264">
        <v>2176</v>
      </c>
    </row>
    <row r="1064" spans="1:4" x14ac:dyDescent="0.2">
      <c r="A1064" t="s">
        <v>407</v>
      </c>
      <c r="B1064" t="s">
        <v>406</v>
      </c>
      <c r="C1064">
        <v>1062</v>
      </c>
      <c r="D1064" s="264">
        <v>1036</v>
      </c>
    </row>
    <row r="1065" spans="1:4" x14ac:dyDescent="0.2">
      <c r="A1065" t="s">
        <v>232</v>
      </c>
      <c r="B1065" t="s">
        <v>231</v>
      </c>
      <c r="C1065">
        <v>194</v>
      </c>
      <c r="D1065">
        <v>185</v>
      </c>
    </row>
    <row r="1066" spans="1:4" x14ac:dyDescent="0.2">
      <c r="A1066" t="s">
        <v>1607</v>
      </c>
      <c r="B1066" t="s">
        <v>1606</v>
      </c>
      <c r="C1066">
        <v>1610</v>
      </c>
      <c r="D1066" s="264">
        <v>1506</v>
      </c>
    </row>
    <row r="1067" spans="1:4" x14ac:dyDescent="0.2">
      <c r="A1067" t="s">
        <v>2105</v>
      </c>
      <c r="B1067" t="s">
        <v>1513</v>
      </c>
      <c r="C1067">
        <v>202</v>
      </c>
      <c r="D1067">
        <v>143</v>
      </c>
    </row>
    <row r="1068" spans="1:4" x14ac:dyDescent="0.2">
      <c r="A1068" t="s">
        <v>1958</v>
      </c>
      <c r="B1068" t="s">
        <v>1957</v>
      </c>
      <c r="C1068">
        <v>610</v>
      </c>
      <c r="D1068">
        <v>561</v>
      </c>
    </row>
    <row r="1069" spans="1:4" x14ac:dyDescent="0.2">
      <c r="A1069" t="s">
        <v>840</v>
      </c>
      <c r="B1069" t="s">
        <v>839</v>
      </c>
      <c r="C1069">
        <v>354</v>
      </c>
      <c r="D1069">
        <v>303</v>
      </c>
    </row>
    <row r="1070" spans="1:4" x14ac:dyDescent="0.2">
      <c r="A1070" t="s">
        <v>1034</v>
      </c>
      <c r="B1070" t="s">
        <v>1033</v>
      </c>
      <c r="C1070">
        <v>127</v>
      </c>
      <c r="D1070">
        <v>109</v>
      </c>
    </row>
    <row r="1071" spans="1:4" x14ac:dyDescent="0.2">
      <c r="A1071" t="s">
        <v>675</v>
      </c>
      <c r="B1071" t="s">
        <v>674</v>
      </c>
      <c r="C1071">
        <v>73</v>
      </c>
      <c r="D1071">
        <v>68</v>
      </c>
    </row>
    <row r="1072" spans="1:4" x14ac:dyDescent="0.2">
      <c r="A1072" t="s">
        <v>1173</v>
      </c>
      <c r="B1072" t="s">
        <v>1172</v>
      </c>
      <c r="C1072">
        <v>808</v>
      </c>
      <c r="D1072">
        <v>732</v>
      </c>
    </row>
    <row r="1073" spans="1:4" x14ac:dyDescent="0.2">
      <c r="A1073" t="s">
        <v>677</v>
      </c>
      <c r="B1073" t="s">
        <v>676</v>
      </c>
      <c r="C1073">
        <v>27</v>
      </c>
      <c r="D1073">
        <v>25</v>
      </c>
    </row>
    <row r="1074" spans="1:4" x14ac:dyDescent="0.2">
      <c r="A1074" t="s">
        <v>1311</v>
      </c>
      <c r="B1074" t="s">
        <v>1310</v>
      </c>
      <c r="C1074">
        <v>201</v>
      </c>
      <c r="D1074">
        <v>176</v>
      </c>
    </row>
    <row r="1075" spans="1:4" x14ac:dyDescent="0.2">
      <c r="A1075" t="s">
        <v>1960</v>
      </c>
      <c r="B1075" t="s">
        <v>1959</v>
      </c>
      <c r="C1075">
        <v>195</v>
      </c>
      <c r="D1075">
        <v>191</v>
      </c>
    </row>
    <row r="1076" spans="1:4" x14ac:dyDescent="0.2">
      <c r="A1076" t="s">
        <v>425</v>
      </c>
      <c r="B1076" t="s">
        <v>424</v>
      </c>
      <c r="C1076">
        <v>74</v>
      </c>
      <c r="D1076">
        <v>66</v>
      </c>
    </row>
    <row r="1077" spans="1:4" x14ac:dyDescent="0.2">
      <c r="A1077" t="s">
        <v>1083</v>
      </c>
      <c r="B1077" t="s">
        <v>1082</v>
      </c>
      <c r="C1077">
        <v>500</v>
      </c>
      <c r="D1077">
        <v>499</v>
      </c>
    </row>
    <row r="1078" spans="1:4" x14ac:dyDescent="0.2">
      <c r="A1078" t="s">
        <v>1006</v>
      </c>
      <c r="B1078" t="s">
        <v>1005</v>
      </c>
      <c r="C1078">
        <v>743</v>
      </c>
      <c r="D1078">
        <v>713</v>
      </c>
    </row>
    <row r="1079" spans="1:4" x14ac:dyDescent="0.2">
      <c r="A1079" t="s">
        <v>1057</v>
      </c>
      <c r="B1079" t="s">
        <v>1056</v>
      </c>
      <c r="C1079">
        <v>1052</v>
      </c>
      <c r="D1079" s="264">
        <v>1101</v>
      </c>
    </row>
    <row r="1080" spans="1:4" x14ac:dyDescent="0.2">
      <c r="A1080" t="s">
        <v>842</v>
      </c>
      <c r="B1080" t="s">
        <v>841</v>
      </c>
      <c r="C1080">
        <v>536</v>
      </c>
      <c r="D1080">
        <v>471</v>
      </c>
    </row>
    <row r="1081" spans="1:4" x14ac:dyDescent="0.2">
      <c r="A1081" t="s">
        <v>1314</v>
      </c>
      <c r="B1081" t="s">
        <v>1313</v>
      </c>
      <c r="C1081">
        <v>518</v>
      </c>
      <c r="D1081">
        <v>494</v>
      </c>
    </row>
    <row r="1082" spans="1:4" x14ac:dyDescent="0.2">
      <c r="A1082" t="s">
        <v>1652</v>
      </c>
      <c r="B1082" t="s">
        <v>1651</v>
      </c>
      <c r="C1082">
        <v>11</v>
      </c>
      <c r="D1082">
        <v>15</v>
      </c>
    </row>
    <row r="1083" spans="1:4" x14ac:dyDescent="0.2">
      <c r="A1083" t="s">
        <v>821</v>
      </c>
      <c r="B1083" t="s">
        <v>820</v>
      </c>
      <c r="C1083">
        <v>210</v>
      </c>
      <c r="D1083">
        <v>191</v>
      </c>
    </row>
    <row r="1084" spans="1:4" x14ac:dyDescent="0.2">
      <c r="A1084" t="s">
        <v>195</v>
      </c>
      <c r="B1084" t="s">
        <v>194</v>
      </c>
      <c r="C1084">
        <v>53</v>
      </c>
      <c r="D1084">
        <v>48</v>
      </c>
    </row>
    <row r="1085" spans="1:4" x14ac:dyDescent="0.2">
      <c r="A1085" t="s">
        <v>1831</v>
      </c>
      <c r="B1085" t="s">
        <v>1830</v>
      </c>
      <c r="C1085">
        <v>1620</v>
      </c>
      <c r="D1085" s="264">
        <v>1440</v>
      </c>
    </row>
    <row r="1086" spans="1:4" x14ac:dyDescent="0.2">
      <c r="A1086" t="s">
        <v>148</v>
      </c>
      <c r="B1086" t="s">
        <v>147</v>
      </c>
      <c r="C1086">
        <v>2878</v>
      </c>
      <c r="D1086" s="264">
        <v>2534</v>
      </c>
    </row>
    <row r="1087" spans="1:4" x14ac:dyDescent="0.2">
      <c r="A1087" t="s">
        <v>1036</v>
      </c>
      <c r="B1087" t="s">
        <v>1035</v>
      </c>
      <c r="C1087">
        <v>2350</v>
      </c>
      <c r="D1087" s="264">
        <v>2191</v>
      </c>
    </row>
    <row r="1088" spans="1:4" x14ac:dyDescent="0.2">
      <c r="A1088" t="s">
        <v>2064</v>
      </c>
      <c r="B1088" t="s">
        <v>2063</v>
      </c>
      <c r="C1088">
        <v>2560</v>
      </c>
      <c r="D1088" s="264">
        <v>2376</v>
      </c>
    </row>
    <row r="1089" spans="1:4" x14ac:dyDescent="0.2">
      <c r="A1089" t="s">
        <v>367</v>
      </c>
      <c r="B1089" t="s">
        <v>366</v>
      </c>
      <c r="C1089">
        <v>395</v>
      </c>
      <c r="D1089">
        <v>405</v>
      </c>
    </row>
    <row r="1090" spans="1:4" x14ac:dyDescent="0.2">
      <c r="A1090" t="s">
        <v>1653</v>
      </c>
      <c r="B1090" t="s">
        <v>144</v>
      </c>
      <c r="C1090">
        <v>40</v>
      </c>
      <c r="D1090">
        <v>41</v>
      </c>
    </row>
    <row r="1091" spans="1:4" x14ac:dyDescent="0.2">
      <c r="A1091" t="s">
        <v>197</v>
      </c>
      <c r="B1091" t="s">
        <v>196</v>
      </c>
      <c r="C1091">
        <v>24</v>
      </c>
      <c r="D1091">
        <v>32</v>
      </c>
    </row>
    <row r="1092" spans="1:4" x14ac:dyDescent="0.2">
      <c r="A1092" t="s">
        <v>679</v>
      </c>
      <c r="B1092" t="s">
        <v>678</v>
      </c>
      <c r="C1092">
        <v>97</v>
      </c>
      <c r="D1092">
        <v>112</v>
      </c>
    </row>
    <row r="1093" spans="1:4" x14ac:dyDescent="0.2">
      <c r="A1093" t="s">
        <v>1214</v>
      </c>
      <c r="B1093" t="s">
        <v>1213</v>
      </c>
      <c r="C1093">
        <v>681</v>
      </c>
      <c r="D1093">
        <v>294</v>
      </c>
    </row>
    <row r="1094" spans="1:4" x14ac:dyDescent="0.2">
      <c r="A1094" t="s">
        <v>1692</v>
      </c>
      <c r="B1094" t="s">
        <v>1691</v>
      </c>
      <c r="C1094">
        <v>31275</v>
      </c>
      <c r="D1094" s="264">
        <v>33217</v>
      </c>
    </row>
    <row r="1095" spans="1:4" x14ac:dyDescent="0.2">
      <c r="A1095" t="s">
        <v>1293</v>
      </c>
      <c r="B1095" t="s">
        <v>1292</v>
      </c>
      <c r="C1095">
        <v>58</v>
      </c>
      <c r="D1095">
        <v>63</v>
      </c>
    </row>
    <row r="1096" spans="1:4" x14ac:dyDescent="0.2">
      <c r="A1096" t="s">
        <v>1866</v>
      </c>
      <c r="B1096" t="s">
        <v>1865</v>
      </c>
      <c r="C1096">
        <v>423</v>
      </c>
      <c r="D1096">
        <v>448</v>
      </c>
    </row>
    <row r="1097" spans="1:4" x14ac:dyDescent="0.2">
      <c r="A1097" t="s">
        <v>860</v>
      </c>
      <c r="B1097" t="s">
        <v>859</v>
      </c>
      <c r="C1097">
        <v>235</v>
      </c>
      <c r="D1097">
        <v>215</v>
      </c>
    </row>
    <row r="1098" spans="1:4" x14ac:dyDescent="0.2">
      <c r="A1098" t="s">
        <v>150</v>
      </c>
      <c r="B1098" t="s">
        <v>149</v>
      </c>
      <c r="C1098">
        <v>682</v>
      </c>
      <c r="D1098">
        <v>692</v>
      </c>
    </row>
    <row r="1099" spans="1:4" x14ac:dyDescent="0.2">
      <c r="A1099" t="s">
        <v>1884</v>
      </c>
      <c r="B1099" t="s">
        <v>1883</v>
      </c>
      <c r="C1099">
        <v>374</v>
      </c>
      <c r="D1099">
        <v>296</v>
      </c>
    </row>
    <row r="1100" spans="1:4" x14ac:dyDescent="0.2">
      <c r="A1100" t="s">
        <v>2106</v>
      </c>
      <c r="B1100" t="s">
        <v>1489</v>
      </c>
      <c r="C1100">
        <v>61</v>
      </c>
      <c r="D1100">
        <v>38</v>
      </c>
    </row>
    <row r="1101" spans="1:4" x14ac:dyDescent="0.2">
      <c r="A1101" t="s">
        <v>1406</v>
      </c>
      <c r="B1101" t="s">
        <v>1405</v>
      </c>
      <c r="C1101">
        <v>231</v>
      </c>
      <c r="D1101">
        <v>224</v>
      </c>
    </row>
    <row r="1102" spans="1:4" x14ac:dyDescent="0.2">
      <c r="A1102" t="s">
        <v>1833</v>
      </c>
      <c r="B1102" t="s">
        <v>1832</v>
      </c>
      <c r="C1102">
        <v>192</v>
      </c>
      <c r="D1102">
        <v>192</v>
      </c>
    </row>
    <row r="1103" spans="1:4" x14ac:dyDescent="0.2">
      <c r="A1103" t="s">
        <v>589</v>
      </c>
      <c r="B1103" t="s">
        <v>588</v>
      </c>
      <c r="C1103">
        <v>2601</v>
      </c>
      <c r="D1103" s="264">
        <v>2640</v>
      </c>
    </row>
    <row r="1104" spans="1:4" x14ac:dyDescent="0.2">
      <c r="A1104" t="s">
        <v>1694</v>
      </c>
      <c r="B1104" t="s">
        <v>1693</v>
      </c>
      <c r="C1104">
        <v>1169</v>
      </c>
      <c r="D1104" s="264">
        <v>1452</v>
      </c>
    </row>
    <row r="1105" spans="1:4" x14ac:dyDescent="0.2">
      <c r="A1105" t="s">
        <v>979</v>
      </c>
      <c r="B1105" t="s">
        <v>978</v>
      </c>
      <c r="C1105">
        <v>327</v>
      </c>
      <c r="D1105">
        <v>302</v>
      </c>
    </row>
    <row r="1106" spans="1:4" x14ac:dyDescent="0.2">
      <c r="A1106" t="s">
        <v>1868</v>
      </c>
      <c r="B1106" t="s">
        <v>1867</v>
      </c>
      <c r="C1106">
        <v>458</v>
      </c>
      <c r="D1106">
        <v>433</v>
      </c>
    </row>
    <row r="1107" spans="1:4" x14ac:dyDescent="0.2">
      <c r="A1107" t="s">
        <v>1577</v>
      </c>
      <c r="B1107" t="s">
        <v>1576</v>
      </c>
      <c r="C1107">
        <v>1846</v>
      </c>
      <c r="D1107" s="264">
        <v>3860</v>
      </c>
    </row>
    <row r="1108" spans="1:4" x14ac:dyDescent="0.2">
      <c r="A1108" t="s">
        <v>198</v>
      </c>
      <c r="B1108" t="s">
        <v>193</v>
      </c>
      <c r="C1108">
        <v>12803</v>
      </c>
      <c r="D1108" s="264">
        <v>12661</v>
      </c>
    </row>
    <row r="1109" spans="1:4" x14ac:dyDescent="0.2">
      <c r="A1109" t="s">
        <v>562</v>
      </c>
      <c r="B1109" t="s">
        <v>561</v>
      </c>
      <c r="C1109">
        <v>136</v>
      </c>
      <c r="D1109">
        <v>129</v>
      </c>
    </row>
    <row r="1110" spans="1:4" x14ac:dyDescent="0.2">
      <c r="A1110" t="s">
        <v>200</v>
      </c>
      <c r="B1110" t="s">
        <v>199</v>
      </c>
      <c r="C1110">
        <v>215</v>
      </c>
      <c r="D1110">
        <v>195</v>
      </c>
    </row>
    <row r="1111" spans="1:4" x14ac:dyDescent="0.2">
      <c r="A1111" t="s">
        <v>1751</v>
      </c>
      <c r="B1111" t="s">
        <v>1750</v>
      </c>
      <c r="C1111">
        <v>672</v>
      </c>
      <c r="D1111">
        <v>707</v>
      </c>
    </row>
    <row r="1112" spans="1:4" x14ac:dyDescent="0.2">
      <c r="A1112" t="s">
        <v>1492</v>
      </c>
      <c r="B1112" t="s">
        <v>1491</v>
      </c>
      <c r="C1112">
        <v>176</v>
      </c>
      <c r="D1112">
        <v>159</v>
      </c>
    </row>
    <row r="1113" spans="1:4" x14ac:dyDescent="0.2">
      <c r="A1113" t="s">
        <v>981</v>
      </c>
      <c r="B1113" t="s">
        <v>980</v>
      </c>
      <c r="C1113">
        <v>101</v>
      </c>
      <c r="D1113">
        <v>86</v>
      </c>
    </row>
    <row r="1114" spans="1:4" x14ac:dyDescent="0.2">
      <c r="A1114" t="s">
        <v>234</v>
      </c>
      <c r="B1114" t="s">
        <v>233</v>
      </c>
      <c r="C1114">
        <v>311</v>
      </c>
      <c r="D1114">
        <v>309</v>
      </c>
    </row>
    <row r="1115" spans="1:4" x14ac:dyDescent="0.2">
      <c r="A1115" t="s">
        <v>137</v>
      </c>
      <c r="B1115" t="s">
        <v>136</v>
      </c>
      <c r="C1115">
        <v>145</v>
      </c>
      <c r="D1115">
        <v>128</v>
      </c>
    </row>
    <row r="1116" spans="1:4" x14ac:dyDescent="0.2">
      <c r="A1116" t="s">
        <v>324</v>
      </c>
      <c r="B1116" t="s">
        <v>323</v>
      </c>
      <c r="C1116">
        <v>477</v>
      </c>
      <c r="D1116">
        <v>483</v>
      </c>
    </row>
    <row r="1117" spans="1:4" x14ac:dyDescent="0.2">
      <c r="A1117" t="s">
        <v>81</v>
      </c>
      <c r="B1117" t="s">
        <v>80</v>
      </c>
      <c r="C1117">
        <v>178</v>
      </c>
      <c r="D1117">
        <v>182</v>
      </c>
    </row>
    <row r="1118" spans="1:4" x14ac:dyDescent="0.2">
      <c r="A1118" t="s">
        <v>1928</v>
      </c>
      <c r="B1118" t="s">
        <v>1927</v>
      </c>
      <c r="C1118">
        <v>687</v>
      </c>
      <c r="D1118">
        <v>652</v>
      </c>
    </row>
    <row r="1119" spans="1:4" x14ac:dyDescent="0.2">
      <c r="A1119" t="s">
        <v>283</v>
      </c>
      <c r="B1119" t="s">
        <v>282</v>
      </c>
      <c r="C1119">
        <v>202</v>
      </c>
      <c r="D1119">
        <v>160</v>
      </c>
    </row>
    <row r="1120" spans="1:4" x14ac:dyDescent="0.2">
      <c r="A1120" t="s">
        <v>880</v>
      </c>
      <c r="B1120" t="s">
        <v>879</v>
      </c>
      <c r="C1120">
        <v>2052</v>
      </c>
      <c r="D1120" s="264">
        <v>2069</v>
      </c>
    </row>
    <row r="1121" spans="1:4" x14ac:dyDescent="0.2">
      <c r="A1121" t="s">
        <v>2020</v>
      </c>
      <c r="B1121" t="s">
        <v>2019</v>
      </c>
      <c r="C1121">
        <v>269</v>
      </c>
      <c r="D1121">
        <v>322</v>
      </c>
    </row>
    <row r="1122" spans="1:4" x14ac:dyDescent="0.2">
      <c r="A1122" t="s">
        <v>1635</v>
      </c>
      <c r="B1122" t="s">
        <v>1634</v>
      </c>
      <c r="C1122">
        <v>1367</v>
      </c>
      <c r="D1122" s="264">
        <v>1468</v>
      </c>
    </row>
    <row r="1123" spans="1:4" x14ac:dyDescent="0.2">
      <c r="A1123" t="s">
        <v>1534</v>
      </c>
      <c r="B1123" t="s">
        <v>1533</v>
      </c>
      <c r="C1123">
        <v>146</v>
      </c>
      <c r="D1123">
        <v>151</v>
      </c>
    </row>
    <row r="1124" spans="1:4" x14ac:dyDescent="0.2">
      <c r="A1124" t="s">
        <v>537</v>
      </c>
      <c r="B1124" t="s">
        <v>536</v>
      </c>
      <c r="C1124">
        <v>49</v>
      </c>
      <c r="D1124">
        <v>43</v>
      </c>
    </row>
    <row r="1125" spans="1:4" x14ac:dyDescent="0.2">
      <c r="A1125" t="s">
        <v>902</v>
      </c>
      <c r="B1125" t="s">
        <v>901</v>
      </c>
      <c r="C1125">
        <v>110</v>
      </c>
      <c r="D1125">
        <v>108</v>
      </c>
    </row>
    <row r="1126" spans="1:4" x14ac:dyDescent="0.2">
      <c r="A1126" t="s">
        <v>1696</v>
      </c>
      <c r="B1126" t="s">
        <v>1695</v>
      </c>
      <c r="C1126">
        <v>1321</v>
      </c>
      <c r="D1126" s="264">
        <v>1270</v>
      </c>
    </row>
    <row r="1127" spans="1:4" x14ac:dyDescent="0.2">
      <c r="A1127" t="s">
        <v>1985</v>
      </c>
      <c r="B1127" t="s">
        <v>1984</v>
      </c>
      <c r="C1127">
        <v>963</v>
      </c>
      <c r="D1127">
        <v>905</v>
      </c>
    </row>
    <row r="1128" spans="1:4" x14ac:dyDescent="0.2">
      <c r="A1128" t="s">
        <v>641</v>
      </c>
      <c r="B1128" t="s">
        <v>640</v>
      </c>
      <c r="C1128">
        <v>26839</v>
      </c>
      <c r="D1128" s="264">
        <v>25663</v>
      </c>
    </row>
    <row r="1129" spans="1:4" x14ac:dyDescent="0.2">
      <c r="A1129" t="s">
        <v>1175</v>
      </c>
      <c r="B1129" t="s">
        <v>1174</v>
      </c>
      <c r="C1129">
        <v>556</v>
      </c>
      <c r="D1129">
        <v>533</v>
      </c>
    </row>
    <row r="1130" spans="1:4" x14ac:dyDescent="0.2">
      <c r="A1130" t="s">
        <v>1329</v>
      </c>
      <c r="B1130" t="s">
        <v>1328</v>
      </c>
      <c r="C1130">
        <v>450</v>
      </c>
      <c r="D1130">
        <v>422</v>
      </c>
    </row>
    <row r="1131" spans="1:4" x14ac:dyDescent="0.2">
      <c r="A1131" t="s">
        <v>507</v>
      </c>
      <c r="B1131" t="s">
        <v>506</v>
      </c>
      <c r="C1131">
        <v>394</v>
      </c>
      <c r="D1131">
        <v>439</v>
      </c>
    </row>
    <row r="1132" spans="1:4" x14ac:dyDescent="0.2">
      <c r="A1132" t="s">
        <v>1962</v>
      </c>
      <c r="B1132" t="s">
        <v>1961</v>
      </c>
      <c r="C1132">
        <v>424</v>
      </c>
      <c r="D1132">
        <v>376</v>
      </c>
    </row>
    <row r="1133" spans="1:4" x14ac:dyDescent="0.2">
      <c r="A1133" t="s">
        <v>2001</v>
      </c>
      <c r="B1133" t="s">
        <v>2000</v>
      </c>
      <c r="C1133">
        <v>1058</v>
      </c>
      <c r="D1133">
        <v>978</v>
      </c>
    </row>
    <row r="1134" spans="1:4" x14ac:dyDescent="0.2">
      <c r="A1134" t="s">
        <v>1465</v>
      </c>
      <c r="B1134" t="s">
        <v>1464</v>
      </c>
      <c r="C1134">
        <v>181</v>
      </c>
      <c r="D1134">
        <v>170</v>
      </c>
    </row>
    <row r="1135" spans="1:4" x14ac:dyDescent="0.2">
      <c r="A1135" t="s">
        <v>509</v>
      </c>
      <c r="B1135" t="s">
        <v>508</v>
      </c>
      <c r="C1135">
        <v>4215</v>
      </c>
      <c r="D1135" s="264">
        <v>4448</v>
      </c>
    </row>
    <row r="1136" spans="1:4" x14ac:dyDescent="0.2">
      <c r="A1136" t="s">
        <v>1778</v>
      </c>
      <c r="B1136" t="s">
        <v>1777</v>
      </c>
      <c r="C1136">
        <v>819</v>
      </c>
      <c r="D1136">
        <v>827</v>
      </c>
    </row>
    <row r="1137" spans="1:4" x14ac:dyDescent="0.2">
      <c r="A1137" t="s">
        <v>1870</v>
      </c>
      <c r="B1137" t="s">
        <v>1869</v>
      </c>
      <c r="C1137">
        <v>257</v>
      </c>
      <c r="D1137">
        <v>222</v>
      </c>
    </row>
    <row r="1138" spans="1:4" x14ac:dyDescent="0.2">
      <c r="A1138" t="s">
        <v>90</v>
      </c>
      <c r="B1138" t="s">
        <v>89</v>
      </c>
      <c r="C1138">
        <v>28</v>
      </c>
      <c r="D1138">
        <v>34</v>
      </c>
    </row>
    <row r="1139" spans="1:4" x14ac:dyDescent="0.2">
      <c r="A1139" t="s">
        <v>1901</v>
      </c>
      <c r="B1139" t="s">
        <v>1900</v>
      </c>
      <c r="C1139">
        <v>3497</v>
      </c>
      <c r="D1139" s="264">
        <v>3876</v>
      </c>
    </row>
    <row r="1140" spans="1:4" x14ac:dyDescent="0.2">
      <c r="A1140" t="s">
        <v>1390</v>
      </c>
      <c r="B1140" t="s">
        <v>1389</v>
      </c>
      <c r="C1140">
        <v>130</v>
      </c>
      <c r="D1140">
        <v>109</v>
      </c>
    </row>
    <row r="1141" spans="1:4" x14ac:dyDescent="0.2">
      <c r="A1141" t="s">
        <v>325</v>
      </c>
      <c r="B1141" t="s">
        <v>320</v>
      </c>
      <c r="C1141">
        <v>10106</v>
      </c>
      <c r="D1141" s="264">
        <v>10103</v>
      </c>
    </row>
    <row r="1142" spans="1:4" x14ac:dyDescent="0.2">
      <c r="A1142" t="s">
        <v>1609</v>
      </c>
      <c r="B1142" t="s">
        <v>1608</v>
      </c>
      <c r="C1142">
        <v>668</v>
      </c>
      <c r="D1142">
        <v>812</v>
      </c>
    </row>
    <row r="1143" spans="1:4" x14ac:dyDescent="0.2">
      <c r="A1143" t="s">
        <v>1611</v>
      </c>
      <c r="B1143" t="s">
        <v>1610</v>
      </c>
      <c r="C1143">
        <v>3248</v>
      </c>
      <c r="D1143" s="264">
        <v>3785</v>
      </c>
    </row>
    <row r="1144" spans="1:4" x14ac:dyDescent="0.2">
      <c r="A1144" t="s">
        <v>682</v>
      </c>
      <c r="B1144" t="s">
        <v>681</v>
      </c>
      <c r="C1144">
        <v>1958</v>
      </c>
      <c r="D1144" s="264">
        <v>2159</v>
      </c>
    </row>
    <row r="1145" spans="1:4" x14ac:dyDescent="0.2">
      <c r="A1145" t="s">
        <v>845</v>
      </c>
      <c r="B1145" t="s">
        <v>844</v>
      </c>
      <c r="C1145">
        <v>478</v>
      </c>
      <c r="D1145">
        <v>426</v>
      </c>
    </row>
    <row r="1146" spans="1:4" x14ac:dyDescent="0.2">
      <c r="A1146" t="s">
        <v>2003</v>
      </c>
      <c r="B1146" t="s">
        <v>2002</v>
      </c>
      <c r="C1146">
        <v>175</v>
      </c>
      <c r="D1146">
        <v>173</v>
      </c>
    </row>
    <row r="1147" spans="1:4" x14ac:dyDescent="0.2">
      <c r="A1147" t="s">
        <v>1408</v>
      </c>
      <c r="B1147" t="s">
        <v>1407</v>
      </c>
      <c r="C1147">
        <v>178</v>
      </c>
      <c r="D1147">
        <v>147</v>
      </c>
    </row>
    <row r="1148" spans="1:4" x14ac:dyDescent="0.2">
      <c r="A1148" t="s">
        <v>176</v>
      </c>
      <c r="B1148" t="s">
        <v>175</v>
      </c>
      <c r="C1148">
        <v>36145</v>
      </c>
      <c r="D1148" s="264">
        <v>39260</v>
      </c>
    </row>
    <row r="1149" spans="1:4" x14ac:dyDescent="0.2">
      <c r="A1149" t="s">
        <v>1216</v>
      </c>
      <c r="B1149" t="s">
        <v>1215</v>
      </c>
      <c r="C1149">
        <v>120758</v>
      </c>
      <c r="D1149" s="264">
        <v>126326</v>
      </c>
    </row>
    <row r="1150" spans="1:4" x14ac:dyDescent="0.2">
      <c r="A1150" t="s">
        <v>1121</v>
      </c>
      <c r="B1150" t="s">
        <v>1120</v>
      </c>
      <c r="C1150">
        <v>131</v>
      </c>
      <c r="D1150">
        <v>111</v>
      </c>
    </row>
    <row r="1151" spans="1:4" x14ac:dyDescent="0.2">
      <c r="A1151" t="s">
        <v>1218</v>
      </c>
      <c r="B1151" t="s">
        <v>1217</v>
      </c>
      <c r="C1151">
        <v>2007</v>
      </c>
      <c r="D1151" s="264">
        <v>2421</v>
      </c>
    </row>
    <row r="1152" spans="1:4" x14ac:dyDescent="0.2">
      <c r="A1152" t="s">
        <v>113</v>
      </c>
      <c r="B1152" t="s">
        <v>112</v>
      </c>
      <c r="C1152">
        <v>5924</v>
      </c>
      <c r="D1152" s="264">
        <v>5528</v>
      </c>
    </row>
    <row r="1153" spans="1:4" x14ac:dyDescent="0.2">
      <c r="A1153" t="s">
        <v>1220</v>
      </c>
      <c r="B1153" t="s">
        <v>1219</v>
      </c>
      <c r="C1153">
        <v>1157</v>
      </c>
      <c r="D1153" s="264">
        <v>1257</v>
      </c>
    </row>
    <row r="1154" spans="1:4" x14ac:dyDescent="0.2">
      <c r="A1154" t="s">
        <v>684</v>
      </c>
      <c r="B1154" t="s">
        <v>683</v>
      </c>
      <c r="C1154">
        <v>101</v>
      </c>
      <c r="D1154">
        <v>134</v>
      </c>
    </row>
    <row r="1155" spans="1:4" x14ac:dyDescent="0.2">
      <c r="A1155" t="s">
        <v>1266</v>
      </c>
      <c r="B1155" t="s">
        <v>1265</v>
      </c>
      <c r="C1155">
        <v>4573</v>
      </c>
      <c r="D1155" s="264">
        <v>4321</v>
      </c>
    </row>
    <row r="1156" spans="1:4" x14ac:dyDescent="0.2">
      <c r="A1156" t="s">
        <v>757</v>
      </c>
      <c r="B1156" t="s">
        <v>756</v>
      </c>
      <c r="C1156">
        <v>7812</v>
      </c>
      <c r="D1156" s="264">
        <v>7652</v>
      </c>
    </row>
    <row r="1157" spans="1:4" x14ac:dyDescent="0.2">
      <c r="A1157" t="s">
        <v>511</v>
      </c>
      <c r="B1157" t="s">
        <v>510</v>
      </c>
      <c r="C1157">
        <v>421</v>
      </c>
      <c r="D1157">
        <v>394</v>
      </c>
    </row>
    <row r="1158" spans="1:4" x14ac:dyDescent="0.2">
      <c r="A1158" t="s">
        <v>539</v>
      </c>
      <c r="B1158" t="s">
        <v>538</v>
      </c>
      <c r="C1158">
        <v>530</v>
      </c>
      <c r="D1158">
        <v>502</v>
      </c>
    </row>
    <row r="1159" spans="1:4" x14ac:dyDescent="0.2">
      <c r="A1159" t="s">
        <v>1753</v>
      </c>
      <c r="B1159" t="s">
        <v>1752</v>
      </c>
      <c r="C1159">
        <v>89</v>
      </c>
      <c r="D1159">
        <v>79</v>
      </c>
    </row>
    <row r="1160" spans="1:4" x14ac:dyDescent="0.2">
      <c r="A1160" t="s">
        <v>1805</v>
      </c>
      <c r="B1160" t="s">
        <v>1804</v>
      </c>
      <c r="C1160">
        <v>287</v>
      </c>
      <c r="D1160">
        <v>267</v>
      </c>
    </row>
    <row r="1161" spans="1:4" x14ac:dyDescent="0.2">
      <c r="A1161" t="s">
        <v>408</v>
      </c>
      <c r="B1161" t="s">
        <v>405</v>
      </c>
      <c r="C1161">
        <v>5369</v>
      </c>
      <c r="D1161" s="264">
        <v>5253</v>
      </c>
    </row>
    <row r="1162" spans="1:4" x14ac:dyDescent="0.2">
      <c r="A1162" t="s">
        <v>968</v>
      </c>
      <c r="B1162" t="s">
        <v>967</v>
      </c>
      <c r="C1162">
        <v>151</v>
      </c>
      <c r="D1162">
        <v>127</v>
      </c>
    </row>
    <row r="1163" spans="1:4" x14ac:dyDescent="0.2">
      <c r="A1163" t="s">
        <v>1886</v>
      </c>
      <c r="B1163" t="s">
        <v>1885</v>
      </c>
      <c r="C1163">
        <v>90</v>
      </c>
      <c r="D1163">
        <v>97</v>
      </c>
    </row>
    <row r="1164" spans="1:4" x14ac:dyDescent="0.2">
      <c r="A1164" t="s">
        <v>806</v>
      </c>
      <c r="B1164" t="s">
        <v>805</v>
      </c>
      <c r="C1164">
        <v>418</v>
      </c>
      <c r="D1164">
        <v>386</v>
      </c>
    </row>
    <row r="1165" spans="1:4" x14ac:dyDescent="0.2">
      <c r="A1165" t="s">
        <v>115</v>
      </c>
      <c r="B1165" t="s">
        <v>114</v>
      </c>
      <c r="C1165">
        <v>428</v>
      </c>
      <c r="D1165">
        <v>357</v>
      </c>
    </row>
    <row r="1166" spans="1:4" x14ac:dyDescent="0.2">
      <c r="A1166" t="s">
        <v>1964</v>
      </c>
      <c r="B1166" t="s">
        <v>1963</v>
      </c>
      <c r="C1166">
        <v>190</v>
      </c>
      <c r="D1166">
        <v>146</v>
      </c>
    </row>
    <row r="1167" spans="1:4" x14ac:dyDescent="0.2">
      <c r="A1167" t="s">
        <v>369</v>
      </c>
      <c r="B1167" t="s">
        <v>368</v>
      </c>
      <c r="C1167">
        <v>1008</v>
      </c>
      <c r="D1167">
        <v>974</v>
      </c>
    </row>
    <row r="1168" spans="1:4" x14ac:dyDescent="0.2">
      <c r="A1168" t="s">
        <v>1494</v>
      </c>
      <c r="B1168" t="s">
        <v>1493</v>
      </c>
      <c r="C1168">
        <v>5690</v>
      </c>
      <c r="D1168" s="264">
        <v>5572</v>
      </c>
    </row>
    <row r="1169" spans="1:4" x14ac:dyDescent="0.2">
      <c r="A1169" t="s">
        <v>2066</v>
      </c>
      <c r="B1169" t="s">
        <v>2065</v>
      </c>
      <c r="C1169">
        <v>2968</v>
      </c>
      <c r="D1169" s="264">
        <v>2850</v>
      </c>
    </row>
    <row r="1170" spans="1:4" x14ac:dyDescent="0.2">
      <c r="A1170" t="s">
        <v>285</v>
      </c>
      <c r="B1170" t="s">
        <v>284</v>
      </c>
      <c r="C1170">
        <v>1441</v>
      </c>
      <c r="D1170" s="264">
        <v>1439</v>
      </c>
    </row>
    <row r="1171" spans="1:4" x14ac:dyDescent="0.2">
      <c r="A1171" t="s">
        <v>468</v>
      </c>
      <c r="B1171" t="s">
        <v>467</v>
      </c>
      <c r="C1171">
        <v>55</v>
      </c>
      <c r="D1171">
        <v>43</v>
      </c>
    </row>
    <row r="1172" spans="1:4" x14ac:dyDescent="0.2">
      <c r="A1172" t="s">
        <v>386</v>
      </c>
      <c r="B1172" t="s">
        <v>385</v>
      </c>
      <c r="C1172">
        <v>8161</v>
      </c>
      <c r="D1172" s="264">
        <v>7777</v>
      </c>
    </row>
    <row r="1173" spans="1:4" x14ac:dyDescent="0.2">
      <c r="A1173" t="s">
        <v>1836</v>
      </c>
      <c r="B1173" t="s">
        <v>1835</v>
      </c>
      <c r="C1173">
        <v>371</v>
      </c>
      <c r="D1173">
        <v>363</v>
      </c>
    </row>
    <row r="1174" spans="1:4" x14ac:dyDescent="0.2">
      <c r="A1174" t="s">
        <v>410</v>
      </c>
      <c r="B1174" t="s">
        <v>409</v>
      </c>
      <c r="C1174">
        <v>250</v>
      </c>
      <c r="D1174">
        <v>240</v>
      </c>
    </row>
    <row r="1175" spans="1:4" x14ac:dyDescent="0.2">
      <c r="A1175" t="s">
        <v>1349</v>
      </c>
      <c r="B1175" t="s">
        <v>1348</v>
      </c>
      <c r="C1175">
        <v>148</v>
      </c>
      <c r="D1175">
        <v>148</v>
      </c>
    </row>
    <row r="1176" spans="1:4" x14ac:dyDescent="0.2">
      <c r="A1176" t="s">
        <v>733</v>
      </c>
      <c r="B1176" t="s">
        <v>732</v>
      </c>
      <c r="C1176">
        <v>716</v>
      </c>
      <c r="D1176">
        <v>632</v>
      </c>
    </row>
    <row r="1177" spans="1:4" x14ac:dyDescent="0.2">
      <c r="A1177" t="s">
        <v>512</v>
      </c>
      <c r="B1177" t="s">
        <v>503</v>
      </c>
      <c r="C1177">
        <v>27772</v>
      </c>
      <c r="D1177" s="264">
        <v>26885</v>
      </c>
    </row>
    <row r="1178" spans="1:4" x14ac:dyDescent="0.2">
      <c r="A1178" t="s">
        <v>1944</v>
      </c>
      <c r="B1178" t="s">
        <v>1943</v>
      </c>
      <c r="C1178">
        <v>91</v>
      </c>
      <c r="D1178">
        <v>80</v>
      </c>
    </row>
    <row r="1179" spans="1:4" x14ac:dyDescent="0.2">
      <c r="A1179" t="s">
        <v>1579</v>
      </c>
      <c r="B1179" t="s">
        <v>1578</v>
      </c>
      <c r="C1179">
        <v>12855</v>
      </c>
      <c r="D1179" s="264">
        <v>17506</v>
      </c>
    </row>
    <row r="1180" spans="1:4" x14ac:dyDescent="0.2">
      <c r="A1180" t="s">
        <v>1807</v>
      </c>
      <c r="B1180" t="s">
        <v>1806</v>
      </c>
      <c r="C1180">
        <v>229</v>
      </c>
      <c r="D1180">
        <v>213</v>
      </c>
    </row>
    <row r="1181" spans="1:4" x14ac:dyDescent="0.2">
      <c r="A1181" t="s">
        <v>1433</v>
      </c>
      <c r="B1181" t="s">
        <v>1432</v>
      </c>
      <c r="C1181">
        <v>31</v>
      </c>
      <c r="D1181">
        <v>42</v>
      </c>
    </row>
    <row r="1182" spans="1:4" x14ac:dyDescent="0.2">
      <c r="A1182" t="s">
        <v>1222</v>
      </c>
      <c r="B1182" t="s">
        <v>1221</v>
      </c>
      <c r="C1182">
        <v>745</v>
      </c>
      <c r="D1182">
        <v>658</v>
      </c>
    </row>
    <row r="1183" spans="1:4" x14ac:dyDescent="0.2">
      <c r="A1183" t="s">
        <v>1496</v>
      </c>
      <c r="B1183" t="s">
        <v>1495</v>
      </c>
      <c r="C1183">
        <v>252</v>
      </c>
      <c r="D1183">
        <v>193</v>
      </c>
    </row>
    <row r="1184" spans="1:4" x14ac:dyDescent="0.2">
      <c r="A1184" t="s">
        <v>621</v>
      </c>
      <c r="B1184" t="s">
        <v>620</v>
      </c>
      <c r="C1184">
        <v>412</v>
      </c>
      <c r="D1184">
        <v>404</v>
      </c>
    </row>
    <row r="1185" spans="1:4" x14ac:dyDescent="0.2">
      <c r="A1185" t="s">
        <v>1059</v>
      </c>
      <c r="B1185" t="s">
        <v>1058</v>
      </c>
      <c r="C1185">
        <v>2223</v>
      </c>
      <c r="D1185" s="264">
        <v>2093</v>
      </c>
    </row>
    <row r="1186" spans="1:4" x14ac:dyDescent="0.2">
      <c r="A1186" t="s">
        <v>1498</v>
      </c>
      <c r="B1186" t="s">
        <v>1497</v>
      </c>
      <c r="C1186">
        <v>246</v>
      </c>
      <c r="D1186">
        <v>214</v>
      </c>
    </row>
    <row r="1187" spans="1:4" x14ac:dyDescent="0.2">
      <c r="A1187" t="s">
        <v>1780</v>
      </c>
      <c r="B1187" t="s">
        <v>1779</v>
      </c>
      <c r="C1187">
        <v>499</v>
      </c>
      <c r="D1187">
        <v>495</v>
      </c>
    </row>
    <row r="1188" spans="1:4" x14ac:dyDescent="0.2">
      <c r="A1188" t="s">
        <v>1782</v>
      </c>
      <c r="B1188" t="s">
        <v>1781</v>
      </c>
      <c r="C1188">
        <v>868</v>
      </c>
      <c r="D1188">
        <v>876</v>
      </c>
    </row>
    <row r="1189" spans="1:4" x14ac:dyDescent="0.2">
      <c r="A1189" t="s">
        <v>1247</v>
      </c>
      <c r="B1189" t="s">
        <v>1246</v>
      </c>
      <c r="C1189">
        <v>376</v>
      </c>
      <c r="D1189">
        <v>391</v>
      </c>
    </row>
    <row r="1190" spans="1:4" x14ac:dyDescent="0.2">
      <c r="A1190" t="s">
        <v>1249</v>
      </c>
      <c r="B1190" t="s">
        <v>1248</v>
      </c>
      <c r="C1190">
        <v>1900</v>
      </c>
      <c r="D1190" s="264">
        <v>1899</v>
      </c>
    </row>
    <row r="1191" spans="1:4" x14ac:dyDescent="0.2">
      <c r="A1191" t="s">
        <v>759</v>
      </c>
      <c r="B1191" t="s">
        <v>758</v>
      </c>
      <c r="C1191">
        <v>76</v>
      </c>
      <c r="D1191">
        <v>73</v>
      </c>
    </row>
    <row r="1192" spans="1:4" x14ac:dyDescent="0.2">
      <c r="A1192" t="s">
        <v>1448</v>
      </c>
      <c r="B1192" t="s">
        <v>1447</v>
      </c>
      <c r="C1192">
        <v>424</v>
      </c>
      <c r="D1192">
        <v>432</v>
      </c>
    </row>
    <row r="1193" spans="1:4" x14ac:dyDescent="0.2">
      <c r="A1193" t="s">
        <v>823</v>
      </c>
      <c r="B1193" t="s">
        <v>822</v>
      </c>
      <c r="C1193">
        <v>1055</v>
      </c>
      <c r="D1193" s="264">
        <v>1108</v>
      </c>
    </row>
    <row r="1194" spans="1:4" x14ac:dyDescent="0.2">
      <c r="A1194" t="s">
        <v>1838</v>
      </c>
      <c r="B1194" t="s">
        <v>1837</v>
      </c>
      <c r="C1194">
        <v>63</v>
      </c>
      <c r="D1194">
        <v>41</v>
      </c>
    </row>
    <row r="1195" spans="1:4" x14ac:dyDescent="0.2">
      <c r="A1195" t="s">
        <v>328</v>
      </c>
      <c r="B1195" t="s">
        <v>327</v>
      </c>
      <c r="C1195">
        <v>1305</v>
      </c>
      <c r="D1195" s="264">
        <v>1305</v>
      </c>
    </row>
    <row r="1196" spans="1:4" x14ac:dyDescent="0.2">
      <c r="A1196" t="s">
        <v>944</v>
      </c>
      <c r="B1196" t="s">
        <v>943</v>
      </c>
      <c r="C1196">
        <v>57</v>
      </c>
      <c r="D1196">
        <v>47</v>
      </c>
    </row>
    <row r="1197" spans="1:4" x14ac:dyDescent="0.2">
      <c r="A1197" t="s">
        <v>1096</v>
      </c>
      <c r="B1197" t="s">
        <v>1095</v>
      </c>
      <c r="C1197">
        <v>15123</v>
      </c>
      <c r="D1197" s="264">
        <v>18907</v>
      </c>
    </row>
    <row r="1198" spans="1:4" x14ac:dyDescent="0.2">
      <c r="A1198" t="s">
        <v>92</v>
      </c>
      <c r="B1198" t="s">
        <v>91</v>
      </c>
      <c r="C1198">
        <v>1783</v>
      </c>
      <c r="D1198" s="264">
        <v>1635</v>
      </c>
    </row>
    <row r="1199" spans="1:4" x14ac:dyDescent="0.2">
      <c r="A1199" t="s">
        <v>2022</v>
      </c>
      <c r="B1199" t="s">
        <v>2021</v>
      </c>
      <c r="C1199">
        <v>851</v>
      </c>
      <c r="D1199">
        <v>821</v>
      </c>
    </row>
    <row r="1200" spans="1:4" x14ac:dyDescent="0.2">
      <c r="A1200" t="s">
        <v>882</v>
      </c>
      <c r="B1200" t="s">
        <v>881</v>
      </c>
      <c r="C1200">
        <v>350</v>
      </c>
      <c r="D1200">
        <v>309</v>
      </c>
    </row>
    <row r="1201" spans="1:4" x14ac:dyDescent="0.2">
      <c r="A1201" t="s">
        <v>1946</v>
      </c>
      <c r="B1201" t="s">
        <v>1945</v>
      </c>
      <c r="C1201">
        <v>1591</v>
      </c>
      <c r="D1201" s="264">
        <v>1585</v>
      </c>
    </row>
    <row r="1202" spans="1:4" x14ac:dyDescent="0.2">
      <c r="A1202" t="s">
        <v>1251</v>
      </c>
      <c r="B1202" t="s">
        <v>1250</v>
      </c>
      <c r="C1202">
        <v>48</v>
      </c>
      <c r="D1202">
        <v>48</v>
      </c>
    </row>
    <row r="1203" spans="1:4" x14ac:dyDescent="0.2">
      <c r="A1203" t="s">
        <v>774</v>
      </c>
      <c r="B1203" t="s">
        <v>773</v>
      </c>
      <c r="C1203">
        <v>262</v>
      </c>
      <c r="D1203">
        <v>281</v>
      </c>
    </row>
    <row r="1204" spans="1:4" x14ac:dyDescent="0.2">
      <c r="A1204" t="s">
        <v>1613</v>
      </c>
      <c r="B1204" t="s">
        <v>1612</v>
      </c>
      <c r="C1204">
        <v>58268</v>
      </c>
      <c r="D1204" s="264">
        <v>62230</v>
      </c>
    </row>
    <row r="1205" spans="1:4" x14ac:dyDescent="0.2">
      <c r="A1205" t="s">
        <v>1536</v>
      </c>
      <c r="B1205" t="s">
        <v>1535</v>
      </c>
      <c r="C1205">
        <v>102</v>
      </c>
      <c r="D1205">
        <v>89</v>
      </c>
    </row>
    <row r="1206" spans="1:4" x14ac:dyDescent="0.2">
      <c r="A1206" t="s">
        <v>1930</v>
      </c>
      <c r="B1206" t="s">
        <v>1929</v>
      </c>
      <c r="C1206">
        <v>295</v>
      </c>
      <c r="D1206">
        <v>264</v>
      </c>
    </row>
    <row r="1207" spans="1:4" x14ac:dyDescent="0.2">
      <c r="A1207" t="s">
        <v>1615</v>
      </c>
      <c r="B1207" t="s">
        <v>1614</v>
      </c>
      <c r="C1207">
        <v>537</v>
      </c>
      <c r="D1207">
        <v>617</v>
      </c>
    </row>
    <row r="1208" spans="1:4" x14ac:dyDescent="0.2">
      <c r="A1208" t="s">
        <v>970</v>
      </c>
      <c r="B1208" t="s">
        <v>969</v>
      </c>
      <c r="C1208">
        <v>3905</v>
      </c>
      <c r="D1208" s="264">
        <v>3868</v>
      </c>
    </row>
    <row r="1209" spans="1:4" x14ac:dyDescent="0.2">
      <c r="A1209" t="s">
        <v>1852</v>
      </c>
      <c r="B1209" t="s">
        <v>1851</v>
      </c>
      <c r="C1209">
        <v>7597</v>
      </c>
      <c r="D1209" s="264">
        <v>7834</v>
      </c>
    </row>
    <row r="1210" spans="1:4" x14ac:dyDescent="0.2">
      <c r="A1210" t="s">
        <v>1854</v>
      </c>
      <c r="B1210" t="s">
        <v>1853</v>
      </c>
      <c r="C1210">
        <v>120</v>
      </c>
      <c r="D1210">
        <v>107</v>
      </c>
    </row>
    <row r="1211" spans="1:4" x14ac:dyDescent="0.2">
      <c r="A1211" t="s">
        <v>884</v>
      </c>
      <c r="B1211" t="s">
        <v>883</v>
      </c>
      <c r="C1211">
        <v>285</v>
      </c>
      <c r="D1211">
        <v>250</v>
      </c>
    </row>
    <row r="1212" spans="1:4" x14ac:dyDescent="0.2">
      <c r="A1212" t="s">
        <v>354</v>
      </c>
      <c r="B1212" t="s">
        <v>353</v>
      </c>
      <c r="C1212">
        <v>281</v>
      </c>
      <c r="D1212">
        <v>262</v>
      </c>
    </row>
    <row r="1213" spans="1:4" x14ac:dyDescent="0.2">
      <c r="A1213" t="s">
        <v>1903</v>
      </c>
      <c r="B1213" t="s">
        <v>1902</v>
      </c>
      <c r="C1213">
        <v>162</v>
      </c>
      <c r="D1213">
        <v>351</v>
      </c>
    </row>
    <row r="1214" spans="1:4" x14ac:dyDescent="0.2">
      <c r="A1214" t="s">
        <v>1515</v>
      </c>
      <c r="B1214" t="s">
        <v>1514</v>
      </c>
      <c r="C1214">
        <v>62</v>
      </c>
      <c r="D1214">
        <v>58</v>
      </c>
    </row>
    <row r="1215" spans="1:4" x14ac:dyDescent="0.2">
      <c r="A1215" t="s">
        <v>2024</v>
      </c>
      <c r="B1215" t="s">
        <v>2023</v>
      </c>
      <c r="C1215">
        <v>246</v>
      </c>
      <c r="D1215">
        <v>220</v>
      </c>
    </row>
    <row r="1216" spans="1:4" x14ac:dyDescent="0.2">
      <c r="A1216" t="s">
        <v>1517</v>
      </c>
      <c r="B1216" t="s">
        <v>1516</v>
      </c>
      <c r="C1216">
        <v>110</v>
      </c>
      <c r="D1216">
        <v>88</v>
      </c>
    </row>
    <row r="1217" spans="1:4" x14ac:dyDescent="0.2">
      <c r="A1217" t="s">
        <v>983</v>
      </c>
      <c r="B1217" t="s">
        <v>982</v>
      </c>
      <c r="C1217">
        <v>911</v>
      </c>
      <c r="D1217">
        <v>843</v>
      </c>
    </row>
    <row r="1218" spans="1:4" x14ac:dyDescent="0.2">
      <c r="A1218" t="s">
        <v>564</v>
      </c>
      <c r="B1218" t="s">
        <v>563</v>
      </c>
      <c r="C1218">
        <v>1595</v>
      </c>
      <c r="D1218" s="264">
        <v>1623</v>
      </c>
    </row>
    <row r="1219" spans="1:4" x14ac:dyDescent="0.2">
      <c r="A1219" t="s">
        <v>808</v>
      </c>
      <c r="B1219" t="s">
        <v>807</v>
      </c>
      <c r="C1219">
        <v>84</v>
      </c>
      <c r="D1219">
        <v>71</v>
      </c>
    </row>
    <row r="1220" spans="1:4" x14ac:dyDescent="0.2">
      <c r="A1220" t="s">
        <v>2026</v>
      </c>
      <c r="B1220" t="s">
        <v>2025</v>
      </c>
      <c r="C1220">
        <v>384</v>
      </c>
      <c r="D1220">
        <v>348</v>
      </c>
    </row>
    <row r="1221" spans="1:4" x14ac:dyDescent="0.2">
      <c r="A1221" t="s">
        <v>643</v>
      </c>
      <c r="B1221" t="s">
        <v>642</v>
      </c>
      <c r="C1221">
        <v>914</v>
      </c>
      <c r="D1221">
        <v>934</v>
      </c>
    </row>
    <row r="1222" spans="1:4" x14ac:dyDescent="0.2">
      <c r="A1222" t="s">
        <v>1698</v>
      </c>
      <c r="B1222" t="s">
        <v>1697</v>
      </c>
      <c r="C1222">
        <v>98359</v>
      </c>
      <c r="D1222" s="264">
        <v>99687</v>
      </c>
    </row>
    <row r="1223" spans="1:4" x14ac:dyDescent="0.2">
      <c r="A1223" t="s">
        <v>598</v>
      </c>
      <c r="B1223" t="s">
        <v>597</v>
      </c>
      <c r="C1223">
        <v>275</v>
      </c>
      <c r="D1223">
        <v>204</v>
      </c>
    </row>
    <row r="1224" spans="1:4" x14ac:dyDescent="0.2">
      <c r="A1224" t="s">
        <v>566</v>
      </c>
      <c r="B1224" t="s">
        <v>565</v>
      </c>
      <c r="C1224">
        <v>155</v>
      </c>
      <c r="D1224">
        <v>131</v>
      </c>
    </row>
    <row r="1225" spans="1:4" x14ac:dyDescent="0.2">
      <c r="A1225" t="s">
        <v>1966</v>
      </c>
      <c r="B1225" t="s">
        <v>1965</v>
      </c>
      <c r="C1225">
        <v>884</v>
      </c>
      <c r="D1225">
        <v>837</v>
      </c>
    </row>
    <row r="1226" spans="1:4" x14ac:dyDescent="0.2">
      <c r="A1226" t="s">
        <v>568</v>
      </c>
      <c r="B1226" t="s">
        <v>567</v>
      </c>
      <c r="C1226">
        <v>1009</v>
      </c>
      <c r="D1226" s="264">
        <v>1050</v>
      </c>
    </row>
    <row r="1227" spans="1:4" x14ac:dyDescent="0.2">
      <c r="A1227" t="s">
        <v>516</v>
      </c>
      <c r="B1227" t="s">
        <v>515</v>
      </c>
      <c r="C1227">
        <v>5049</v>
      </c>
      <c r="D1227" s="264">
        <v>5322</v>
      </c>
    </row>
    <row r="1228" spans="1:4" x14ac:dyDescent="0.2">
      <c r="A1228" t="e">
        <v>#N/A</v>
      </c>
      <c r="B1228" t="s">
        <v>2206</v>
      </c>
      <c r="C1228">
        <v>199</v>
      </c>
      <c r="D1228">
        <v>197</v>
      </c>
    </row>
    <row r="1229" spans="1:4" x14ac:dyDescent="0.2">
      <c r="A1229" t="s">
        <v>2005</v>
      </c>
      <c r="B1229" t="s">
        <v>2004</v>
      </c>
      <c r="C1229">
        <v>8172</v>
      </c>
      <c r="D1229" s="264">
        <v>8127</v>
      </c>
    </row>
    <row r="1230" spans="1:4" x14ac:dyDescent="0.2">
      <c r="A1230" t="s">
        <v>330</v>
      </c>
      <c r="B1230" t="s">
        <v>329</v>
      </c>
      <c r="C1230">
        <v>280</v>
      </c>
      <c r="D1230">
        <v>266</v>
      </c>
    </row>
    <row r="1231" spans="1:4" x14ac:dyDescent="0.2">
      <c r="A1231" t="s">
        <v>1637</v>
      </c>
      <c r="B1231" t="s">
        <v>1636</v>
      </c>
      <c r="C1231">
        <v>288</v>
      </c>
      <c r="D1231">
        <v>279</v>
      </c>
    </row>
    <row r="1232" spans="1:4" x14ac:dyDescent="0.2">
      <c r="A1232" t="s">
        <v>1726</v>
      </c>
      <c r="B1232" t="s">
        <v>1725</v>
      </c>
      <c r="C1232">
        <v>346</v>
      </c>
      <c r="D1232">
        <v>284</v>
      </c>
    </row>
    <row r="1233" spans="1:4" x14ac:dyDescent="0.2">
      <c r="A1233" t="s">
        <v>622</v>
      </c>
      <c r="B1233" t="s">
        <v>619</v>
      </c>
      <c r="C1233">
        <v>188</v>
      </c>
      <c r="D1233">
        <v>159</v>
      </c>
    </row>
    <row r="1234" spans="1:4" x14ac:dyDescent="0.2">
      <c r="A1234" t="s">
        <v>624</v>
      </c>
      <c r="B1234" t="s">
        <v>623</v>
      </c>
      <c r="C1234">
        <v>458</v>
      </c>
      <c r="D1234">
        <v>460</v>
      </c>
    </row>
    <row r="1235" spans="1:4" x14ac:dyDescent="0.2">
      <c r="A1235" t="s">
        <v>514</v>
      </c>
      <c r="B1235" t="s">
        <v>513</v>
      </c>
      <c r="C1235">
        <v>514</v>
      </c>
      <c r="D1235">
        <v>525</v>
      </c>
    </row>
    <row r="1236" spans="1:4" x14ac:dyDescent="0.2">
      <c r="A1236" t="s">
        <v>541</v>
      </c>
      <c r="B1236" t="s">
        <v>540</v>
      </c>
      <c r="C1236">
        <v>288</v>
      </c>
      <c r="D1236">
        <v>264</v>
      </c>
    </row>
    <row r="1237" spans="1:4" x14ac:dyDescent="0.2">
      <c r="A1237" t="s">
        <v>1655</v>
      </c>
      <c r="B1237" t="s">
        <v>1654</v>
      </c>
      <c r="C1237">
        <v>25</v>
      </c>
      <c r="D1237">
        <v>25</v>
      </c>
    </row>
    <row r="1238" spans="1:4" x14ac:dyDescent="0.2">
      <c r="A1238" t="s">
        <v>1138</v>
      </c>
      <c r="B1238" t="s">
        <v>1137</v>
      </c>
      <c r="C1238">
        <v>410</v>
      </c>
      <c r="D1238">
        <v>328</v>
      </c>
    </row>
    <row r="1239" spans="1:4" x14ac:dyDescent="0.2">
      <c r="A1239" t="s">
        <v>543</v>
      </c>
      <c r="B1239" t="s">
        <v>542</v>
      </c>
      <c r="C1239">
        <v>7339</v>
      </c>
      <c r="D1239" s="264">
        <v>8298</v>
      </c>
    </row>
    <row r="1240" spans="1:4" x14ac:dyDescent="0.2">
      <c r="A1240" t="s">
        <v>213</v>
      </c>
      <c r="B1240" t="s">
        <v>212</v>
      </c>
      <c r="C1240">
        <v>1627</v>
      </c>
      <c r="D1240" s="264">
        <v>1780</v>
      </c>
    </row>
    <row r="1241" spans="1:4" x14ac:dyDescent="0.2">
      <c r="A1241" t="s">
        <v>1268</v>
      </c>
      <c r="B1241" t="s">
        <v>1267</v>
      </c>
      <c r="C1241">
        <v>131</v>
      </c>
      <c r="D1241">
        <v>115</v>
      </c>
    </row>
    <row r="1242" spans="1:4" x14ac:dyDescent="0.2">
      <c r="A1242" t="s">
        <v>1580</v>
      </c>
      <c r="B1242" t="s">
        <v>639</v>
      </c>
      <c r="C1242">
        <v>198682</v>
      </c>
      <c r="D1242" s="264">
        <v>204220</v>
      </c>
    </row>
    <row r="1243" spans="1:4" x14ac:dyDescent="0.2">
      <c r="A1243" t="s">
        <v>568</v>
      </c>
      <c r="B1243" t="s">
        <v>2108</v>
      </c>
      <c r="C1243">
        <v>1009</v>
      </c>
      <c r="D1243" s="264">
        <v>1050</v>
      </c>
    </row>
    <row r="1244" spans="1:4" x14ac:dyDescent="0.2">
      <c r="A1244" t="s">
        <v>516</v>
      </c>
      <c r="B1244" t="s">
        <v>2109</v>
      </c>
      <c r="C1244">
        <v>5049</v>
      </c>
      <c r="D1244" s="264">
        <v>5322</v>
      </c>
    </row>
    <row r="1245" spans="1:4" x14ac:dyDescent="0.2">
      <c r="A1245" t="s">
        <v>570</v>
      </c>
      <c r="B1245" t="s">
        <v>569</v>
      </c>
      <c r="C1245">
        <v>689</v>
      </c>
      <c r="D1245">
        <v>611</v>
      </c>
    </row>
    <row r="1246" spans="1:4" x14ac:dyDescent="0.2">
      <c r="A1246" t="s">
        <v>1657</v>
      </c>
      <c r="B1246" t="s">
        <v>1656</v>
      </c>
      <c r="C1246">
        <v>312</v>
      </c>
      <c r="D1246">
        <v>330</v>
      </c>
    </row>
    <row r="1247" spans="1:4" x14ac:dyDescent="0.2">
      <c r="A1247" t="s">
        <v>448</v>
      </c>
      <c r="B1247" t="s">
        <v>447</v>
      </c>
      <c r="C1247">
        <v>202</v>
      </c>
      <c r="D1247">
        <v>185</v>
      </c>
    </row>
    <row r="1248" spans="1:4" x14ac:dyDescent="0.2">
      <c r="A1248" t="s">
        <v>825</v>
      </c>
      <c r="B1248" t="s">
        <v>824</v>
      </c>
      <c r="C1248">
        <v>944</v>
      </c>
      <c r="D1248" s="264">
        <v>1209</v>
      </c>
    </row>
    <row r="1249" spans="1:4" x14ac:dyDescent="0.2">
      <c r="A1249" t="s">
        <v>1700</v>
      </c>
      <c r="B1249" t="s">
        <v>1699</v>
      </c>
      <c r="C1249">
        <v>276</v>
      </c>
      <c r="D1249">
        <v>247</v>
      </c>
    </row>
    <row r="1250" spans="1:4" x14ac:dyDescent="0.2">
      <c r="A1250" t="s">
        <v>720</v>
      </c>
      <c r="B1250" t="s">
        <v>719</v>
      </c>
      <c r="C1250">
        <v>77</v>
      </c>
      <c r="D1250">
        <v>66</v>
      </c>
    </row>
    <row r="1251" spans="1:4" x14ac:dyDescent="0.2">
      <c r="A1251" t="s">
        <v>1702</v>
      </c>
      <c r="B1251" t="s">
        <v>1701</v>
      </c>
      <c r="C1251">
        <v>293</v>
      </c>
      <c r="D1251">
        <v>346</v>
      </c>
    </row>
    <row r="1252" spans="1:4" x14ac:dyDescent="0.2">
      <c r="A1252" t="s">
        <v>1197</v>
      </c>
      <c r="B1252" t="s">
        <v>1196</v>
      </c>
      <c r="C1252">
        <v>963</v>
      </c>
      <c r="D1252">
        <v>912</v>
      </c>
    </row>
    <row r="1253" spans="1:4" x14ac:dyDescent="0.2">
      <c r="A1253" t="s">
        <v>1278</v>
      </c>
      <c r="B1253" t="s">
        <v>1277</v>
      </c>
      <c r="C1253">
        <v>533</v>
      </c>
      <c r="D1253">
        <v>577</v>
      </c>
    </row>
    <row r="1254" spans="1:4" x14ac:dyDescent="0.2">
      <c r="A1254" t="s">
        <v>388</v>
      </c>
      <c r="B1254" t="s">
        <v>387</v>
      </c>
      <c r="C1254">
        <v>80</v>
      </c>
      <c r="D1254">
        <v>58</v>
      </c>
    </row>
    <row r="1255" spans="1:4" x14ac:dyDescent="0.2">
      <c r="A1255" t="s">
        <v>545</v>
      </c>
      <c r="B1255" t="s">
        <v>544</v>
      </c>
      <c r="C1255">
        <v>503</v>
      </c>
      <c r="D1255">
        <v>510</v>
      </c>
    </row>
    <row r="1256" spans="1:4" x14ac:dyDescent="0.2">
      <c r="A1256" t="s">
        <v>2069</v>
      </c>
      <c r="B1256" t="s">
        <v>2068</v>
      </c>
      <c r="C1256">
        <v>675</v>
      </c>
      <c r="D1256">
        <v>538</v>
      </c>
    </row>
    <row r="1257" spans="1:4" x14ac:dyDescent="0.2">
      <c r="A1257" t="s">
        <v>591</v>
      </c>
      <c r="B1257" t="s">
        <v>590</v>
      </c>
      <c r="C1257">
        <v>185</v>
      </c>
      <c r="D1257">
        <v>184</v>
      </c>
    </row>
    <row r="1258" spans="1:4" x14ac:dyDescent="0.2">
      <c r="A1258" t="s">
        <v>685</v>
      </c>
      <c r="B1258" t="s">
        <v>671</v>
      </c>
      <c r="C1258">
        <v>57686</v>
      </c>
      <c r="D1258" s="264">
        <v>57637</v>
      </c>
    </row>
    <row r="1259" spans="1:4" x14ac:dyDescent="0.2">
      <c r="A1259" t="s">
        <v>287</v>
      </c>
      <c r="B1259" t="s">
        <v>286</v>
      </c>
      <c r="C1259">
        <v>676</v>
      </c>
      <c r="D1259">
        <v>637</v>
      </c>
    </row>
    <row r="1260" spans="1:4" x14ac:dyDescent="0.2">
      <c r="A1260" t="s">
        <v>1968</v>
      </c>
      <c r="B1260" t="s">
        <v>1967</v>
      </c>
      <c r="C1260">
        <v>474</v>
      </c>
      <c r="D1260">
        <v>410</v>
      </c>
    </row>
    <row r="1261" spans="1:4" x14ac:dyDescent="0.2">
      <c r="A1261" t="s">
        <v>626</v>
      </c>
      <c r="B1261" t="s">
        <v>625</v>
      </c>
      <c r="C1261">
        <v>179</v>
      </c>
      <c r="D1261">
        <v>174</v>
      </c>
    </row>
    <row r="1262" spans="1:4" x14ac:dyDescent="0.2">
      <c r="A1262" t="s">
        <v>178</v>
      </c>
      <c r="B1262" t="s">
        <v>177</v>
      </c>
      <c r="C1262">
        <v>749</v>
      </c>
      <c r="D1262">
        <v>852</v>
      </c>
    </row>
    <row r="1263" spans="1:4" x14ac:dyDescent="0.2">
      <c r="A1263" t="s">
        <v>923</v>
      </c>
      <c r="B1263" t="s">
        <v>922</v>
      </c>
      <c r="C1263">
        <v>1139</v>
      </c>
      <c r="D1263" s="264">
        <v>1042</v>
      </c>
    </row>
    <row r="1264" spans="1:4" x14ac:dyDescent="0.2">
      <c r="A1264" t="s">
        <v>687</v>
      </c>
      <c r="B1264" t="s">
        <v>686</v>
      </c>
      <c r="C1264">
        <v>24</v>
      </c>
      <c r="D1264">
        <v>22</v>
      </c>
    </row>
    <row r="1265" spans="1:4" x14ac:dyDescent="0.2">
      <c r="A1265" t="s">
        <v>372</v>
      </c>
      <c r="B1265" t="s">
        <v>371</v>
      </c>
      <c r="C1265">
        <v>1677</v>
      </c>
      <c r="D1265" s="264">
        <v>1832</v>
      </c>
    </row>
    <row r="1266" spans="1:4" x14ac:dyDescent="0.2">
      <c r="A1266" t="s">
        <v>690</v>
      </c>
      <c r="B1266" t="s">
        <v>689</v>
      </c>
      <c r="C1266">
        <v>4035</v>
      </c>
      <c r="D1266" s="264">
        <v>4058</v>
      </c>
    </row>
    <row r="1267" spans="1:4" x14ac:dyDescent="0.2">
      <c r="A1267" t="s">
        <v>1809</v>
      </c>
      <c r="B1267" t="s">
        <v>1808</v>
      </c>
      <c r="C1267">
        <v>1303</v>
      </c>
      <c r="D1267" s="264">
        <v>1379</v>
      </c>
    </row>
    <row r="1268" spans="1:4" x14ac:dyDescent="0.2">
      <c r="A1268" t="s">
        <v>2071</v>
      </c>
      <c r="B1268" t="s">
        <v>2070</v>
      </c>
      <c r="C1268">
        <v>3712</v>
      </c>
      <c r="D1268" s="264">
        <v>3583</v>
      </c>
    </row>
    <row r="1269" spans="1:4" x14ac:dyDescent="0.2">
      <c r="A1269" t="s">
        <v>1296</v>
      </c>
      <c r="B1269" t="s">
        <v>1295</v>
      </c>
      <c r="C1269">
        <v>1298</v>
      </c>
      <c r="D1269" s="264">
        <v>1450</v>
      </c>
    </row>
    <row r="1270" spans="1:4" x14ac:dyDescent="0.2">
      <c r="A1270" t="s">
        <v>1728</v>
      </c>
      <c r="B1270" t="s">
        <v>1727</v>
      </c>
      <c r="C1270">
        <v>471</v>
      </c>
      <c r="D1270">
        <v>437</v>
      </c>
    </row>
    <row r="1271" spans="1:4" x14ac:dyDescent="0.2">
      <c r="A1271" t="s">
        <v>628</v>
      </c>
      <c r="B1271" t="s">
        <v>627</v>
      </c>
      <c r="C1271">
        <v>900</v>
      </c>
      <c r="D1271">
        <v>812</v>
      </c>
    </row>
    <row r="1272" spans="1:4" x14ac:dyDescent="0.2">
      <c r="A1272" t="s">
        <v>1674</v>
      </c>
      <c r="B1272" t="s">
        <v>1673</v>
      </c>
      <c r="C1272">
        <v>605</v>
      </c>
      <c r="D1272">
        <v>557</v>
      </c>
    </row>
    <row r="1273" spans="1:4" x14ac:dyDescent="0.2">
      <c r="A1273" t="s">
        <v>1298</v>
      </c>
      <c r="B1273" t="s">
        <v>1297</v>
      </c>
      <c r="C1273">
        <v>153</v>
      </c>
      <c r="D1273">
        <v>125</v>
      </c>
    </row>
    <row r="1274" spans="1:4" x14ac:dyDescent="0.2">
      <c r="A1274" t="s">
        <v>1889</v>
      </c>
      <c r="B1274" t="s">
        <v>1888</v>
      </c>
      <c r="C1274">
        <v>1064</v>
      </c>
      <c r="D1274" s="264">
        <v>1024</v>
      </c>
    </row>
    <row r="1275" spans="1:4" x14ac:dyDescent="0.2">
      <c r="A1275" t="s">
        <v>618</v>
      </c>
      <c r="B1275" t="s">
        <v>617</v>
      </c>
      <c r="C1275">
        <v>923</v>
      </c>
      <c r="D1275">
        <v>864</v>
      </c>
    </row>
    <row r="1276" spans="1:4" x14ac:dyDescent="0.2">
      <c r="A1276" t="s">
        <v>1811</v>
      </c>
      <c r="B1276" t="s">
        <v>1810</v>
      </c>
      <c r="C1276">
        <v>245</v>
      </c>
      <c r="D1276">
        <v>196</v>
      </c>
    </row>
    <row r="1277" spans="1:4" x14ac:dyDescent="0.2">
      <c r="A1277" t="s">
        <v>1891</v>
      </c>
      <c r="B1277" t="s">
        <v>1890</v>
      </c>
      <c r="C1277">
        <v>998</v>
      </c>
      <c r="D1277">
        <v>927</v>
      </c>
    </row>
    <row r="1278" spans="1:4" x14ac:dyDescent="0.2">
      <c r="A1278" t="s">
        <v>904</v>
      </c>
      <c r="B1278" t="s">
        <v>903</v>
      </c>
      <c r="C1278">
        <v>3035</v>
      </c>
      <c r="D1278" s="264">
        <v>2732</v>
      </c>
    </row>
    <row r="1279" spans="1:4" x14ac:dyDescent="0.2">
      <c r="A1279" t="s">
        <v>1704</v>
      </c>
      <c r="B1279" t="s">
        <v>1703</v>
      </c>
      <c r="C1279">
        <v>4159</v>
      </c>
      <c r="D1279" s="264">
        <v>5651</v>
      </c>
    </row>
    <row r="1280" spans="1:4" x14ac:dyDescent="0.2">
      <c r="A1280" t="s">
        <v>735</v>
      </c>
      <c r="B1280" t="s">
        <v>734</v>
      </c>
      <c r="C1280">
        <v>676</v>
      </c>
      <c r="D1280">
        <v>683</v>
      </c>
    </row>
    <row r="1281" spans="1:4" x14ac:dyDescent="0.2">
      <c r="A1281" t="s">
        <v>1730</v>
      </c>
      <c r="B1281" t="s">
        <v>1729</v>
      </c>
      <c r="C1281">
        <v>649</v>
      </c>
      <c r="D1281">
        <v>662</v>
      </c>
    </row>
    <row r="1282" spans="1:4" x14ac:dyDescent="0.2">
      <c r="A1282" t="s">
        <v>180</v>
      </c>
      <c r="B1282" t="s">
        <v>179</v>
      </c>
      <c r="C1282">
        <v>1052</v>
      </c>
      <c r="D1282" s="264">
        <v>1117</v>
      </c>
    </row>
    <row r="1283" spans="1:4" x14ac:dyDescent="0.2">
      <c r="A1283" t="s">
        <v>470</v>
      </c>
      <c r="B1283" t="s">
        <v>469</v>
      </c>
      <c r="C1283">
        <v>1465</v>
      </c>
      <c r="D1283" s="264">
        <v>1273</v>
      </c>
    </row>
    <row r="1284" spans="1:4" x14ac:dyDescent="0.2">
      <c r="A1284" t="s">
        <v>1582</v>
      </c>
      <c r="B1284" t="s">
        <v>1581</v>
      </c>
      <c r="C1284">
        <v>362</v>
      </c>
      <c r="D1284">
        <v>683</v>
      </c>
    </row>
    <row r="1285" spans="1:4" x14ac:dyDescent="0.2">
      <c r="A1285" t="s">
        <v>472</v>
      </c>
      <c r="B1285" t="s">
        <v>471</v>
      </c>
      <c r="C1285">
        <v>88</v>
      </c>
      <c r="D1285">
        <v>37</v>
      </c>
    </row>
    <row r="1286" spans="1:4" x14ac:dyDescent="0.2">
      <c r="A1286" t="s">
        <v>1435</v>
      </c>
      <c r="B1286" t="s">
        <v>1434</v>
      </c>
      <c r="C1286">
        <v>402</v>
      </c>
      <c r="D1286">
        <v>350</v>
      </c>
    </row>
    <row r="1287" spans="1:4" x14ac:dyDescent="0.2">
      <c r="A1287" t="s">
        <v>1659</v>
      </c>
      <c r="B1287" t="s">
        <v>1658</v>
      </c>
      <c r="C1287">
        <v>57</v>
      </c>
      <c r="D1287">
        <v>43</v>
      </c>
    </row>
    <row r="1288" spans="1:4" x14ac:dyDescent="0.2">
      <c r="A1288" t="s">
        <v>862</v>
      </c>
      <c r="B1288" t="s">
        <v>861</v>
      </c>
      <c r="C1288">
        <v>531</v>
      </c>
      <c r="D1288">
        <v>531</v>
      </c>
    </row>
    <row r="1289" spans="1:4" x14ac:dyDescent="0.2">
      <c r="A1289" t="s">
        <v>972</v>
      </c>
      <c r="B1289" t="s">
        <v>971</v>
      </c>
      <c r="C1289">
        <v>598</v>
      </c>
      <c r="D1289">
        <v>546</v>
      </c>
    </row>
    <row r="1290" spans="1:4" x14ac:dyDescent="0.2">
      <c r="A1290" t="s">
        <v>1224</v>
      </c>
      <c r="B1290" t="s">
        <v>1223</v>
      </c>
      <c r="C1290">
        <v>1149</v>
      </c>
      <c r="D1290" s="264">
        <v>1776</v>
      </c>
    </row>
    <row r="1291" spans="1:4" x14ac:dyDescent="0.2">
      <c r="A1291" t="s">
        <v>1375</v>
      </c>
      <c r="B1291" t="s">
        <v>1374</v>
      </c>
      <c r="C1291">
        <v>480</v>
      </c>
      <c r="D1291">
        <v>438</v>
      </c>
    </row>
    <row r="1292" spans="1:4" x14ac:dyDescent="0.2">
      <c r="A1292" t="s">
        <v>1519</v>
      </c>
      <c r="B1292" t="s">
        <v>1518</v>
      </c>
      <c r="C1292">
        <v>3958</v>
      </c>
      <c r="D1292" s="264">
        <v>3904</v>
      </c>
    </row>
    <row r="1293" spans="1:4" x14ac:dyDescent="0.2">
      <c r="A1293" t="s">
        <v>692</v>
      </c>
      <c r="B1293" t="s">
        <v>691</v>
      </c>
      <c r="C1293">
        <v>1428</v>
      </c>
      <c r="D1293" s="264">
        <v>1860</v>
      </c>
    </row>
    <row r="1294" spans="1:4" x14ac:dyDescent="0.2">
      <c r="A1294" t="s">
        <v>1500</v>
      </c>
      <c r="B1294" t="s">
        <v>1499</v>
      </c>
      <c r="C1294">
        <v>884</v>
      </c>
      <c r="D1294">
        <v>798</v>
      </c>
    </row>
    <row r="1295" spans="1:4" x14ac:dyDescent="0.2">
      <c r="A1295" t="s">
        <v>722</v>
      </c>
      <c r="B1295" t="s">
        <v>721</v>
      </c>
      <c r="C1295">
        <v>6656</v>
      </c>
      <c r="D1295" s="264">
        <v>6360</v>
      </c>
    </row>
    <row r="1296" spans="1:4" x14ac:dyDescent="0.2">
      <c r="A1296" t="s">
        <v>182</v>
      </c>
      <c r="B1296" t="s">
        <v>181</v>
      </c>
      <c r="C1296">
        <v>4526</v>
      </c>
      <c r="D1296" s="264">
        <v>4751</v>
      </c>
    </row>
    <row r="1297" spans="1:4" x14ac:dyDescent="0.2">
      <c r="A1297" t="s">
        <v>450</v>
      </c>
      <c r="B1297" t="s">
        <v>449</v>
      </c>
      <c r="C1297">
        <v>647</v>
      </c>
      <c r="D1297">
        <v>603</v>
      </c>
    </row>
    <row r="1298" spans="1:4" x14ac:dyDescent="0.2">
      <c r="A1298" t="s">
        <v>139</v>
      </c>
      <c r="B1298" t="s">
        <v>138</v>
      </c>
      <c r="C1298">
        <v>810</v>
      </c>
      <c r="D1298">
        <v>840</v>
      </c>
    </row>
    <row r="1299" spans="1:4" x14ac:dyDescent="0.2">
      <c r="A1299" t="s">
        <v>117</v>
      </c>
      <c r="B1299" t="s">
        <v>116</v>
      </c>
      <c r="C1299">
        <v>191</v>
      </c>
      <c r="D1299">
        <v>160</v>
      </c>
    </row>
    <row r="1300" spans="1:4" x14ac:dyDescent="0.2">
      <c r="A1300" t="s">
        <v>237</v>
      </c>
      <c r="B1300" t="s">
        <v>236</v>
      </c>
      <c r="C1300">
        <v>1041</v>
      </c>
      <c r="D1300" s="264">
        <v>1113</v>
      </c>
    </row>
    <row r="1301" spans="1:4" x14ac:dyDescent="0.2">
      <c r="A1301" t="s">
        <v>1226</v>
      </c>
      <c r="B1301" t="s">
        <v>1225</v>
      </c>
      <c r="C1301">
        <v>889</v>
      </c>
      <c r="D1301" s="264">
        <v>2123</v>
      </c>
    </row>
    <row r="1302" spans="1:4" x14ac:dyDescent="0.2">
      <c r="A1302" t="s">
        <v>1085</v>
      </c>
      <c r="B1302" t="s">
        <v>1084</v>
      </c>
      <c r="C1302">
        <v>9509</v>
      </c>
      <c r="D1302" s="264">
        <v>9464</v>
      </c>
    </row>
    <row r="1303" spans="1:4" x14ac:dyDescent="0.2">
      <c r="A1303" t="s">
        <v>694</v>
      </c>
      <c r="B1303" t="s">
        <v>693</v>
      </c>
      <c r="C1303">
        <v>1334</v>
      </c>
      <c r="D1303" s="264">
        <v>1537</v>
      </c>
    </row>
    <row r="1304" spans="1:4" x14ac:dyDescent="0.2">
      <c r="A1304" t="s">
        <v>474</v>
      </c>
      <c r="B1304" t="s">
        <v>473</v>
      </c>
      <c r="C1304">
        <v>300</v>
      </c>
      <c r="D1304">
        <v>302</v>
      </c>
    </row>
    <row r="1305" spans="1:4" x14ac:dyDescent="0.2">
      <c r="A1305" t="s">
        <v>1872</v>
      </c>
      <c r="B1305" t="s">
        <v>1871</v>
      </c>
      <c r="C1305">
        <v>756</v>
      </c>
      <c r="D1305">
        <v>664</v>
      </c>
    </row>
    <row r="1306" spans="1:4" x14ac:dyDescent="0.2">
      <c r="A1306" t="s">
        <v>298</v>
      </c>
      <c r="B1306" t="s">
        <v>297</v>
      </c>
      <c r="C1306">
        <v>430</v>
      </c>
      <c r="D1306">
        <v>371</v>
      </c>
    </row>
    <row r="1307" spans="1:4" x14ac:dyDescent="0.2">
      <c r="A1307" t="s">
        <v>789</v>
      </c>
      <c r="B1307" t="s">
        <v>788</v>
      </c>
      <c r="C1307">
        <v>509</v>
      </c>
      <c r="D1307">
        <v>485</v>
      </c>
    </row>
    <row r="1308" spans="1:4" x14ac:dyDescent="0.2">
      <c r="A1308" t="s">
        <v>736</v>
      </c>
      <c r="B1308" t="s">
        <v>729</v>
      </c>
      <c r="C1308">
        <v>1300</v>
      </c>
      <c r="D1308" s="264">
        <v>1338</v>
      </c>
    </row>
    <row r="1309" spans="1:4" x14ac:dyDescent="0.2">
      <c r="A1309" t="s">
        <v>1177</v>
      </c>
      <c r="B1309" t="s">
        <v>1176</v>
      </c>
      <c r="C1309">
        <v>317</v>
      </c>
      <c r="D1309">
        <v>279</v>
      </c>
    </row>
    <row r="1310" spans="1:4" x14ac:dyDescent="0.2">
      <c r="A1310" t="s">
        <v>1351</v>
      </c>
      <c r="B1310" t="s">
        <v>1350</v>
      </c>
      <c r="C1310">
        <v>126</v>
      </c>
      <c r="D1310">
        <v>126</v>
      </c>
    </row>
    <row r="1311" spans="1:4" x14ac:dyDescent="0.2">
      <c r="A1311" t="s">
        <v>2049</v>
      </c>
      <c r="B1311" t="s">
        <v>2048</v>
      </c>
      <c r="C1311">
        <v>360</v>
      </c>
      <c r="D1311">
        <v>370</v>
      </c>
    </row>
    <row r="1312" spans="1:4" x14ac:dyDescent="0.2">
      <c r="A1312" t="s">
        <v>593</v>
      </c>
      <c r="B1312" t="s">
        <v>592</v>
      </c>
      <c r="C1312">
        <v>153</v>
      </c>
      <c r="D1312">
        <v>138</v>
      </c>
    </row>
    <row r="1313" spans="1:4" x14ac:dyDescent="0.2">
      <c r="A1313" t="s">
        <v>760</v>
      </c>
      <c r="B1313" t="s">
        <v>755</v>
      </c>
      <c r="C1313">
        <v>361</v>
      </c>
      <c r="D1313">
        <v>335</v>
      </c>
    </row>
    <row r="1314" spans="1:4" x14ac:dyDescent="0.2">
      <c r="A1314" t="s">
        <v>1555</v>
      </c>
      <c r="B1314" t="s">
        <v>1554</v>
      </c>
      <c r="C1314">
        <v>648</v>
      </c>
      <c r="D1314">
        <v>631</v>
      </c>
    </row>
    <row r="1315" spans="1:4" x14ac:dyDescent="0.2">
      <c r="A1315" t="s">
        <v>83</v>
      </c>
      <c r="B1315" t="s">
        <v>82</v>
      </c>
      <c r="C1315">
        <v>692</v>
      </c>
      <c r="D1315">
        <v>672</v>
      </c>
    </row>
    <row r="1316" spans="1:4" x14ac:dyDescent="0.2">
      <c r="A1316" t="s">
        <v>1988</v>
      </c>
      <c r="B1316" t="s">
        <v>1987</v>
      </c>
      <c r="C1316">
        <v>4362</v>
      </c>
      <c r="D1316" s="264">
        <v>4151</v>
      </c>
    </row>
    <row r="1317" spans="1:4" x14ac:dyDescent="0.2">
      <c r="A1317" t="s">
        <v>2007</v>
      </c>
      <c r="B1317" t="s">
        <v>2006</v>
      </c>
      <c r="C1317">
        <v>389</v>
      </c>
      <c r="D1317">
        <v>349</v>
      </c>
    </row>
    <row r="1318" spans="1:4" x14ac:dyDescent="0.2">
      <c r="A1318" t="s">
        <v>1970</v>
      </c>
      <c r="B1318" t="s">
        <v>1969</v>
      </c>
      <c r="C1318">
        <v>25136</v>
      </c>
      <c r="D1318" s="264">
        <v>25206</v>
      </c>
    </row>
    <row r="1319" spans="1:4" x14ac:dyDescent="0.2">
      <c r="A1319" t="s">
        <v>1199</v>
      </c>
      <c r="B1319" t="s">
        <v>1198</v>
      </c>
      <c r="C1319">
        <v>10715</v>
      </c>
      <c r="D1319" s="264">
        <v>11051</v>
      </c>
    </row>
    <row r="1320" spans="1:4" x14ac:dyDescent="0.2">
      <c r="A1320" t="s">
        <v>452</v>
      </c>
      <c r="B1320" t="s">
        <v>451</v>
      </c>
      <c r="C1320">
        <v>230</v>
      </c>
      <c r="D1320">
        <v>231</v>
      </c>
    </row>
    <row r="1321" spans="1:4" x14ac:dyDescent="0.2">
      <c r="A1321" t="s">
        <v>1200</v>
      </c>
      <c r="B1321" t="s">
        <v>770</v>
      </c>
      <c r="C1321">
        <v>136</v>
      </c>
      <c r="D1321">
        <v>143</v>
      </c>
    </row>
    <row r="1322" spans="1:4" x14ac:dyDescent="0.2">
      <c r="A1322" t="s">
        <v>202</v>
      </c>
      <c r="B1322" t="s">
        <v>201</v>
      </c>
      <c r="C1322">
        <v>137</v>
      </c>
      <c r="D1322">
        <v>102</v>
      </c>
    </row>
    <row r="1323" spans="1:4" x14ac:dyDescent="0.2">
      <c r="A1323" t="s">
        <v>427</v>
      </c>
      <c r="B1323" t="s">
        <v>426</v>
      </c>
      <c r="C1323">
        <v>984</v>
      </c>
      <c r="D1323">
        <v>931</v>
      </c>
    </row>
    <row r="1324" spans="1:4" x14ac:dyDescent="0.2">
      <c r="A1324" t="s">
        <v>215</v>
      </c>
      <c r="B1324" t="s">
        <v>214</v>
      </c>
      <c r="C1324">
        <v>199</v>
      </c>
      <c r="D1324">
        <v>183</v>
      </c>
    </row>
    <row r="1325" spans="1:4" x14ac:dyDescent="0.2">
      <c r="A1325" t="s">
        <v>1253</v>
      </c>
      <c r="B1325" t="s">
        <v>1252</v>
      </c>
      <c r="C1325">
        <v>251</v>
      </c>
      <c r="D1325">
        <v>244</v>
      </c>
    </row>
    <row r="1326" spans="1:4" x14ac:dyDescent="0.2">
      <c r="A1326" t="s">
        <v>1315</v>
      </c>
      <c r="B1326" t="s">
        <v>787</v>
      </c>
      <c r="C1326">
        <v>704</v>
      </c>
      <c r="D1326">
        <v>743</v>
      </c>
    </row>
    <row r="1327" spans="1:4" x14ac:dyDescent="0.2">
      <c r="A1327" t="s">
        <v>1450</v>
      </c>
      <c r="B1327" t="s">
        <v>1449</v>
      </c>
      <c r="C1327">
        <v>703</v>
      </c>
      <c r="D1327">
        <v>977</v>
      </c>
    </row>
    <row r="1328" spans="1:4" x14ac:dyDescent="0.2">
      <c r="A1328" t="s">
        <v>2007</v>
      </c>
      <c r="B1328" t="s">
        <v>2110</v>
      </c>
      <c r="C1328">
        <v>389</v>
      </c>
      <c r="D1328">
        <v>349</v>
      </c>
    </row>
    <row r="1329" spans="1:4" x14ac:dyDescent="0.2">
      <c r="A1329" t="s">
        <v>1970</v>
      </c>
      <c r="B1329" t="s">
        <v>2111</v>
      </c>
      <c r="C1329">
        <v>25136</v>
      </c>
      <c r="D1329" s="264">
        <v>25206</v>
      </c>
    </row>
    <row r="1330" spans="1:4" x14ac:dyDescent="0.2">
      <c r="A1330" t="s">
        <v>1199</v>
      </c>
      <c r="B1330" t="s">
        <v>2112</v>
      </c>
      <c r="C1330">
        <v>10715</v>
      </c>
      <c r="D1330" s="264">
        <v>11051</v>
      </c>
    </row>
    <row r="1331" spans="1:4" x14ac:dyDescent="0.2">
      <c r="A1331" t="s">
        <v>2007</v>
      </c>
      <c r="B1331" t="s">
        <v>2113</v>
      </c>
      <c r="C1331">
        <v>389</v>
      </c>
      <c r="D1331">
        <v>349</v>
      </c>
    </row>
    <row r="1332" spans="1:4" x14ac:dyDescent="0.2">
      <c r="A1332" t="s">
        <v>1970</v>
      </c>
      <c r="B1332" t="s">
        <v>2114</v>
      </c>
      <c r="C1332">
        <v>25136</v>
      </c>
      <c r="D1332" s="264">
        <v>25206</v>
      </c>
    </row>
    <row r="1333" spans="1:4" x14ac:dyDescent="0.2">
      <c r="A1333" t="s">
        <v>1199</v>
      </c>
      <c r="B1333" t="s">
        <v>2115</v>
      </c>
      <c r="C1333">
        <v>10715</v>
      </c>
      <c r="D1333" s="264">
        <v>11051</v>
      </c>
    </row>
    <row r="1334" spans="1:4" x14ac:dyDescent="0.2">
      <c r="A1334" t="s">
        <v>2073</v>
      </c>
      <c r="B1334" t="s">
        <v>2072</v>
      </c>
      <c r="C1334">
        <v>30</v>
      </c>
      <c r="D1334">
        <v>32</v>
      </c>
    </row>
    <row r="1335" spans="1:4" x14ac:dyDescent="0.2">
      <c r="A1335" t="s">
        <v>1008</v>
      </c>
      <c r="B1335" t="s">
        <v>1007</v>
      </c>
      <c r="C1335">
        <v>368</v>
      </c>
      <c r="D1335">
        <v>434</v>
      </c>
    </row>
    <row r="1336" spans="1:4" x14ac:dyDescent="0.2">
      <c r="A1336" t="s">
        <v>476</v>
      </c>
      <c r="B1336" t="s">
        <v>475</v>
      </c>
      <c r="C1336">
        <v>103</v>
      </c>
      <c r="D1336">
        <v>88</v>
      </c>
    </row>
    <row r="1337" spans="1:4" x14ac:dyDescent="0.2">
      <c r="A1337" t="s">
        <v>601</v>
      </c>
      <c r="B1337" t="s">
        <v>600</v>
      </c>
      <c r="C1337">
        <v>250</v>
      </c>
      <c r="D1337">
        <v>211</v>
      </c>
    </row>
    <row r="1338" spans="1:4" x14ac:dyDescent="0.2">
      <c r="A1338" t="s">
        <v>478</v>
      </c>
      <c r="B1338" t="s">
        <v>477</v>
      </c>
      <c r="C1338">
        <v>754</v>
      </c>
      <c r="D1338">
        <v>745</v>
      </c>
    </row>
    <row r="1339" spans="1:4" x14ac:dyDescent="0.2">
      <c r="A1339" t="s">
        <v>886</v>
      </c>
      <c r="B1339" t="s">
        <v>885</v>
      </c>
      <c r="C1339">
        <v>2922</v>
      </c>
      <c r="D1339" s="264">
        <v>3129</v>
      </c>
    </row>
    <row r="1340" spans="1:4" x14ac:dyDescent="0.2">
      <c r="A1340" t="s">
        <v>152</v>
      </c>
      <c r="B1340" t="s">
        <v>151</v>
      </c>
      <c r="C1340">
        <v>413</v>
      </c>
      <c r="D1340">
        <v>371</v>
      </c>
    </row>
    <row r="1341" spans="1:4" x14ac:dyDescent="0.2">
      <c r="A1341" t="s">
        <v>1813</v>
      </c>
      <c r="B1341" t="s">
        <v>1812</v>
      </c>
      <c r="C1341">
        <v>565</v>
      </c>
      <c r="D1341">
        <v>527</v>
      </c>
    </row>
    <row r="1342" spans="1:4" x14ac:dyDescent="0.2">
      <c r="A1342" t="s">
        <v>776</v>
      </c>
      <c r="B1342" t="s">
        <v>775</v>
      </c>
      <c r="C1342">
        <v>171</v>
      </c>
      <c r="D1342">
        <v>165</v>
      </c>
    </row>
    <row r="1343" spans="1:4" x14ac:dyDescent="0.2">
      <c r="A1343" t="s">
        <v>1280</v>
      </c>
      <c r="B1343" t="s">
        <v>1279</v>
      </c>
      <c r="C1343">
        <v>1051</v>
      </c>
      <c r="D1343" s="264">
        <v>1080</v>
      </c>
    </row>
    <row r="1344" spans="1:4" x14ac:dyDescent="0.2">
      <c r="A1344" t="s">
        <v>1140</v>
      </c>
      <c r="B1344" t="s">
        <v>1139</v>
      </c>
      <c r="C1344">
        <v>92</v>
      </c>
      <c r="D1344">
        <v>61</v>
      </c>
    </row>
    <row r="1345" spans="1:4" x14ac:dyDescent="0.2">
      <c r="A1345" t="s">
        <v>1784</v>
      </c>
      <c r="B1345" t="s">
        <v>1783</v>
      </c>
      <c r="C1345">
        <v>987</v>
      </c>
      <c r="D1345" s="264">
        <v>1082</v>
      </c>
    </row>
    <row r="1346" spans="1:4" x14ac:dyDescent="0.2">
      <c r="A1346" t="s">
        <v>184</v>
      </c>
      <c r="B1346" t="s">
        <v>183</v>
      </c>
      <c r="C1346">
        <v>767</v>
      </c>
      <c r="D1346">
        <v>712</v>
      </c>
    </row>
    <row r="1347" spans="1:4" x14ac:dyDescent="0.2">
      <c r="A1347" t="e">
        <v>#N/A</v>
      </c>
      <c r="B1347" t="s">
        <v>2205</v>
      </c>
      <c r="C1347">
        <v>55</v>
      </c>
      <c r="D1347">
        <v>49</v>
      </c>
    </row>
    <row r="1348" spans="1:4" x14ac:dyDescent="0.2">
      <c r="A1348" t="s">
        <v>1353</v>
      </c>
      <c r="B1348" t="s">
        <v>1352</v>
      </c>
      <c r="C1348">
        <v>600</v>
      </c>
      <c r="D1348">
        <v>509</v>
      </c>
    </row>
    <row r="1349" spans="1:4" x14ac:dyDescent="0.2">
      <c r="A1349" t="s">
        <v>1001</v>
      </c>
      <c r="B1349" t="s">
        <v>1000</v>
      </c>
      <c r="C1349">
        <v>556</v>
      </c>
      <c r="D1349">
        <v>504</v>
      </c>
    </row>
    <row r="1350" spans="1:4" x14ac:dyDescent="0.2">
      <c r="A1350" t="s">
        <v>1815</v>
      </c>
      <c r="B1350" t="s">
        <v>1814</v>
      </c>
      <c r="C1350">
        <v>1015</v>
      </c>
      <c r="D1350">
        <v>945</v>
      </c>
    </row>
    <row r="1351" spans="1:4" x14ac:dyDescent="0.2">
      <c r="A1351" t="s">
        <v>1377</v>
      </c>
      <c r="B1351" t="s">
        <v>1376</v>
      </c>
      <c r="C1351">
        <v>5358</v>
      </c>
      <c r="D1351" s="264">
        <v>5269</v>
      </c>
    </row>
    <row r="1352" spans="1:4" x14ac:dyDescent="0.2">
      <c r="A1352" t="s">
        <v>332</v>
      </c>
      <c r="B1352" t="s">
        <v>331</v>
      </c>
      <c r="C1352">
        <v>1253</v>
      </c>
      <c r="D1352" s="264">
        <v>1146</v>
      </c>
    </row>
    <row r="1353" spans="1:4" x14ac:dyDescent="0.2">
      <c r="A1353" t="s">
        <v>2075</v>
      </c>
      <c r="B1353" t="s">
        <v>2074</v>
      </c>
      <c r="C1353">
        <v>680</v>
      </c>
      <c r="D1353">
        <v>635</v>
      </c>
    </row>
    <row r="1354" spans="1:4" x14ac:dyDescent="0.2">
      <c r="A1354" t="s">
        <v>888</v>
      </c>
      <c r="B1354" t="s">
        <v>887</v>
      </c>
      <c r="C1354">
        <v>174</v>
      </c>
      <c r="D1354">
        <v>139</v>
      </c>
    </row>
    <row r="1355" spans="1:4" x14ac:dyDescent="0.2">
      <c r="A1355" t="s">
        <v>518</v>
      </c>
      <c r="B1355" t="s">
        <v>517</v>
      </c>
      <c r="C1355">
        <v>232</v>
      </c>
      <c r="D1355">
        <v>240</v>
      </c>
    </row>
    <row r="1356" spans="1:4" x14ac:dyDescent="0.2">
      <c r="A1356" t="s">
        <v>1972</v>
      </c>
      <c r="B1356" t="s">
        <v>1971</v>
      </c>
      <c r="C1356">
        <v>1038</v>
      </c>
      <c r="D1356" s="264">
        <v>1037</v>
      </c>
    </row>
    <row r="1357" spans="1:4" x14ac:dyDescent="0.2">
      <c r="A1357" t="s">
        <v>1521</v>
      </c>
      <c r="B1357" t="s">
        <v>1520</v>
      </c>
      <c r="C1357">
        <v>900</v>
      </c>
      <c r="D1357">
        <v>844</v>
      </c>
    </row>
    <row r="1358" spans="1:4" x14ac:dyDescent="0.2">
      <c r="A1358" t="s">
        <v>696</v>
      </c>
      <c r="B1358" t="s">
        <v>695</v>
      </c>
      <c r="C1358">
        <v>73</v>
      </c>
      <c r="D1358">
        <v>79</v>
      </c>
    </row>
    <row r="1359" spans="1:4" x14ac:dyDescent="0.2">
      <c r="A1359" t="s">
        <v>2051</v>
      </c>
      <c r="B1359" t="s">
        <v>2050</v>
      </c>
      <c r="C1359">
        <v>290</v>
      </c>
      <c r="D1359">
        <v>252</v>
      </c>
    </row>
    <row r="1360" spans="1:4" x14ac:dyDescent="0.2">
      <c r="A1360" t="s">
        <v>810</v>
      </c>
      <c r="B1360" t="s">
        <v>809</v>
      </c>
      <c r="C1360">
        <v>964</v>
      </c>
      <c r="D1360">
        <v>824</v>
      </c>
    </row>
    <row r="1361" spans="1:4" x14ac:dyDescent="0.2">
      <c r="A1361" t="s">
        <v>520</v>
      </c>
      <c r="B1361" t="s">
        <v>519</v>
      </c>
      <c r="C1361">
        <v>676</v>
      </c>
      <c r="D1361">
        <v>642</v>
      </c>
    </row>
    <row r="1362" spans="1:4" x14ac:dyDescent="0.2">
      <c r="A1362" t="s">
        <v>603</v>
      </c>
      <c r="B1362" t="s">
        <v>602</v>
      </c>
      <c r="C1362">
        <v>225</v>
      </c>
      <c r="D1362">
        <v>236</v>
      </c>
    </row>
    <row r="1363" spans="1:4" x14ac:dyDescent="0.2">
      <c r="A1363" t="s">
        <v>1255</v>
      </c>
      <c r="B1363" t="s">
        <v>1254</v>
      </c>
      <c r="C1363">
        <v>600</v>
      </c>
      <c r="D1363">
        <v>556</v>
      </c>
    </row>
    <row r="1364" spans="1:4" x14ac:dyDescent="0.2">
      <c r="A1364" t="s">
        <v>572</v>
      </c>
      <c r="B1364" t="s">
        <v>571</v>
      </c>
      <c r="C1364">
        <v>583</v>
      </c>
      <c r="D1364" s="264">
        <v>1244</v>
      </c>
    </row>
    <row r="1365" spans="1:4" x14ac:dyDescent="0.2">
      <c r="A1365" t="s">
        <v>1437</v>
      </c>
      <c r="B1365" t="s">
        <v>1436</v>
      </c>
      <c r="C1365">
        <v>102</v>
      </c>
      <c r="D1365">
        <v>92</v>
      </c>
    </row>
    <row r="1366" spans="1:4" x14ac:dyDescent="0.2">
      <c r="A1366" t="s">
        <v>1755</v>
      </c>
      <c r="B1366" t="s">
        <v>1754</v>
      </c>
      <c r="C1366">
        <v>325</v>
      </c>
      <c r="D1366">
        <v>312</v>
      </c>
    </row>
    <row r="1367" spans="1:4" x14ac:dyDescent="0.2">
      <c r="A1367" t="s">
        <v>1840</v>
      </c>
      <c r="B1367" t="s">
        <v>1839</v>
      </c>
      <c r="C1367">
        <v>218</v>
      </c>
      <c r="D1367">
        <v>188</v>
      </c>
    </row>
    <row r="1368" spans="1:4" x14ac:dyDescent="0.2">
      <c r="A1368" t="s">
        <v>141</v>
      </c>
      <c r="B1368" t="s">
        <v>140</v>
      </c>
      <c r="C1368">
        <v>82</v>
      </c>
      <c r="D1368">
        <v>63</v>
      </c>
    </row>
    <row r="1369" spans="1:4" x14ac:dyDescent="0.2">
      <c r="A1369" t="s">
        <v>630</v>
      </c>
      <c r="B1369" t="s">
        <v>629</v>
      </c>
      <c r="C1369">
        <v>276</v>
      </c>
      <c r="D1369">
        <v>256</v>
      </c>
    </row>
    <row r="1370" spans="1:4" x14ac:dyDescent="0.2">
      <c r="A1370" t="s">
        <v>289</v>
      </c>
      <c r="B1370" t="s">
        <v>288</v>
      </c>
      <c r="C1370">
        <v>1099</v>
      </c>
      <c r="D1370" s="264">
        <v>1130</v>
      </c>
    </row>
    <row r="1371" spans="1:4" x14ac:dyDescent="0.2">
      <c r="A1371" t="s">
        <v>85</v>
      </c>
      <c r="B1371" t="s">
        <v>84</v>
      </c>
      <c r="C1371">
        <v>2129</v>
      </c>
      <c r="D1371" s="264">
        <v>1982</v>
      </c>
    </row>
    <row r="1372" spans="1:4" x14ac:dyDescent="0.2">
      <c r="A1372" t="s">
        <v>456</v>
      </c>
      <c r="B1372" t="s">
        <v>455</v>
      </c>
      <c r="C1372">
        <v>93</v>
      </c>
      <c r="D1372">
        <v>75</v>
      </c>
    </row>
    <row r="1373" spans="1:4" x14ac:dyDescent="0.2">
      <c r="A1373" t="s">
        <v>1584</v>
      </c>
      <c r="B1373" t="s">
        <v>1583</v>
      </c>
      <c r="C1373">
        <v>5098</v>
      </c>
      <c r="D1373" s="264">
        <v>8246</v>
      </c>
    </row>
    <row r="1374" spans="1:4" x14ac:dyDescent="0.2">
      <c r="A1374" t="s">
        <v>1639</v>
      </c>
      <c r="B1374" t="s">
        <v>1638</v>
      </c>
      <c r="C1374">
        <v>9105</v>
      </c>
      <c r="D1374" s="264">
        <v>9218</v>
      </c>
    </row>
    <row r="1375" spans="1:4" x14ac:dyDescent="0.2">
      <c r="A1375" t="s">
        <v>356</v>
      </c>
      <c r="B1375" t="s">
        <v>355</v>
      </c>
      <c r="C1375">
        <v>1039</v>
      </c>
      <c r="D1375" s="264">
        <v>1036</v>
      </c>
    </row>
    <row r="1376" spans="1:4" x14ac:dyDescent="0.2">
      <c r="A1376" t="s">
        <v>827</v>
      </c>
      <c r="B1376" t="s">
        <v>826</v>
      </c>
      <c r="C1376">
        <v>2596</v>
      </c>
      <c r="D1376" s="264">
        <v>2706</v>
      </c>
    </row>
    <row r="1377" spans="1:4" x14ac:dyDescent="0.2">
      <c r="A1377" t="s">
        <v>724</v>
      </c>
      <c r="B1377" t="s">
        <v>723</v>
      </c>
      <c r="C1377">
        <v>106</v>
      </c>
      <c r="D1377">
        <v>94</v>
      </c>
    </row>
    <row r="1378" spans="1:4" x14ac:dyDescent="0.2">
      <c r="A1378" t="s">
        <v>1641</v>
      </c>
      <c r="B1378" t="s">
        <v>1640</v>
      </c>
      <c r="C1378">
        <v>70</v>
      </c>
      <c r="D1378">
        <v>63</v>
      </c>
    </row>
    <row r="1379" spans="1:4" x14ac:dyDescent="0.2">
      <c r="A1379" t="s">
        <v>847</v>
      </c>
      <c r="B1379" t="s">
        <v>846</v>
      </c>
      <c r="C1379">
        <v>1668</v>
      </c>
      <c r="D1379" s="264">
        <v>1569</v>
      </c>
    </row>
    <row r="1380" spans="1:4" x14ac:dyDescent="0.2">
      <c r="A1380" t="s">
        <v>480</v>
      </c>
      <c r="B1380" t="s">
        <v>479</v>
      </c>
      <c r="C1380">
        <v>1987</v>
      </c>
      <c r="D1380" s="264">
        <v>1919</v>
      </c>
    </row>
    <row r="1381" spans="1:4" x14ac:dyDescent="0.2">
      <c r="A1381" t="s">
        <v>334</v>
      </c>
      <c r="B1381" t="s">
        <v>333</v>
      </c>
      <c r="C1381">
        <v>202</v>
      </c>
      <c r="D1381">
        <v>246</v>
      </c>
    </row>
    <row r="1382" spans="1:4" x14ac:dyDescent="0.2">
      <c r="A1382" t="s">
        <v>791</v>
      </c>
      <c r="B1382" t="s">
        <v>790</v>
      </c>
      <c r="C1382">
        <v>1240</v>
      </c>
      <c r="D1382" s="264">
        <v>1187</v>
      </c>
    </row>
    <row r="1383" spans="1:4" x14ac:dyDescent="0.2">
      <c r="A1383" t="s">
        <v>1330</v>
      </c>
      <c r="B1383" t="s">
        <v>858</v>
      </c>
      <c r="C1383">
        <v>144</v>
      </c>
      <c r="D1383">
        <v>130</v>
      </c>
    </row>
    <row r="1384" spans="1:4" x14ac:dyDescent="0.2">
      <c r="A1384" t="s">
        <v>778</v>
      </c>
      <c r="B1384" t="s">
        <v>777</v>
      </c>
      <c r="C1384">
        <v>4218</v>
      </c>
      <c r="D1384" s="264">
        <v>4461</v>
      </c>
    </row>
    <row r="1385" spans="1:4" x14ac:dyDescent="0.2">
      <c r="A1385" t="s">
        <v>1616</v>
      </c>
      <c r="B1385" t="s">
        <v>878</v>
      </c>
      <c r="C1385">
        <v>207</v>
      </c>
      <c r="D1385">
        <v>196</v>
      </c>
    </row>
    <row r="1386" spans="1:4" x14ac:dyDescent="0.2">
      <c r="A1386" t="s">
        <v>2053</v>
      </c>
      <c r="B1386" t="s">
        <v>2052</v>
      </c>
      <c r="C1386">
        <v>229</v>
      </c>
      <c r="D1386">
        <v>226</v>
      </c>
    </row>
    <row r="1387" spans="1:4" x14ac:dyDescent="0.2">
      <c r="A1387" t="s">
        <v>780</v>
      </c>
      <c r="B1387" t="s">
        <v>779</v>
      </c>
      <c r="C1387">
        <v>96</v>
      </c>
      <c r="D1387">
        <v>98</v>
      </c>
    </row>
    <row r="1388" spans="1:4" x14ac:dyDescent="0.2">
      <c r="A1388" t="s">
        <v>1974</v>
      </c>
      <c r="B1388" t="s">
        <v>1973</v>
      </c>
      <c r="C1388">
        <v>340</v>
      </c>
      <c r="D1388">
        <v>303</v>
      </c>
    </row>
    <row r="1389" spans="1:4" x14ac:dyDescent="0.2">
      <c r="A1389" t="s">
        <v>985</v>
      </c>
      <c r="B1389" t="s">
        <v>984</v>
      </c>
      <c r="C1389">
        <v>57</v>
      </c>
      <c r="D1389">
        <v>47</v>
      </c>
    </row>
    <row r="1390" spans="1:4" x14ac:dyDescent="0.2">
      <c r="A1390" t="s">
        <v>1732</v>
      </c>
      <c r="B1390" t="s">
        <v>1731</v>
      </c>
      <c r="C1390">
        <v>5282</v>
      </c>
      <c r="D1390" s="264">
        <v>5106</v>
      </c>
    </row>
    <row r="1391" spans="1:4" x14ac:dyDescent="0.2">
      <c r="A1391" t="s">
        <v>1142</v>
      </c>
      <c r="B1391" t="s">
        <v>1141</v>
      </c>
      <c r="C1391">
        <v>134</v>
      </c>
      <c r="D1391">
        <v>114</v>
      </c>
    </row>
    <row r="1392" spans="1:4" x14ac:dyDescent="0.2">
      <c r="A1392" t="s">
        <v>99</v>
      </c>
      <c r="B1392" t="s">
        <v>98</v>
      </c>
      <c r="C1392">
        <v>330</v>
      </c>
      <c r="D1392">
        <v>328</v>
      </c>
    </row>
    <row r="1393" spans="1:4" x14ac:dyDescent="0.2">
      <c r="A1393" t="s">
        <v>1482</v>
      </c>
      <c r="B1393" t="s">
        <v>1481</v>
      </c>
      <c r="C1393">
        <v>200</v>
      </c>
      <c r="D1393">
        <v>170</v>
      </c>
    </row>
    <row r="1394" spans="1:4" x14ac:dyDescent="0.2">
      <c r="A1394" t="s">
        <v>1905</v>
      </c>
      <c r="B1394" t="s">
        <v>1904</v>
      </c>
      <c r="C1394">
        <v>759</v>
      </c>
      <c r="D1394">
        <v>771</v>
      </c>
    </row>
    <row r="1395" spans="1:4" x14ac:dyDescent="0.2">
      <c r="A1395" t="s">
        <v>1467</v>
      </c>
      <c r="B1395" t="s">
        <v>1466</v>
      </c>
      <c r="C1395">
        <v>1733</v>
      </c>
      <c r="D1395" s="264">
        <v>1672</v>
      </c>
    </row>
    <row r="1396" spans="1:4" x14ac:dyDescent="0.2">
      <c r="A1396" t="s">
        <v>1643</v>
      </c>
      <c r="B1396" t="s">
        <v>1642</v>
      </c>
      <c r="C1396">
        <v>83</v>
      </c>
      <c r="D1396">
        <v>86</v>
      </c>
    </row>
    <row r="1397" spans="1:4" x14ac:dyDescent="0.2">
      <c r="A1397" t="s">
        <v>1332</v>
      </c>
      <c r="B1397" t="s">
        <v>1331</v>
      </c>
      <c r="C1397">
        <v>277</v>
      </c>
      <c r="D1397">
        <v>235</v>
      </c>
    </row>
    <row r="1398" spans="1:4" x14ac:dyDescent="0.2">
      <c r="A1398" t="s">
        <v>1379</v>
      </c>
      <c r="B1398" t="s">
        <v>1378</v>
      </c>
      <c r="C1398">
        <v>214</v>
      </c>
      <c r="D1398">
        <v>152</v>
      </c>
    </row>
    <row r="1399" spans="1:4" x14ac:dyDescent="0.2">
      <c r="A1399" t="s">
        <v>1557</v>
      </c>
      <c r="B1399" t="s">
        <v>1556</v>
      </c>
      <c r="C1399">
        <v>177</v>
      </c>
      <c r="D1399">
        <v>138</v>
      </c>
    </row>
    <row r="1400" spans="1:4" x14ac:dyDescent="0.2">
      <c r="A1400" t="s">
        <v>1355</v>
      </c>
      <c r="B1400" t="s">
        <v>1354</v>
      </c>
      <c r="C1400">
        <v>170</v>
      </c>
      <c r="D1400">
        <v>173</v>
      </c>
    </row>
    <row r="1401" spans="1:4" x14ac:dyDescent="0.2">
      <c r="A1401" t="s">
        <v>1757</v>
      </c>
      <c r="B1401" t="s">
        <v>1756</v>
      </c>
      <c r="C1401">
        <v>2478</v>
      </c>
      <c r="D1401" s="264">
        <v>2546</v>
      </c>
    </row>
    <row r="1402" spans="1:4" x14ac:dyDescent="0.2">
      <c r="A1402" t="s">
        <v>738</v>
      </c>
      <c r="B1402" t="s">
        <v>737</v>
      </c>
      <c r="C1402">
        <v>489</v>
      </c>
      <c r="D1402">
        <v>449</v>
      </c>
    </row>
    <row r="1403" spans="1:4" x14ac:dyDescent="0.2">
      <c r="A1403" t="s">
        <v>1144</v>
      </c>
      <c r="B1403" t="s">
        <v>1143</v>
      </c>
      <c r="C1403">
        <v>64</v>
      </c>
      <c r="D1403">
        <v>50</v>
      </c>
    </row>
    <row r="1404" spans="1:4" x14ac:dyDescent="0.2">
      <c r="A1404" t="s">
        <v>239</v>
      </c>
      <c r="B1404" t="s">
        <v>238</v>
      </c>
      <c r="C1404">
        <v>950</v>
      </c>
      <c r="D1404">
        <v>823</v>
      </c>
    </row>
    <row r="1405" spans="1:4" x14ac:dyDescent="0.2">
      <c r="A1405" t="s">
        <v>1146</v>
      </c>
      <c r="B1405" t="s">
        <v>1145</v>
      </c>
      <c r="C1405">
        <v>837</v>
      </c>
      <c r="D1405">
        <v>764</v>
      </c>
    </row>
    <row r="1406" spans="1:4" x14ac:dyDescent="0.2">
      <c r="A1406" t="s">
        <v>1381</v>
      </c>
      <c r="B1406" t="s">
        <v>1380</v>
      </c>
      <c r="C1406">
        <v>171</v>
      </c>
      <c r="D1406">
        <v>185</v>
      </c>
    </row>
    <row r="1407" spans="1:4" x14ac:dyDescent="0.2">
      <c r="A1407" t="s">
        <v>1502</v>
      </c>
      <c r="B1407" t="s">
        <v>1501</v>
      </c>
      <c r="C1407">
        <v>39</v>
      </c>
      <c r="D1407">
        <v>23</v>
      </c>
    </row>
    <row r="1408" spans="1:4" x14ac:dyDescent="0.2">
      <c r="A1408" t="s">
        <v>1228</v>
      </c>
      <c r="B1408" t="s">
        <v>1227</v>
      </c>
      <c r="C1408">
        <v>6480</v>
      </c>
      <c r="D1408" s="264">
        <v>7024</v>
      </c>
    </row>
    <row r="1409" spans="1:4" x14ac:dyDescent="0.2">
      <c r="A1409" t="s">
        <v>1098</v>
      </c>
      <c r="B1409" t="s">
        <v>1097</v>
      </c>
      <c r="C1409">
        <v>679</v>
      </c>
      <c r="D1409">
        <v>703</v>
      </c>
    </row>
    <row r="1410" spans="1:4" x14ac:dyDescent="0.2">
      <c r="A1410" t="s">
        <v>947</v>
      </c>
      <c r="B1410" t="s">
        <v>946</v>
      </c>
      <c r="C1410">
        <v>205</v>
      </c>
      <c r="D1410">
        <v>180</v>
      </c>
    </row>
    <row r="1411" spans="1:4" x14ac:dyDescent="0.2">
      <c r="A1411" t="s">
        <v>1538</v>
      </c>
      <c r="B1411" t="s">
        <v>1537</v>
      </c>
      <c r="C1411">
        <v>808</v>
      </c>
      <c r="D1411">
        <v>928</v>
      </c>
    </row>
    <row r="1412" spans="1:4" x14ac:dyDescent="0.2">
      <c r="A1412" t="s">
        <v>829</v>
      </c>
      <c r="B1412" t="s">
        <v>828</v>
      </c>
      <c r="C1412">
        <v>250</v>
      </c>
      <c r="D1412">
        <v>282</v>
      </c>
    </row>
    <row r="1413" spans="1:4" x14ac:dyDescent="0.2">
      <c r="A1413" t="s">
        <v>1010</v>
      </c>
      <c r="B1413" t="s">
        <v>1009</v>
      </c>
      <c r="C1413">
        <v>1470</v>
      </c>
      <c r="D1413" s="264">
        <v>1396</v>
      </c>
    </row>
    <row r="1414" spans="1:4" x14ac:dyDescent="0.2">
      <c r="A1414" t="s">
        <v>698</v>
      </c>
      <c r="B1414" t="s">
        <v>697</v>
      </c>
      <c r="C1414">
        <v>339</v>
      </c>
      <c r="D1414">
        <v>374</v>
      </c>
    </row>
    <row r="1415" spans="1:4" x14ac:dyDescent="0.2">
      <c r="A1415" t="s">
        <v>632</v>
      </c>
      <c r="B1415" t="s">
        <v>631</v>
      </c>
      <c r="C1415">
        <v>681</v>
      </c>
      <c r="D1415">
        <v>628</v>
      </c>
    </row>
    <row r="1416" spans="1:4" x14ac:dyDescent="0.2">
      <c r="A1416" t="s">
        <v>2028</v>
      </c>
      <c r="B1416" t="s">
        <v>2027</v>
      </c>
      <c r="C1416">
        <v>253</v>
      </c>
      <c r="D1416">
        <v>225</v>
      </c>
    </row>
    <row r="1417" spans="1:4" x14ac:dyDescent="0.2">
      <c r="A1417" t="s">
        <v>1759</v>
      </c>
      <c r="B1417" t="s">
        <v>1758</v>
      </c>
      <c r="C1417">
        <v>672</v>
      </c>
      <c r="D1417">
        <v>698</v>
      </c>
    </row>
    <row r="1418" spans="1:4" x14ac:dyDescent="0.2">
      <c r="A1418" t="s">
        <v>1202</v>
      </c>
      <c r="B1418" t="s">
        <v>1201</v>
      </c>
      <c r="C1418">
        <v>130</v>
      </c>
      <c r="D1418">
        <v>146</v>
      </c>
    </row>
    <row r="1419" spans="1:4" x14ac:dyDescent="0.2">
      <c r="A1419" t="s">
        <v>906</v>
      </c>
      <c r="B1419" t="s">
        <v>905</v>
      </c>
      <c r="C1419">
        <v>885</v>
      </c>
      <c r="D1419">
        <v>845</v>
      </c>
    </row>
    <row r="1420" spans="1:4" x14ac:dyDescent="0.2">
      <c r="A1420" t="s">
        <v>186</v>
      </c>
      <c r="B1420" t="s">
        <v>185</v>
      </c>
      <c r="C1420">
        <v>2117</v>
      </c>
      <c r="D1420" s="264">
        <v>2282</v>
      </c>
    </row>
    <row r="1421" spans="1:4" x14ac:dyDescent="0.2">
      <c r="A1421" t="s">
        <v>1761</v>
      </c>
      <c r="B1421" t="s">
        <v>1760</v>
      </c>
      <c r="C1421">
        <v>1960</v>
      </c>
      <c r="D1421" s="264">
        <v>2175</v>
      </c>
    </row>
    <row r="1422" spans="1:4" x14ac:dyDescent="0.2">
      <c r="A1422" t="s">
        <v>986</v>
      </c>
      <c r="B1422" t="s">
        <v>977</v>
      </c>
      <c r="C1422">
        <v>4452</v>
      </c>
      <c r="D1422" s="264">
        <v>4690</v>
      </c>
    </row>
    <row r="1423" spans="1:4" x14ac:dyDescent="0.2">
      <c r="A1423" t="s">
        <v>1948</v>
      </c>
      <c r="B1423" t="s">
        <v>1947</v>
      </c>
      <c r="C1423">
        <v>543</v>
      </c>
      <c r="D1423">
        <v>494</v>
      </c>
    </row>
    <row r="1424" spans="1:4" x14ac:dyDescent="0.2">
      <c r="A1424" t="s">
        <v>1786</v>
      </c>
      <c r="B1424" t="s">
        <v>1785</v>
      </c>
      <c r="C1424">
        <v>2316</v>
      </c>
      <c r="D1424" s="264">
        <v>3317</v>
      </c>
    </row>
    <row r="1425" spans="1:4" x14ac:dyDescent="0.2">
      <c r="A1425" t="s">
        <v>1012</v>
      </c>
      <c r="B1425" t="s">
        <v>1011</v>
      </c>
      <c r="C1425">
        <v>2350</v>
      </c>
      <c r="D1425" s="264">
        <v>2142</v>
      </c>
    </row>
    <row r="1426" spans="1:4" x14ac:dyDescent="0.2">
      <c r="A1426" t="s">
        <v>793</v>
      </c>
      <c r="B1426" t="s">
        <v>792</v>
      </c>
      <c r="C1426">
        <v>66</v>
      </c>
      <c r="D1426">
        <v>72</v>
      </c>
    </row>
    <row r="1427" spans="1:4" x14ac:dyDescent="0.2">
      <c r="A1427" t="s">
        <v>241</v>
      </c>
      <c r="B1427" t="s">
        <v>240</v>
      </c>
      <c r="C1427">
        <v>6014</v>
      </c>
      <c r="D1427" s="264">
        <v>5966</v>
      </c>
    </row>
    <row r="1428" spans="1:4" x14ac:dyDescent="0.2">
      <c r="A1428" t="s">
        <v>1907</v>
      </c>
      <c r="B1428" t="s">
        <v>1906</v>
      </c>
      <c r="C1428">
        <v>12998</v>
      </c>
      <c r="D1428" s="264">
        <v>14782</v>
      </c>
    </row>
    <row r="1429" spans="1:4" x14ac:dyDescent="0.2">
      <c r="A1429" t="s">
        <v>1282</v>
      </c>
      <c r="B1429" t="s">
        <v>1281</v>
      </c>
      <c r="C1429">
        <v>875</v>
      </c>
      <c r="D1429">
        <v>814</v>
      </c>
    </row>
    <row r="1430" spans="1:4" x14ac:dyDescent="0.2">
      <c r="A1430" t="s">
        <v>429</v>
      </c>
      <c r="B1430" t="s">
        <v>428</v>
      </c>
      <c r="C1430">
        <v>277</v>
      </c>
      <c r="D1430">
        <v>291</v>
      </c>
    </row>
    <row r="1431" spans="1:4" x14ac:dyDescent="0.2">
      <c r="A1431" t="s">
        <v>1100</v>
      </c>
      <c r="B1431" t="s">
        <v>1099</v>
      </c>
      <c r="C1431">
        <v>62220</v>
      </c>
      <c r="D1431" s="264">
        <v>67862</v>
      </c>
    </row>
    <row r="1432" spans="1:4" x14ac:dyDescent="0.2">
      <c r="A1432" t="s">
        <v>908</v>
      </c>
      <c r="B1432" t="s">
        <v>907</v>
      </c>
      <c r="C1432">
        <v>5193</v>
      </c>
      <c r="D1432" s="264">
        <v>5238</v>
      </c>
    </row>
    <row r="1433" spans="1:4" x14ac:dyDescent="0.2">
      <c r="A1433" t="s">
        <v>1763</v>
      </c>
      <c r="B1433" t="s">
        <v>1762</v>
      </c>
      <c r="C1433">
        <v>585</v>
      </c>
      <c r="D1433">
        <v>609</v>
      </c>
    </row>
    <row r="1434" spans="1:4" x14ac:dyDescent="0.2">
      <c r="A1434" t="s">
        <v>1734</v>
      </c>
      <c r="B1434" t="s">
        <v>1733</v>
      </c>
      <c r="C1434">
        <v>372</v>
      </c>
      <c r="D1434">
        <v>341</v>
      </c>
    </row>
    <row r="1435" spans="1:4" x14ac:dyDescent="0.2">
      <c r="A1435" t="s">
        <v>2009</v>
      </c>
      <c r="B1435" t="s">
        <v>2008</v>
      </c>
      <c r="C1435">
        <v>60</v>
      </c>
      <c r="D1435">
        <v>58</v>
      </c>
    </row>
    <row r="1436" spans="1:4" x14ac:dyDescent="0.2">
      <c r="A1436" t="s">
        <v>849</v>
      </c>
      <c r="B1436" t="s">
        <v>848</v>
      </c>
      <c r="C1436">
        <v>237</v>
      </c>
      <c r="D1436">
        <v>224</v>
      </c>
    </row>
    <row r="1437" spans="1:4" x14ac:dyDescent="0.2">
      <c r="A1437" t="s">
        <v>218</v>
      </c>
      <c r="B1437" t="s">
        <v>217</v>
      </c>
      <c r="C1437">
        <v>829</v>
      </c>
      <c r="D1437">
        <v>930</v>
      </c>
    </row>
    <row r="1438" spans="1:4" x14ac:dyDescent="0.2">
      <c r="A1438" t="s">
        <v>812</v>
      </c>
      <c r="B1438" t="s">
        <v>811</v>
      </c>
      <c r="C1438">
        <v>4626</v>
      </c>
      <c r="D1438" s="264">
        <v>4345</v>
      </c>
    </row>
    <row r="1439" spans="1:4" x14ac:dyDescent="0.2">
      <c r="A1439" t="s">
        <v>243</v>
      </c>
      <c r="B1439" t="s">
        <v>242</v>
      </c>
      <c r="C1439">
        <v>2212</v>
      </c>
      <c r="D1439" s="264">
        <v>2520</v>
      </c>
    </row>
    <row r="1440" spans="1:4" x14ac:dyDescent="0.2">
      <c r="A1440" t="s">
        <v>864</v>
      </c>
      <c r="B1440" t="s">
        <v>863</v>
      </c>
      <c r="C1440">
        <v>1239</v>
      </c>
      <c r="D1440" s="264">
        <v>1215</v>
      </c>
    </row>
    <row r="1441" spans="1:4" x14ac:dyDescent="0.2">
      <c r="A1441" t="s">
        <v>1586</v>
      </c>
      <c r="B1441" t="s">
        <v>1585</v>
      </c>
      <c r="C1441">
        <v>8649</v>
      </c>
      <c r="D1441" s="264">
        <v>17278</v>
      </c>
    </row>
    <row r="1442" spans="1:4" x14ac:dyDescent="0.2">
      <c r="A1442" t="s">
        <v>2055</v>
      </c>
      <c r="B1442" t="s">
        <v>2054</v>
      </c>
      <c r="C1442">
        <v>231</v>
      </c>
      <c r="D1442">
        <v>222</v>
      </c>
    </row>
    <row r="1443" spans="1:4" x14ac:dyDescent="0.2">
      <c r="A1443" t="s">
        <v>301</v>
      </c>
      <c r="B1443" t="s">
        <v>300</v>
      </c>
      <c r="C1443">
        <v>54</v>
      </c>
      <c r="D1443">
        <v>41</v>
      </c>
    </row>
    <row r="1444" spans="1:4" x14ac:dyDescent="0.2">
      <c r="A1444" t="s">
        <v>1932</v>
      </c>
      <c r="B1444" t="s">
        <v>1931</v>
      </c>
      <c r="C1444">
        <v>2293</v>
      </c>
      <c r="D1444" s="264">
        <v>2363</v>
      </c>
    </row>
    <row r="1445" spans="1:4" x14ac:dyDescent="0.2">
      <c r="A1445" t="s">
        <v>866</v>
      </c>
      <c r="B1445" t="s">
        <v>865</v>
      </c>
      <c r="C1445">
        <v>229</v>
      </c>
      <c r="D1445">
        <v>199</v>
      </c>
    </row>
    <row r="1446" spans="1:4" x14ac:dyDescent="0.2">
      <c r="A1446" t="s">
        <v>890</v>
      </c>
      <c r="B1446" t="s">
        <v>889</v>
      </c>
      <c r="C1446">
        <v>739</v>
      </c>
      <c r="D1446">
        <v>652</v>
      </c>
    </row>
    <row r="1447" spans="1:4" x14ac:dyDescent="0.2">
      <c r="A1447" t="s">
        <v>1661</v>
      </c>
      <c r="B1447" t="s">
        <v>1660</v>
      </c>
      <c r="C1447">
        <v>372</v>
      </c>
      <c r="D1447">
        <v>315</v>
      </c>
    </row>
    <row r="1448" spans="1:4" x14ac:dyDescent="0.2">
      <c r="A1448" t="s">
        <v>1788</v>
      </c>
      <c r="B1448" t="s">
        <v>1787</v>
      </c>
      <c r="C1448">
        <v>300</v>
      </c>
      <c r="D1448">
        <v>309</v>
      </c>
    </row>
    <row r="1449" spans="1:4" x14ac:dyDescent="0.2">
      <c r="A1449" t="s">
        <v>1061</v>
      </c>
      <c r="B1449" t="s">
        <v>1060</v>
      </c>
      <c r="C1449">
        <v>606</v>
      </c>
      <c r="D1449">
        <v>599</v>
      </c>
    </row>
    <row r="1450" spans="1:4" x14ac:dyDescent="0.2">
      <c r="A1450" t="s">
        <v>2057</v>
      </c>
      <c r="B1450" t="s">
        <v>2056</v>
      </c>
      <c r="C1450">
        <v>280</v>
      </c>
      <c r="D1450">
        <v>266</v>
      </c>
    </row>
    <row r="1451" spans="1:4" x14ac:dyDescent="0.2">
      <c r="A1451" t="s">
        <v>1203</v>
      </c>
      <c r="B1451" t="s">
        <v>1136</v>
      </c>
      <c r="C1451">
        <v>11427</v>
      </c>
      <c r="D1451" s="264">
        <v>10780</v>
      </c>
    </row>
    <row r="1452" spans="1:4" x14ac:dyDescent="0.2">
      <c r="A1452" t="s">
        <v>1317</v>
      </c>
      <c r="B1452" t="s">
        <v>2118</v>
      </c>
      <c r="C1452">
        <v>97</v>
      </c>
      <c r="D1452">
        <v>84</v>
      </c>
    </row>
    <row r="1453" spans="1:4" x14ac:dyDescent="0.2">
      <c r="A1453" t="s">
        <v>1317</v>
      </c>
      <c r="B1453" t="s">
        <v>1316</v>
      </c>
      <c r="C1453">
        <v>97</v>
      </c>
      <c r="D1453">
        <v>84</v>
      </c>
    </row>
    <row r="1454" spans="1:4" x14ac:dyDescent="0.2">
      <c r="A1454" t="s">
        <v>1874</v>
      </c>
      <c r="B1454" t="s">
        <v>1873</v>
      </c>
      <c r="C1454">
        <v>1066</v>
      </c>
      <c r="D1454" s="264">
        <v>1006</v>
      </c>
    </row>
    <row r="1455" spans="1:4" x14ac:dyDescent="0.2">
      <c r="A1455" t="s">
        <v>1148</v>
      </c>
      <c r="B1455" t="s">
        <v>1147</v>
      </c>
      <c r="C1455">
        <v>1025</v>
      </c>
      <c r="D1455" s="264">
        <v>1009</v>
      </c>
    </row>
    <row r="1456" spans="1:4" x14ac:dyDescent="0.2">
      <c r="A1456" t="s">
        <v>1150</v>
      </c>
      <c r="B1456" t="s">
        <v>1149</v>
      </c>
      <c r="C1456">
        <v>295</v>
      </c>
      <c r="D1456">
        <v>246</v>
      </c>
    </row>
    <row r="1457" spans="1:4" x14ac:dyDescent="0.2">
      <c r="A1457" t="s">
        <v>154</v>
      </c>
      <c r="B1457" t="s">
        <v>153</v>
      </c>
      <c r="C1457">
        <v>687</v>
      </c>
      <c r="D1457">
        <v>622</v>
      </c>
    </row>
    <row r="1458" spans="1:4" x14ac:dyDescent="0.2">
      <c r="A1458" t="s">
        <v>143</v>
      </c>
      <c r="B1458" t="s">
        <v>142</v>
      </c>
      <c r="C1458">
        <v>342</v>
      </c>
      <c r="D1458">
        <v>322</v>
      </c>
    </row>
    <row r="1459" spans="1:4" x14ac:dyDescent="0.2">
      <c r="A1459" t="s">
        <v>1540</v>
      </c>
      <c r="B1459" t="s">
        <v>1539</v>
      </c>
      <c r="C1459">
        <v>1245</v>
      </c>
      <c r="D1459" s="264">
        <v>1411</v>
      </c>
    </row>
    <row r="1460" spans="1:4" x14ac:dyDescent="0.2">
      <c r="A1460" t="s">
        <v>1152</v>
      </c>
      <c r="B1460" t="s">
        <v>1151</v>
      </c>
      <c r="C1460">
        <v>80</v>
      </c>
      <c r="D1460">
        <v>73</v>
      </c>
    </row>
    <row r="1461" spans="1:4" x14ac:dyDescent="0.2">
      <c r="A1461" t="s">
        <v>1736</v>
      </c>
      <c r="B1461" t="s">
        <v>1735</v>
      </c>
      <c r="C1461">
        <v>76</v>
      </c>
      <c r="D1461">
        <v>64</v>
      </c>
    </row>
    <row r="1462" spans="1:4" x14ac:dyDescent="0.2">
      <c r="A1462" t="s">
        <v>1893</v>
      </c>
      <c r="B1462" t="s">
        <v>1892</v>
      </c>
      <c r="C1462">
        <v>214</v>
      </c>
      <c r="D1462">
        <v>167</v>
      </c>
    </row>
    <row r="1463" spans="1:4" x14ac:dyDescent="0.2">
      <c r="A1463" t="s">
        <v>547</v>
      </c>
      <c r="B1463" t="s">
        <v>546</v>
      </c>
      <c r="C1463">
        <v>273</v>
      </c>
      <c r="D1463">
        <v>279</v>
      </c>
    </row>
    <row r="1464" spans="1:4" x14ac:dyDescent="0.2">
      <c r="A1464" t="s">
        <v>892</v>
      </c>
      <c r="B1464" t="s">
        <v>891</v>
      </c>
      <c r="C1464">
        <v>593</v>
      </c>
      <c r="D1464">
        <v>507</v>
      </c>
    </row>
    <row r="1465" spans="1:4" x14ac:dyDescent="0.2">
      <c r="A1465" t="s">
        <v>303</v>
      </c>
      <c r="B1465" t="s">
        <v>302</v>
      </c>
      <c r="C1465">
        <v>70</v>
      </c>
      <c r="D1465">
        <v>60</v>
      </c>
    </row>
    <row r="1466" spans="1:4" x14ac:dyDescent="0.2">
      <c r="A1466" t="s">
        <v>1334</v>
      </c>
      <c r="B1466" t="s">
        <v>1333</v>
      </c>
      <c r="C1466">
        <v>7731</v>
      </c>
      <c r="D1466" s="264">
        <v>7313</v>
      </c>
    </row>
    <row r="1467" spans="1:4" x14ac:dyDescent="0.2">
      <c r="A1467" t="s">
        <v>1038</v>
      </c>
      <c r="B1467" t="s">
        <v>1037</v>
      </c>
      <c r="C1467">
        <v>272</v>
      </c>
      <c r="D1467">
        <v>260</v>
      </c>
    </row>
    <row r="1468" spans="1:4" x14ac:dyDescent="0.2">
      <c r="A1468" t="s">
        <v>188</v>
      </c>
      <c r="B1468" t="s">
        <v>187</v>
      </c>
      <c r="C1468">
        <v>2275</v>
      </c>
      <c r="D1468" s="264">
        <v>2285</v>
      </c>
    </row>
    <row r="1469" spans="1:4" x14ac:dyDescent="0.2">
      <c r="A1469" t="s">
        <v>1909</v>
      </c>
      <c r="B1469" t="s">
        <v>1908</v>
      </c>
      <c r="C1469">
        <v>360</v>
      </c>
      <c r="D1469">
        <v>361</v>
      </c>
    </row>
    <row r="1470" spans="1:4" x14ac:dyDescent="0.2">
      <c r="A1470" t="s">
        <v>1015</v>
      </c>
      <c r="B1470" t="s">
        <v>1014</v>
      </c>
      <c r="C1470">
        <v>287</v>
      </c>
      <c r="D1470">
        <v>283</v>
      </c>
    </row>
    <row r="1471" spans="1:4" x14ac:dyDescent="0.2">
      <c r="A1471" t="s">
        <v>305</v>
      </c>
      <c r="B1471" t="s">
        <v>304</v>
      </c>
      <c r="C1471">
        <v>1787</v>
      </c>
      <c r="D1471" s="264">
        <v>1727</v>
      </c>
    </row>
    <row r="1472" spans="1:4" x14ac:dyDescent="0.2">
      <c r="A1472" t="s">
        <v>1990</v>
      </c>
      <c r="B1472" t="s">
        <v>1989</v>
      </c>
      <c r="C1472">
        <v>2140</v>
      </c>
      <c r="D1472" s="264">
        <v>2100</v>
      </c>
    </row>
    <row r="1473" spans="1:4" x14ac:dyDescent="0.2">
      <c r="A1473" t="s">
        <v>654</v>
      </c>
      <c r="B1473" t="s">
        <v>653</v>
      </c>
      <c r="C1473">
        <v>1023</v>
      </c>
      <c r="D1473" s="264">
        <v>1105</v>
      </c>
    </row>
    <row r="1474" spans="1:4" x14ac:dyDescent="0.2">
      <c r="A1474" t="s">
        <v>1676</v>
      </c>
      <c r="B1474" t="s">
        <v>1675</v>
      </c>
      <c r="C1474">
        <v>1278</v>
      </c>
      <c r="D1474" s="264">
        <v>1142</v>
      </c>
    </row>
    <row r="1475" spans="1:4" x14ac:dyDescent="0.2">
      <c r="A1475" t="s">
        <v>305</v>
      </c>
      <c r="B1475" t="s">
        <v>2119</v>
      </c>
      <c r="C1475">
        <v>1787</v>
      </c>
      <c r="D1475" s="264">
        <v>1727</v>
      </c>
    </row>
    <row r="1476" spans="1:4" x14ac:dyDescent="0.2">
      <c r="A1476" t="s">
        <v>1990</v>
      </c>
      <c r="B1476" t="s">
        <v>2120</v>
      </c>
      <c r="C1476">
        <v>2140</v>
      </c>
      <c r="D1476" s="264">
        <v>2100</v>
      </c>
    </row>
    <row r="1477" spans="1:4" x14ac:dyDescent="0.2">
      <c r="A1477" t="s">
        <v>654</v>
      </c>
      <c r="B1477" t="s">
        <v>2121</v>
      </c>
      <c r="C1477">
        <v>1023</v>
      </c>
      <c r="D1477" s="264">
        <v>1105</v>
      </c>
    </row>
    <row r="1478" spans="1:4" x14ac:dyDescent="0.2">
      <c r="A1478" t="s">
        <v>260</v>
      </c>
      <c r="B1478" t="s">
        <v>259</v>
      </c>
      <c r="C1478">
        <v>484</v>
      </c>
      <c r="D1478">
        <v>596</v>
      </c>
    </row>
    <row r="1479" spans="1:4" x14ac:dyDescent="0.2">
      <c r="A1479" t="s">
        <v>1676</v>
      </c>
      <c r="B1479" t="s">
        <v>2122</v>
      </c>
      <c r="C1479">
        <v>1278</v>
      </c>
      <c r="D1479" s="264">
        <v>1142</v>
      </c>
    </row>
    <row r="1480" spans="1:4" x14ac:dyDescent="0.2">
      <c r="A1480" t="s">
        <v>1179</v>
      </c>
      <c r="B1480" t="s">
        <v>1178</v>
      </c>
      <c r="C1480">
        <v>255</v>
      </c>
      <c r="D1480">
        <v>255</v>
      </c>
    </row>
    <row r="1481" spans="1:4" x14ac:dyDescent="0.2">
      <c r="A1481" t="s">
        <v>1063</v>
      </c>
      <c r="B1481" t="s">
        <v>1062</v>
      </c>
      <c r="C1481">
        <v>225</v>
      </c>
      <c r="D1481">
        <v>172</v>
      </c>
    </row>
    <row r="1482" spans="1:4" x14ac:dyDescent="0.2">
      <c r="A1482" t="s">
        <v>605</v>
      </c>
      <c r="B1482" t="s">
        <v>604</v>
      </c>
      <c r="C1482">
        <v>2444</v>
      </c>
      <c r="D1482" s="264">
        <v>2324</v>
      </c>
    </row>
    <row r="1483" spans="1:4" x14ac:dyDescent="0.2">
      <c r="A1483" t="s">
        <v>245</v>
      </c>
      <c r="B1483" t="s">
        <v>244</v>
      </c>
      <c r="C1483">
        <v>503</v>
      </c>
      <c r="D1483">
        <v>461</v>
      </c>
    </row>
    <row r="1484" spans="1:4" x14ac:dyDescent="0.2">
      <c r="A1484" t="s">
        <v>1038</v>
      </c>
      <c r="B1484" t="s">
        <v>2123</v>
      </c>
      <c r="C1484">
        <v>272</v>
      </c>
      <c r="D1484">
        <v>260</v>
      </c>
    </row>
    <row r="1485" spans="1:4" x14ac:dyDescent="0.2">
      <c r="A1485" t="s">
        <v>336</v>
      </c>
      <c r="B1485" t="s">
        <v>335</v>
      </c>
      <c r="C1485">
        <v>152</v>
      </c>
      <c r="D1485">
        <v>121</v>
      </c>
    </row>
    <row r="1486" spans="1:4" x14ac:dyDescent="0.2">
      <c r="A1486" t="s">
        <v>101</v>
      </c>
      <c r="B1486" t="s">
        <v>100</v>
      </c>
      <c r="C1486">
        <v>1012</v>
      </c>
      <c r="D1486">
        <v>999</v>
      </c>
    </row>
    <row r="1487" spans="1:4" x14ac:dyDescent="0.2">
      <c r="A1487" t="s">
        <v>188</v>
      </c>
      <c r="B1487" t="s">
        <v>2124</v>
      </c>
      <c r="C1487">
        <v>2275</v>
      </c>
      <c r="D1487" s="264">
        <v>2285</v>
      </c>
    </row>
    <row r="1488" spans="1:4" x14ac:dyDescent="0.2">
      <c r="A1488" t="s">
        <v>1284</v>
      </c>
      <c r="B1488" t="s">
        <v>1283</v>
      </c>
      <c r="C1488">
        <v>788</v>
      </c>
      <c r="D1488">
        <v>866</v>
      </c>
    </row>
    <row r="1489" spans="1:4" x14ac:dyDescent="0.2">
      <c r="A1489" t="s">
        <v>412</v>
      </c>
      <c r="B1489" t="s">
        <v>411</v>
      </c>
      <c r="C1489">
        <v>149</v>
      </c>
      <c r="D1489">
        <v>132</v>
      </c>
    </row>
    <row r="1490" spans="1:4" x14ac:dyDescent="0.2">
      <c r="A1490" t="s">
        <v>782</v>
      </c>
      <c r="B1490" t="s">
        <v>781</v>
      </c>
      <c r="C1490">
        <v>535</v>
      </c>
      <c r="D1490">
        <v>507</v>
      </c>
    </row>
    <row r="1491" spans="1:4" x14ac:dyDescent="0.2">
      <c r="A1491" t="s">
        <v>1357</v>
      </c>
      <c r="B1491" t="s">
        <v>1356</v>
      </c>
      <c r="C1491">
        <v>266</v>
      </c>
      <c r="D1491">
        <v>239</v>
      </c>
    </row>
    <row r="1492" spans="1:4" x14ac:dyDescent="0.2">
      <c r="A1492" t="s">
        <v>1559</v>
      </c>
      <c r="B1492" t="s">
        <v>1558</v>
      </c>
      <c r="C1492">
        <v>1476</v>
      </c>
      <c r="D1492" s="264">
        <v>1258</v>
      </c>
    </row>
    <row r="1493" spans="1:4" x14ac:dyDescent="0.2">
      <c r="A1493" t="s">
        <v>431</v>
      </c>
      <c r="B1493" t="s">
        <v>430</v>
      </c>
      <c r="C1493">
        <v>461</v>
      </c>
      <c r="D1493">
        <v>439</v>
      </c>
    </row>
    <row r="1494" spans="1:4" x14ac:dyDescent="0.2">
      <c r="A1494" t="s">
        <v>2030</v>
      </c>
      <c r="B1494" t="s">
        <v>2029</v>
      </c>
      <c r="C1494">
        <v>697</v>
      </c>
      <c r="D1494">
        <v>908</v>
      </c>
    </row>
    <row r="1495" spans="1:4" x14ac:dyDescent="0.2">
      <c r="A1495" t="s">
        <v>1706</v>
      </c>
      <c r="B1495" t="s">
        <v>1705</v>
      </c>
      <c r="C1495">
        <v>2847</v>
      </c>
      <c r="D1495" s="264">
        <v>3765</v>
      </c>
    </row>
    <row r="1496" spans="1:4" x14ac:dyDescent="0.2">
      <c r="A1496" t="s">
        <v>1360</v>
      </c>
      <c r="B1496" t="s">
        <v>2125</v>
      </c>
      <c r="C1496">
        <v>883</v>
      </c>
      <c r="D1496">
        <v>938</v>
      </c>
    </row>
    <row r="1497" spans="1:4" x14ac:dyDescent="0.2">
      <c r="A1497" t="s">
        <v>1542</v>
      </c>
      <c r="B1497" t="s">
        <v>1541</v>
      </c>
      <c r="C1497">
        <v>9237</v>
      </c>
      <c r="D1497" s="264">
        <v>9826</v>
      </c>
    </row>
    <row r="1498" spans="1:4" x14ac:dyDescent="0.2">
      <c r="A1498" t="s">
        <v>609</v>
      </c>
      <c r="B1498" t="s">
        <v>608</v>
      </c>
      <c r="C1498">
        <v>13</v>
      </c>
      <c r="D1498">
        <v>15</v>
      </c>
    </row>
    <row r="1499" spans="1:4" x14ac:dyDescent="0.2">
      <c r="A1499" t="s">
        <v>1706</v>
      </c>
      <c r="B1499" t="s">
        <v>2126</v>
      </c>
      <c r="C1499">
        <v>2847</v>
      </c>
      <c r="D1499" s="264">
        <v>3765</v>
      </c>
    </row>
    <row r="1500" spans="1:4" x14ac:dyDescent="0.2">
      <c r="A1500" t="s">
        <v>1181</v>
      </c>
      <c r="B1500" t="s">
        <v>1180</v>
      </c>
      <c r="C1500">
        <v>147</v>
      </c>
      <c r="D1500">
        <v>130</v>
      </c>
    </row>
    <row r="1501" spans="1:4" x14ac:dyDescent="0.2">
      <c r="A1501" t="s">
        <v>1360</v>
      </c>
      <c r="B1501" t="s">
        <v>1359</v>
      </c>
      <c r="C1501">
        <v>883</v>
      </c>
      <c r="D1501">
        <v>938</v>
      </c>
    </row>
    <row r="1502" spans="1:4" x14ac:dyDescent="0.2">
      <c r="A1502" t="s">
        <v>1976</v>
      </c>
      <c r="B1502" t="s">
        <v>1975</v>
      </c>
      <c r="C1502">
        <v>497</v>
      </c>
      <c r="D1502">
        <v>416</v>
      </c>
    </row>
    <row r="1503" spans="1:4" x14ac:dyDescent="0.2">
      <c r="A1503" t="s">
        <v>1319</v>
      </c>
      <c r="B1503" t="s">
        <v>1318</v>
      </c>
      <c r="C1503">
        <v>153</v>
      </c>
      <c r="D1503">
        <v>162</v>
      </c>
    </row>
    <row r="1504" spans="1:4" x14ac:dyDescent="0.2">
      <c r="A1504" t="s">
        <v>1992</v>
      </c>
      <c r="B1504" t="s">
        <v>1991</v>
      </c>
      <c r="C1504">
        <v>258</v>
      </c>
      <c r="D1504">
        <v>289</v>
      </c>
    </row>
    <row r="1505" spans="1:4" x14ac:dyDescent="0.2">
      <c r="A1505" t="s">
        <v>1542</v>
      </c>
      <c r="B1505" t="s">
        <v>2127</v>
      </c>
      <c r="C1505">
        <v>9237</v>
      </c>
      <c r="D1505" s="264">
        <v>9826</v>
      </c>
    </row>
    <row r="1506" spans="1:4" x14ac:dyDescent="0.2">
      <c r="A1506" t="s">
        <v>1842</v>
      </c>
      <c r="B1506" t="s">
        <v>1841</v>
      </c>
      <c r="C1506">
        <v>1401</v>
      </c>
      <c r="D1506" s="264">
        <v>1407</v>
      </c>
    </row>
    <row r="1507" spans="1:4" x14ac:dyDescent="0.2">
      <c r="A1507" t="s">
        <v>607</v>
      </c>
      <c r="B1507" t="s">
        <v>606</v>
      </c>
      <c r="C1507">
        <v>1983</v>
      </c>
      <c r="D1507" s="264">
        <v>1977</v>
      </c>
    </row>
    <row r="1508" spans="1:4" x14ac:dyDescent="0.2">
      <c r="A1508" t="s">
        <v>609</v>
      </c>
      <c r="B1508" t="s">
        <v>2128</v>
      </c>
      <c r="C1508">
        <v>13</v>
      </c>
      <c r="D1508">
        <v>15</v>
      </c>
    </row>
    <row r="1509" spans="1:4" x14ac:dyDescent="0.2">
      <c r="A1509" t="s">
        <v>1286</v>
      </c>
      <c r="B1509" t="s">
        <v>1285</v>
      </c>
      <c r="C1509">
        <v>251</v>
      </c>
      <c r="D1509">
        <v>294</v>
      </c>
    </row>
    <row r="1510" spans="1:4" x14ac:dyDescent="0.2">
      <c r="A1510" t="s">
        <v>1257</v>
      </c>
      <c r="B1510" t="s">
        <v>1256</v>
      </c>
      <c r="C1510">
        <v>392</v>
      </c>
      <c r="D1510">
        <v>384</v>
      </c>
    </row>
    <row r="1511" spans="1:4" x14ac:dyDescent="0.2">
      <c r="A1511" t="s">
        <v>358</v>
      </c>
      <c r="B1511" t="s">
        <v>357</v>
      </c>
      <c r="C1511">
        <v>438</v>
      </c>
      <c r="D1511">
        <v>433</v>
      </c>
    </row>
    <row r="1512" spans="1:4" x14ac:dyDescent="0.2">
      <c r="A1512" t="s">
        <v>1087</v>
      </c>
      <c r="B1512" t="s">
        <v>1086</v>
      </c>
      <c r="C1512">
        <v>325</v>
      </c>
      <c r="D1512">
        <v>315</v>
      </c>
    </row>
    <row r="1513" spans="1:4" x14ac:dyDescent="0.2">
      <c r="A1513" t="s">
        <v>338</v>
      </c>
      <c r="B1513" t="s">
        <v>337</v>
      </c>
      <c r="C1513">
        <v>186</v>
      </c>
      <c r="D1513">
        <v>180</v>
      </c>
    </row>
    <row r="1514" spans="1:4" x14ac:dyDescent="0.2">
      <c r="A1514" t="s">
        <v>974</v>
      </c>
      <c r="B1514" t="s">
        <v>973</v>
      </c>
      <c r="C1514">
        <v>496</v>
      </c>
      <c r="D1514">
        <v>505</v>
      </c>
    </row>
    <row r="1515" spans="1:4" x14ac:dyDescent="0.2">
      <c r="A1515" t="s">
        <v>1817</v>
      </c>
      <c r="B1515" t="s">
        <v>1816</v>
      </c>
      <c r="C1515">
        <v>182</v>
      </c>
      <c r="D1515">
        <v>162</v>
      </c>
    </row>
    <row r="1516" spans="1:4" x14ac:dyDescent="0.2">
      <c r="A1516" t="s">
        <v>574</v>
      </c>
      <c r="B1516" t="s">
        <v>573</v>
      </c>
      <c r="C1516">
        <v>226</v>
      </c>
      <c r="D1516">
        <v>199</v>
      </c>
    </row>
    <row r="1517" spans="1:4" x14ac:dyDescent="0.2">
      <c r="A1517" t="s">
        <v>1950</v>
      </c>
      <c r="B1517" t="s">
        <v>1949</v>
      </c>
      <c r="C1517">
        <v>273</v>
      </c>
      <c r="D1517">
        <v>217</v>
      </c>
    </row>
    <row r="1518" spans="1:4" x14ac:dyDescent="0.2">
      <c r="A1518" t="s">
        <v>262</v>
      </c>
      <c r="B1518" t="s">
        <v>261</v>
      </c>
      <c r="C1518">
        <v>211</v>
      </c>
      <c r="D1518">
        <v>154</v>
      </c>
    </row>
    <row r="1519" spans="1:4" x14ac:dyDescent="0.2">
      <c r="A1519" t="s">
        <v>1230</v>
      </c>
      <c r="B1519" t="s">
        <v>1229</v>
      </c>
      <c r="C1519">
        <v>1898</v>
      </c>
      <c r="D1519" s="264">
        <v>2152</v>
      </c>
    </row>
    <row r="1520" spans="1:4" x14ac:dyDescent="0.2">
      <c r="A1520" t="s">
        <v>1362</v>
      </c>
      <c r="B1520" t="s">
        <v>1361</v>
      </c>
      <c r="C1520">
        <v>272</v>
      </c>
      <c r="D1520">
        <v>301</v>
      </c>
    </row>
    <row r="1521" spans="1:4" x14ac:dyDescent="0.2">
      <c r="A1521" t="s">
        <v>1288</v>
      </c>
      <c r="B1521" t="s">
        <v>1287</v>
      </c>
      <c r="C1521">
        <v>489</v>
      </c>
      <c r="D1521">
        <v>459</v>
      </c>
    </row>
    <row r="1522" spans="1:4" x14ac:dyDescent="0.2">
      <c r="A1522" t="s">
        <v>925</v>
      </c>
      <c r="B1522" t="s">
        <v>924</v>
      </c>
      <c r="C1522">
        <v>217</v>
      </c>
      <c r="D1522">
        <v>170</v>
      </c>
    </row>
    <row r="1523" spans="1:4" x14ac:dyDescent="0.2">
      <c r="A1523" t="s">
        <v>988</v>
      </c>
      <c r="B1523" t="s">
        <v>987</v>
      </c>
      <c r="C1523">
        <v>431</v>
      </c>
      <c r="D1523">
        <v>384</v>
      </c>
    </row>
    <row r="1524" spans="1:4" x14ac:dyDescent="0.2">
      <c r="A1524" t="s">
        <v>1089</v>
      </c>
      <c r="B1524" t="s">
        <v>1088</v>
      </c>
      <c r="C1524">
        <v>275</v>
      </c>
      <c r="D1524">
        <v>268</v>
      </c>
    </row>
    <row r="1525" spans="1:4" x14ac:dyDescent="0.2">
      <c r="A1525" t="s">
        <v>927</v>
      </c>
      <c r="B1525" t="s">
        <v>926</v>
      </c>
      <c r="C1525">
        <v>1545</v>
      </c>
      <c r="D1525" s="264">
        <v>1534</v>
      </c>
    </row>
    <row r="1526" spans="1:4" x14ac:dyDescent="0.2">
      <c r="A1526" t="s">
        <v>307</v>
      </c>
      <c r="B1526" t="s">
        <v>306</v>
      </c>
      <c r="C1526">
        <v>431</v>
      </c>
      <c r="D1526">
        <v>368</v>
      </c>
    </row>
    <row r="1527" spans="1:4" x14ac:dyDescent="0.2">
      <c r="A1527" t="s">
        <v>1183</v>
      </c>
      <c r="B1527" t="s">
        <v>1182</v>
      </c>
      <c r="C1527">
        <v>157</v>
      </c>
      <c r="D1527">
        <v>146</v>
      </c>
    </row>
    <row r="1528" spans="1:4" x14ac:dyDescent="0.2">
      <c r="A1528" t="s">
        <v>1102</v>
      </c>
      <c r="B1528" t="s">
        <v>1101</v>
      </c>
      <c r="C1528">
        <v>1151</v>
      </c>
      <c r="D1528" s="264">
        <v>1300</v>
      </c>
    </row>
    <row r="1529" spans="1:4" x14ac:dyDescent="0.2">
      <c r="A1529" t="s">
        <v>1708</v>
      </c>
      <c r="B1529" t="s">
        <v>1707</v>
      </c>
      <c r="C1529">
        <v>597</v>
      </c>
      <c r="D1529">
        <v>808</v>
      </c>
    </row>
    <row r="1530" spans="1:4" x14ac:dyDescent="0.2">
      <c r="A1530" t="s">
        <v>1858</v>
      </c>
      <c r="B1530" t="s">
        <v>1857</v>
      </c>
      <c r="C1530">
        <v>427</v>
      </c>
      <c r="D1530">
        <v>360</v>
      </c>
    </row>
    <row r="1531" spans="1:4" x14ac:dyDescent="0.2">
      <c r="A1531" t="s">
        <v>522</v>
      </c>
      <c r="B1531" t="s">
        <v>521</v>
      </c>
      <c r="C1531">
        <v>497</v>
      </c>
      <c r="D1531">
        <v>446</v>
      </c>
    </row>
    <row r="1532" spans="1:4" x14ac:dyDescent="0.2">
      <c r="A1532" t="s">
        <v>1428</v>
      </c>
      <c r="B1532" t="s">
        <v>1427</v>
      </c>
      <c r="C1532">
        <v>583</v>
      </c>
      <c r="D1532">
        <v>538</v>
      </c>
    </row>
    <row r="1533" spans="1:4" x14ac:dyDescent="0.2">
      <c r="A1533" t="s">
        <v>524</v>
      </c>
      <c r="B1533" t="s">
        <v>523</v>
      </c>
      <c r="C1533">
        <v>240</v>
      </c>
      <c r="D1533">
        <v>288</v>
      </c>
    </row>
    <row r="1534" spans="1:4" x14ac:dyDescent="0.2">
      <c r="A1534" t="s">
        <v>374</v>
      </c>
      <c r="B1534" t="s">
        <v>373</v>
      </c>
      <c r="C1534">
        <v>794</v>
      </c>
      <c r="D1534">
        <v>789</v>
      </c>
    </row>
    <row r="1535" spans="1:4" x14ac:dyDescent="0.2">
      <c r="A1535" t="s">
        <v>1186</v>
      </c>
      <c r="B1535" t="s">
        <v>2129</v>
      </c>
      <c r="C1535">
        <v>299</v>
      </c>
      <c r="D1535">
        <v>261</v>
      </c>
    </row>
    <row r="1536" spans="1:4" x14ac:dyDescent="0.2">
      <c r="A1536" t="s">
        <v>484</v>
      </c>
      <c r="B1536" t="s">
        <v>483</v>
      </c>
      <c r="C1536">
        <v>249</v>
      </c>
      <c r="D1536">
        <v>269</v>
      </c>
    </row>
    <row r="1537" spans="1:4" x14ac:dyDescent="0.2">
      <c r="A1537" t="s">
        <v>1269</v>
      </c>
      <c r="B1537" t="s">
        <v>1264</v>
      </c>
      <c r="C1537">
        <v>243</v>
      </c>
      <c r="D1537">
        <v>216</v>
      </c>
    </row>
    <row r="1538" spans="1:4" x14ac:dyDescent="0.2">
      <c r="A1538" t="s">
        <v>204</v>
      </c>
      <c r="B1538" t="s">
        <v>203</v>
      </c>
      <c r="C1538">
        <v>158</v>
      </c>
      <c r="D1538">
        <v>122</v>
      </c>
    </row>
    <row r="1539" spans="1:4" x14ac:dyDescent="0.2">
      <c r="A1539" t="s">
        <v>1186</v>
      </c>
      <c r="B1539" t="s">
        <v>1185</v>
      </c>
      <c r="C1539">
        <v>299</v>
      </c>
      <c r="D1539">
        <v>261</v>
      </c>
    </row>
    <row r="1540" spans="1:4" x14ac:dyDescent="0.2">
      <c r="A1540" t="s">
        <v>700</v>
      </c>
      <c r="B1540" t="s">
        <v>699</v>
      </c>
      <c r="C1540">
        <v>246</v>
      </c>
      <c r="D1540">
        <v>240</v>
      </c>
    </row>
    <row r="1541" spans="1:4" x14ac:dyDescent="0.2">
      <c r="A1541" t="s">
        <v>156</v>
      </c>
      <c r="B1541" t="s">
        <v>155</v>
      </c>
      <c r="C1541">
        <v>105</v>
      </c>
      <c r="D1541">
        <v>96</v>
      </c>
    </row>
    <row r="1542" spans="1:4" x14ac:dyDescent="0.2">
      <c r="A1542" t="s">
        <v>1065</v>
      </c>
      <c r="B1542" t="s">
        <v>1064</v>
      </c>
      <c r="C1542">
        <v>366</v>
      </c>
      <c r="D1542">
        <v>379</v>
      </c>
    </row>
    <row r="1543" spans="1:4" x14ac:dyDescent="0.2">
      <c r="A1543" t="s">
        <v>1679</v>
      </c>
      <c r="B1543" t="s">
        <v>1678</v>
      </c>
      <c r="C1543">
        <v>305</v>
      </c>
      <c r="D1543">
        <v>315</v>
      </c>
    </row>
    <row r="1544" spans="1:4" x14ac:dyDescent="0.2">
      <c r="A1544" t="s">
        <v>1618</v>
      </c>
      <c r="B1544" t="s">
        <v>1617</v>
      </c>
      <c r="C1544">
        <v>325</v>
      </c>
      <c r="D1544">
        <v>246</v>
      </c>
    </row>
    <row r="1545" spans="1:4" x14ac:dyDescent="0.2">
      <c r="A1545" t="s">
        <v>1300</v>
      </c>
      <c r="B1545" t="s">
        <v>1299</v>
      </c>
      <c r="C1545">
        <v>142</v>
      </c>
      <c r="D1545">
        <v>113</v>
      </c>
    </row>
    <row r="1546" spans="1:4" x14ac:dyDescent="0.2">
      <c r="A1546" t="s">
        <v>206</v>
      </c>
      <c r="B1546" t="s">
        <v>205</v>
      </c>
      <c r="C1546">
        <v>2264</v>
      </c>
      <c r="D1546" s="264">
        <v>2543</v>
      </c>
    </row>
    <row r="1547" spans="1:4" x14ac:dyDescent="0.2">
      <c r="A1547" t="s">
        <v>929</v>
      </c>
      <c r="B1547" t="s">
        <v>928</v>
      </c>
      <c r="C1547">
        <v>200</v>
      </c>
      <c r="D1547">
        <v>183</v>
      </c>
    </row>
    <row r="1548" spans="1:4" x14ac:dyDescent="0.2">
      <c r="A1548" t="s">
        <v>2141</v>
      </c>
      <c r="B1548" t="s">
        <v>2165</v>
      </c>
      <c r="C1548">
        <v>150</v>
      </c>
      <c r="D1548" s="264">
        <v>1294</v>
      </c>
    </row>
    <row r="1549" spans="1:4" x14ac:dyDescent="0.2">
      <c r="A1549" t="s">
        <v>1645</v>
      </c>
      <c r="B1549" t="s">
        <v>1644</v>
      </c>
      <c r="C1549">
        <v>352</v>
      </c>
      <c r="D1549">
        <v>287</v>
      </c>
    </row>
    <row r="1550" spans="1:4" x14ac:dyDescent="0.2">
      <c r="A1550" t="s">
        <v>1523</v>
      </c>
      <c r="B1550" t="s">
        <v>1522</v>
      </c>
      <c r="C1550">
        <v>298</v>
      </c>
      <c r="D1550">
        <v>274</v>
      </c>
    </row>
    <row r="1551" spans="1:4" x14ac:dyDescent="0.2">
      <c r="A1551" t="s">
        <v>1663</v>
      </c>
      <c r="B1551" t="s">
        <v>1662</v>
      </c>
      <c r="C1551">
        <v>28</v>
      </c>
      <c r="D1551">
        <v>29</v>
      </c>
    </row>
    <row r="1552" spans="1:4" x14ac:dyDescent="0.2">
      <c r="A1552" t="s">
        <v>1383</v>
      </c>
      <c r="B1552" t="s">
        <v>1382</v>
      </c>
      <c r="C1552">
        <v>1256</v>
      </c>
      <c r="D1552" s="264">
        <v>1142</v>
      </c>
    </row>
    <row r="1553" spans="1:4" x14ac:dyDescent="0.2">
      <c r="A1553" t="s">
        <v>634</v>
      </c>
      <c r="B1553" t="s">
        <v>633</v>
      </c>
      <c r="C1553">
        <v>5257</v>
      </c>
      <c r="D1553" s="264">
        <v>5179</v>
      </c>
    </row>
    <row r="1554" spans="1:4" x14ac:dyDescent="0.2">
      <c r="A1554" t="s">
        <v>549</v>
      </c>
      <c r="B1554" t="s">
        <v>548</v>
      </c>
      <c r="C1554">
        <v>839</v>
      </c>
      <c r="D1554">
        <v>776</v>
      </c>
    </row>
    <row r="1555" spans="1:4" x14ac:dyDescent="0.2">
      <c r="A1555" t="s">
        <v>2059</v>
      </c>
      <c r="B1555" t="s">
        <v>2058</v>
      </c>
      <c r="C1555">
        <v>1342</v>
      </c>
      <c r="D1555" s="264">
        <v>1323</v>
      </c>
    </row>
    <row r="1556" spans="1:4" x14ac:dyDescent="0.2">
      <c r="A1556" t="s">
        <v>340</v>
      </c>
      <c r="B1556" t="s">
        <v>339</v>
      </c>
      <c r="C1556">
        <v>1490</v>
      </c>
      <c r="D1556" s="264">
        <v>1500</v>
      </c>
    </row>
    <row r="1557" spans="1:4" x14ac:dyDescent="0.2">
      <c r="A1557" t="s">
        <v>309</v>
      </c>
      <c r="B1557" t="s">
        <v>308</v>
      </c>
      <c r="C1557">
        <v>1893</v>
      </c>
      <c r="D1557" s="264">
        <v>1690</v>
      </c>
    </row>
    <row r="1558" spans="1:4" x14ac:dyDescent="0.2">
      <c r="A1558" t="s">
        <v>1410</v>
      </c>
      <c r="B1558" t="s">
        <v>1409</v>
      </c>
      <c r="C1558">
        <v>1322</v>
      </c>
      <c r="D1558" s="264">
        <v>1224</v>
      </c>
    </row>
    <row r="1559" spans="1:4" x14ac:dyDescent="0.2">
      <c r="A1559" t="s">
        <v>1040</v>
      </c>
      <c r="B1559" t="s">
        <v>1039</v>
      </c>
      <c r="C1559">
        <v>6112</v>
      </c>
      <c r="D1559" s="264">
        <v>6141</v>
      </c>
    </row>
    <row r="1560" spans="1:4" x14ac:dyDescent="0.2">
      <c r="A1560" t="s">
        <v>264</v>
      </c>
      <c r="B1560" t="s">
        <v>263</v>
      </c>
      <c r="C1560">
        <v>302</v>
      </c>
      <c r="D1560">
        <v>237</v>
      </c>
    </row>
    <row r="1561" spans="1:4" x14ac:dyDescent="0.2">
      <c r="A1561" t="s">
        <v>762</v>
      </c>
      <c r="B1561" t="s">
        <v>761</v>
      </c>
      <c r="C1561">
        <v>326</v>
      </c>
      <c r="D1561">
        <v>307</v>
      </c>
    </row>
    <row r="1562" spans="1:4" x14ac:dyDescent="0.2">
      <c r="A1562" t="s">
        <v>414</v>
      </c>
      <c r="B1562" t="s">
        <v>413</v>
      </c>
      <c r="C1562">
        <v>1139</v>
      </c>
      <c r="D1562" s="264">
        <v>1117</v>
      </c>
    </row>
    <row r="1563" spans="1:4" x14ac:dyDescent="0.2">
      <c r="A1563" t="s">
        <v>1017</v>
      </c>
      <c r="B1563" t="s">
        <v>1016</v>
      </c>
      <c r="C1563">
        <v>2535</v>
      </c>
      <c r="D1563" s="264">
        <v>2528</v>
      </c>
    </row>
    <row r="1564" spans="1:4" x14ac:dyDescent="0.2">
      <c r="A1564" t="s">
        <v>1232</v>
      </c>
      <c r="B1564" t="s">
        <v>1231</v>
      </c>
      <c r="C1564">
        <v>26294</v>
      </c>
      <c r="D1564" s="264">
        <v>34768</v>
      </c>
    </row>
    <row r="1565" spans="1:4" x14ac:dyDescent="0.2">
      <c r="A1565" t="s">
        <v>360</v>
      </c>
      <c r="B1565" t="s">
        <v>359</v>
      </c>
      <c r="C1565">
        <v>149</v>
      </c>
      <c r="D1565">
        <v>120</v>
      </c>
    </row>
    <row r="1566" spans="1:4" x14ac:dyDescent="0.2">
      <c r="A1566" t="s">
        <v>488</v>
      </c>
      <c r="B1566" t="s">
        <v>487</v>
      </c>
      <c r="C1566">
        <v>421</v>
      </c>
      <c r="D1566">
        <v>462</v>
      </c>
    </row>
    <row r="1567" spans="1:4" x14ac:dyDescent="0.2">
      <c r="A1567" t="s">
        <v>1364</v>
      </c>
      <c r="B1567" t="s">
        <v>1363</v>
      </c>
      <c r="C1567">
        <v>26009</v>
      </c>
      <c r="D1567" s="264">
        <v>27552</v>
      </c>
    </row>
    <row r="1568" spans="1:4" x14ac:dyDescent="0.2">
      <c r="A1568" t="s">
        <v>1123</v>
      </c>
      <c r="B1568" t="s">
        <v>1122</v>
      </c>
      <c r="C1568">
        <v>280</v>
      </c>
      <c r="D1568">
        <v>255</v>
      </c>
    </row>
    <row r="1569" spans="1:4" x14ac:dyDescent="0.2">
      <c r="A1569" t="s">
        <v>1911</v>
      </c>
      <c r="B1569" t="s">
        <v>1910</v>
      </c>
      <c r="C1569">
        <v>467</v>
      </c>
      <c r="D1569">
        <v>465</v>
      </c>
    </row>
    <row r="1570" spans="1:4" x14ac:dyDescent="0.2">
      <c r="A1570" t="s">
        <v>1154</v>
      </c>
      <c r="B1570" t="s">
        <v>1153</v>
      </c>
      <c r="C1570">
        <v>126</v>
      </c>
      <c r="D1570">
        <v>112</v>
      </c>
    </row>
    <row r="1571" spans="1:4" x14ac:dyDescent="0.2">
      <c r="A1571" t="s">
        <v>1336</v>
      </c>
      <c r="B1571" t="s">
        <v>1335</v>
      </c>
      <c r="C1571">
        <v>54</v>
      </c>
      <c r="D1571">
        <v>66</v>
      </c>
    </row>
    <row r="1572" spans="1:4" x14ac:dyDescent="0.2">
      <c r="A1572" t="s">
        <v>390</v>
      </c>
      <c r="B1572" t="s">
        <v>389</v>
      </c>
      <c r="C1572">
        <v>29172</v>
      </c>
      <c r="D1572" s="264">
        <v>28079</v>
      </c>
    </row>
    <row r="1573" spans="1:4" x14ac:dyDescent="0.2">
      <c r="A1573" t="s">
        <v>636</v>
      </c>
      <c r="B1573" t="s">
        <v>635</v>
      </c>
      <c r="C1573">
        <v>104</v>
      </c>
      <c r="D1573">
        <v>127</v>
      </c>
    </row>
    <row r="1574" spans="1:4" x14ac:dyDescent="0.2">
      <c r="A1574" t="s">
        <v>362</v>
      </c>
      <c r="B1574" t="s">
        <v>361</v>
      </c>
      <c r="C1574">
        <v>414</v>
      </c>
      <c r="D1574">
        <v>355</v>
      </c>
    </row>
    <row r="1575" spans="1:4" x14ac:dyDescent="0.2">
      <c r="A1575" t="s">
        <v>1765</v>
      </c>
      <c r="B1575" t="s">
        <v>1764</v>
      </c>
      <c r="C1575">
        <v>83</v>
      </c>
      <c r="D1575">
        <v>87</v>
      </c>
    </row>
    <row r="1576" spans="1:4" x14ac:dyDescent="0.2">
      <c r="A1576" t="s">
        <v>1767</v>
      </c>
      <c r="B1576" t="s">
        <v>1766</v>
      </c>
      <c r="C1576">
        <v>254</v>
      </c>
      <c r="D1576">
        <v>275</v>
      </c>
    </row>
    <row r="1577" spans="1:4" x14ac:dyDescent="0.2">
      <c r="A1577" t="s">
        <v>1790</v>
      </c>
      <c r="B1577" t="s">
        <v>1789</v>
      </c>
      <c r="C1577">
        <v>807</v>
      </c>
      <c r="D1577">
        <v>920</v>
      </c>
    </row>
    <row r="1578" spans="1:4" x14ac:dyDescent="0.2">
      <c r="A1578" t="s">
        <v>740</v>
      </c>
      <c r="B1578" t="s">
        <v>739</v>
      </c>
      <c r="C1578">
        <v>500</v>
      </c>
      <c r="D1578">
        <v>518</v>
      </c>
    </row>
    <row r="1579" spans="1:4" x14ac:dyDescent="0.2">
      <c r="A1579" t="s">
        <v>1710</v>
      </c>
      <c r="B1579" t="s">
        <v>1709</v>
      </c>
      <c r="C1579">
        <v>163</v>
      </c>
      <c r="D1579">
        <v>176</v>
      </c>
    </row>
    <row r="1580" spans="1:4" x14ac:dyDescent="0.2">
      <c r="A1580" t="s">
        <v>1792</v>
      </c>
      <c r="B1580" t="s">
        <v>1791</v>
      </c>
      <c r="C1580">
        <v>318</v>
      </c>
      <c r="D1580">
        <v>333</v>
      </c>
    </row>
    <row r="1581" spans="1:4" x14ac:dyDescent="0.2">
      <c r="A1581" t="s">
        <v>1712</v>
      </c>
      <c r="B1581" t="s">
        <v>1711</v>
      </c>
      <c r="C1581">
        <v>299</v>
      </c>
      <c r="D1581">
        <v>291</v>
      </c>
    </row>
    <row r="1582" spans="1:4" x14ac:dyDescent="0.2">
      <c r="A1582" t="s">
        <v>1620</v>
      </c>
      <c r="B1582" t="s">
        <v>1619</v>
      </c>
      <c r="C1582">
        <v>129</v>
      </c>
      <c r="D1582">
        <v>151</v>
      </c>
    </row>
    <row r="1583" spans="1:4" x14ac:dyDescent="0.2">
      <c r="A1583" t="s">
        <v>486</v>
      </c>
      <c r="B1583" t="s">
        <v>485</v>
      </c>
      <c r="C1583">
        <v>871</v>
      </c>
      <c r="D1583">
        <v>871</v>
      </c>
    </row>
    <row r="1584" spans="1:4" x14ac:dyDescent="0.2">
      <c r="A1584" t="s">
        <v>1392</v>
      </c>
      <c r="B1584" t="s">
        <v>1391</v>
      </c>
      <c r="C1584">
        <v>173</v>
      </c>
      <c r="D1584">
        <v>122</v>
      </c>
    </row>
    <row r="1585" spans="1:4" x14ac:dyDescent="0.2">
      <c r="A1585" t="s">
        <v>376</v>
      </c>
      <c r="B1585" t="s">
        <v>375</v>
      </c>
      <c r="C1585">
        <v>1173</v>
      </c>
      <c r="D1585" s="264">
        <v>1146</v>
      </c>
    </row>
    <row r="1586" spans="1:4" x14ac:dyDescent="0.2">
      <c r="A1586" t="s">
        <v>645</v>
      </c>
      <c r="B1586" t="s">
        <v>644</v>
      </c>
      <c r="C1586">
        <v>1644</v>
      </c>
      <c r="D1586" s="264">
        <v>1560</v>
      </c>
    </row>
    <row r="1587" spans="1:4" x14ac:dyDescent="0.2">
      <c r="A1587" t="s">
        <v>1366</v>
      </c>
      <c r="B1587" t="s">
        <v>1365</v>
      </c>
      <c r="C1587">
        <v>794</v>
      </c>
      <c r="D1587">
        <v>830</v>
      </c>
    </row>
    <row r="1588" spans="1:4" x14ac:dyDescent="0.2">
      <c r="A1588" t="s">
        <v>1338</v>
      </c>
      <c r="B1588" t="s">
        <v>1337</v>
      </c>
      <c r="C1588">
        <v>1298</v>
      </c>
      <c r="D1588" s="264">
        <v>1288</v>
      </c>
    </row>
    <row r="1589" spans="1:4" x14ac:dyDescent="0.2">
      <c r="A1589" t="s">
        <v>1430</v>
      </c>
      <c r="B1589" t="s">
        <v>1429</v>
      </c>
      <c r="C1589">
        <v>130</v>
      </c>
      <c r="D1589">
        <v>112</v>
      </c>
    </row>
    <row r="1590" spans="1:4" x14ac:dyDescent="0.2">
      <c r="A1590" t="s">
        <v>1484</v>
      </c>
      <c r="B1590" t="s">
        <v>1483</v>
      </c>
      <c r="C1590">
        <v>243</v>
      </c>
      <c r="D1590">
        <v>214</v>
      </c>
    </row>
    <row r="1591" spans="1:4" x14ac:dyDescent="0.2">
      <c r="A1591" t="s">
        <v>851</v>
      </c>
      <c r="B1591" t="s">
        <v>850</v>
      </c>
      <c r="C1591">
        <v>365</v>
      </c>
      <c r="D1591">
        <v>353</v>
      </c>
    </row>
    <row r="1592" spans="1:4" x14ac:dyDescent="0.2">
      <c r="A1592" t="s">
        <v>416</v>
      </c>
      <c r="B1592" t="s">
        <v>415</v>
      </c>
      <c r="C1592">
        <v>184</v>
      </c>
      <c r="D1592">
        <v>159</v>
      </c>
    </row>
    <row r="1593" spans="1:4" x14ac:dyDescent="0.2">
      <c r="A1593" t="s">
        <v>1544</v>
      </c>
      <c r="B1593" t="s">
        <v>1543</v>
      </c>
      <c r="C1593">
        <v>754</v>
      </c>
      <c r="D1593">
        <v>755</v>
      </c>
    </row>
    <row r="1594" spans="1:4" x14ac:dyDescent="0.2">
      <c r="A1594" t="s">
        <v>392</v>
      </c>
      <c r="B1594" t="s">
        <v>391</v>
      </c>
      <c r="C1594">
        <v>252</v>
      </c>
      <c r="D1594">
        <v>256</v>
      </c>
    </row>
    <row r="1595" spans="1:4" x14ac:dyDescent="0.2">
      <c r="A1595" t="s">
        <v>647</v>
      </c>
      <c r="B1595" t="s">
        <v>646</v>
      </c>
      <c r="C1595">
        <v>535</v>
      </c>
      <c r="D1595">
        <v>318</v>
      </c>
    </row>
    <row r="1596" spans="1:4" x14ac:dyDescent="0.2">
      <c r="A1596" t="s">
        <v>1042</v>
      </c>
      <c r="B1596" t="s">
        <v>1041</v>
      </c>
      <c r="C1596">
        <v>462</v>
      </c>
      <c r="D1596">
        <v>445</v>
      </c>
    </row>
    <row r="1597" spans="1:4" x14ac:dyDescent="0.2">
      <c r="A1597" t="s">
        <v>656</v>
      </c>
      <c r="B1597" t="s">
        <v>655</v>
      </c>
      <c r="C1597">
        <v>2474</v>
      </c>
      <c r="D1597" s="264">
        <v>2898</v>
      </c>
    </row>
    <row r="1598" spans="1:4" x14ac:dyDescent="0.2">
      <c r="A1598" t="s">
        <v>1019</v>
      </c>
      <c r="B1598" t="s">
        <v>1018</v>
      </c>
      <c r="C1598">
        <v>184</v>
      </c>
      <c r="D1598">
        <v>159</v>
      </c>
    </row>
    <row r="1599" spans="1:4" x14ac:dyDescent="0.2">
      <c r="A1599" t="s">
        <v>1952</v>
      </c>
      <c r="B1599" t="s">
        <v>1951</v>
      </c>
      <c r="C1599">
        <v>48</v>
      </c>
      <c r="D1599">
        <v>45</v>
      </c>
    </row>
    <row r="1600" spans="1:4" x14ac:dyDescent="0.2">
      <c r="A1600" t="s">
        <v>1913</v>
      </c>
      <c r="B1600" t="s">
        <v>1912</v>
      </c>
      <c r="C1600">
        <v>839</v>
      </c>
      <c r="D1600">
        <v>775</v>
      </c>
    </row>
    <row r="1601" spans="1:4" x14ac:dyDescent="0.2">
      <c r="A1601" t="s">
        <v>1876</v>
      </c>
      <c r="B1601" t="s">
        <v>1875</v>
      </c>
      <c r="C1601">
        <v>550</v>
      </c>
      <c r="D1601">
        <v>443</v>
      </c>
    </row>
    <row r="1602" spans="1:4" x14ac:dyDescent="0.2">
      <c r="A1602" t="s">
        <v>576</v>
      </c>
      <c r="B1602" t="s">
        <v>575</v>
      </c>
      <c r="C1602">
        <v>391</v>
      </c>
      <c r="D1602">
        <v>365</v>
      </c>
    </row>
    <row r="1603" spans="1:4" x14ac:dyDescent="0.2">
      <c r="A1603" t="s">
        <v>1622</v>
      </c>
      <c r="B1603" t="s">
        <v>1621</v>
      </c>
      <c r="C1603">
        <v>564</v>
      </c>
      <c r="D1603">
        <v>599</v>
      </c>
    </row>
    <row r="1604" spans="1:4" x14ac:dyDescent="0.2">
      <c r="A1604" t="s">
        <v>1067</v>
      </c>
      <c r="B1604" t="s">
        <v>1066</v>
      </c>
      <c r="C1604">
        <v>269</v>
      </c>
      <c r="D1604">
        <v>302</v>
      </c>
    </row>
    <row r="1605" spans="1:4" x14ac:dyDescent="0.2">
      <c r="A1605" t="s">
        <v>931</v>
      </c>
      <c r="B1605" t="s">
        <v>930</v>
      </c>
      <c r="C1605">
        <v>2992</v>
      </c>
      <c r="D1605" s="264">
        <v>2838</v>
      </c>
    </row>
    <row r="1606" spans="1:4" x14ac:dyDescent="0.2">
      <c r="A1606" t="s">
        <v>1393</v>
      </c>
      <c r="B1606" t="s">
        <v>1388</v>
      </c>
      <c r="C1606">
        <v>155</v>
      </c>
      <c r="D1606">
        <v>138</v>
      </c>
    </row>
    <row r="1607" spans="1:4" x14ac:dyDescent="0.2">
      <c r="A1607" t="s">
        <v>1589</v>
      </c>
      <c r="B1607" t="s">
        <v>1588</v>
      </c>
      <c r="C1607">
        <v>1715</v>
      </c>
      <c r="D1607" s="264">
        <v>2254</v>
      </c>
    </row>
    <row r="1608" spans="1:4" x14ac:dyDescent="0.2">
      <c r="A1608" t="s">
        <v>933</v>
      </c>
      <c r="B1608" t="s">
        <v>932</v>
      </c>
      <c r="C1608">
        <v>303</v>
      </c>
      <c r="D1608">
        <v>283</v>
      </c>
    </row>
    <row r="1609" spans="1:4" x14ac:dyDescent="0.2">
      <c r="A1609" t="s">
        <v>935</v>
      </c>
      <c r="B1609" t="s">
        <v>934</v>
      </c>
      <c r="C1609">
        <v>423</v>
      </c>
      <c r="D1609">
        <v>402</v>
      </c>
    </row>
    <row r="1610" spans="1:4" x14ac:dyDescent="0.2">
      <c r="A1610" t="s">
        <v>1044</v>
      </c>
      <c r="B1610" t="s">
        <v>1043</v>
      </c>
      <c r="C1610">
        <v>180</v>
      </c>
      <c r="D1610">
        <v>153</v>
      </c>
    </row>
    <row r="1611" spans="1:4" x14ac:dyDescent="0.2">
      <c r="A1611" t="s">
        <v>492</v>
      </c>
      <c r="B1611" t="s">
        <v>491</v>
      </c>
      <c r="C1611">
        <v>1550</v>
      </c>
      <c r="D1611" s="264">
        <v>1549</v>
      </c>
    </row>
    <row r="1612" spans="1:4" x14ac:dyDescent="0.2">
      <c r="A1612" t="s">
        <v>1069</v>
      </c>
      <c r="B1612" t="s">
        <v>1068</v>
      </c>
      <c r="C1612">
        <v>1808</v>
      </c>
      <c r="D1612" s="264">
        <v>1830</v>
      </c>
    </row>
    <row r="1613" spans="1:4" x14ac:dyDescent="0.2">
      <c r="A1613" t="s">
        <v>1647</v>
      </c>
      <c r="B1613" t="s">
        <v>1646</v>
      </c>
      <c r="C1613">
        <v>1440</v>
      </c>
      <c r="D1613" s="264">
        <v>1462</v>
      </c>
    </row>
    <row r="1614" spans="1:4" x14ac:dyDescent="0.2">
      <c r="A1614" t="s">
        <v>1125</v>
      </c>
      <c r="B1614" t="s">
        <v>1124</v>
      </c>
      <c r="C1614">
        <v>3607</v>
      </c>
      <c r="D1614" s="264">
        <v>3796</v>
      </c>
    </row>
    <row r="1615" spans="1:4" x14ac:dyDescent="0.2">
      <c r="A1615" t="s">
        <v>1819</v>
      </c>
      <c r="B1615" t="s">
        <v>1818</v>
      </c>
      <c r="C1615">
        <v>285</v>
      </c>
      <c r="D1615">
        <v>249</v>
      </c>
    </row>
    <row r="1616" spans="1:4" x14ac:dyDescent="0.2">
      <c r="A1616" t="s">
        <v>1205</v>
      </c>
      <c r="B1616" t="s">
        <v>1204</v>
      </c>
      <c r="C1616">
        <v>957</v>
      </c>
      <c r="D1616">
        <v>898</v>
      </c>
    </row>
    <row r="1617" spans="1:4" x14ac:dyDescent="0.2">
      <c r="A1617" t="s">
        <v>1412</v>
      </c>
      <c r="B1617" t="s">
        <v>1411</v>
      </c>
      <c r="C1617">
        <v>232</v>
      </c>
      <c r="D1617">
        <v>226</v>
      </c>
    </row>
    <row r="1618" spans="1:4" x14ac:dyDescent="0.2">
      <c r="A1618" t="s">
        <v>1978</v>
      </c>
      <c r="B1618" t="s">
        <v>1977</v>
      </c>
      <c r="C1618">
        <v>197</v>
      </c>
      <c r="D1618">
        <v>169</v>
      </c>
    </row>
    <row r="1619" spans="1:4" x14ac:dyDescent="0.2">
      <c r="A1619" t="s">
        <v>119</v>
      </c>
      <c r="B1619" t="s">
        <v>118</v>
      </c>
      <c r="C1619">
        <v>713</v>
      </c>
      <c r="D1619">
        <v>665</v>
      </c>
    </row>
    <row r="1620" spans="1:4" x14ac:dyDescent="0.2">
      <c r="A1620" t="s">
        <v>1127</v>
      </c>
      <c r="B1620" t="s">
        <v>1126</v>
      </c>
      <c r="C1620">
        <v>88</v>
      </c>
      <c r="D1620">
        <v>115</v>
      </c>
    </row>
    <row r="1621" spans="1:4" x14ac:dyDescent="0.2">
      <c r="A1621" t="s">
        <v>1259</v>
      </c>
      <c r="B1621" t="s">
        <v>1258</v>
      </c>
      <c r="C1621">
        <v>872</v>
      </c>
      <c r="D1621">
        <v>836</v>
      </c>
    </row>
    <row r="1622" spans="1:4" x14ac:dyDescent="0.2">
      <c r="A1622" t="s">
        <v>831</v>
      </c>
      <c r="B1622" t="s">
        <v>830</v>
      </c>
      <c r="C1622">
        <v>97</v>
      </c>
      <c r="D1622">
        <v>94</v>
      </c>
    </row>
    <row r="1623" spans="1:4" x14ac:dyDescent="0.2">
      <c r="A1623" t="s">
        <v>121</v>
      </c>
      <c r="B1623" t="s">
        <v>120</v>
      </c>
      <c r="C1623">
        <v>658</v>
      </c>
      <c r="D1623">
        <v>605</v>
      </c>
    </row>
    <row r="1624" spans="1:4" x14ac:dyDescent="0.2">
      <c r="A1624" t="s">
        <v>158</v>
      </c>
      <c r="B1624" t="s">
        <v>157</v>
      </c>
      <c r="C1624">
        <v>160</v>
      </c>
      <c r="D1624">
        <v>150</v>
      </c>
    </row>
    <row r="1625" spans="1:4" x14ac:dyDescent="0.2">
      <c r="A1625" t="s">
        <v>1665</v>
      </c>
      <c r="B1625" t="s">
        <v>1664</v>
      </c>
      <c r="C1625">
        <v>1822</v>
      </c>
      <c r="D1625" s="264">
        <v>1691</v>
      </c>
    </row>
    <row r="1626" spans="1:4" x14ac:dyDescent="0.2">
      <c r="A1626" t="s">
        <v>949</v>
      </c>
      <c r="B1626" t="s">
        <v>948</v>
      </c>
      <c r="C1626">
        <v>8751</v>
      </c>
      <c r="D1626" s="264">
        <v>8668</v>
      </c>
    </row>
    <row r="1627" spans="1:4" x14ac:dyDescent="0.2">
      <c r="A1627" t="s">
        <v>1878</v>
      </c>
      <c r="B1627" t="s">
        <v>1877</v>
      </c>
      <c r="C1627">
        <v>40</v>
      </c>
      <c r="D1627">
        <v>36</v>
      </c>
    </row>
    <row r="1628" spans="1:4" x14ac:dyDescent="0.2">
      <c r="A1628" t="s">
        <v>951</v>
      </c>
      <c r="B1628" t="s">
        <v>950</v>
      </c>
      <c r="C1628">
        <v>132</v>
      </c>
      <c r="D1628">
        <v>107</v>
      </c>
    </row>
    <row r="1629" spans="1:4" x14ac:dyDescent="0.2">
      <c r="A1629" t="s">
        <v>1234</v>
      </c>
      <c r="B1629" t="s">
        <v>1233</v>
      </c>
      <c r="C1629">
        <v>3390</v>
      </c>
      <c r="D1629" s="264">
        <v>4506</v>
      </c>
    </row>
    <row r="1630" spans="1:4" x14ac:dyDescent="0.2">
      <c r="A1630" t="s">
        <v>2032</v>
      </c>
      <c r="B1630" t="s">
        <v>2031</v>
      </c>
      <c r="C1630">
        <v>1583</v>
      </c>
      <c r="D1630" s="264">
        <v>1618</v>
      </c>
    </row>
    <row r="1631" spans="1:4" x14ac:dyDescent="0.2">
      <c r="A1631" t="s">
        <v>441</v>
      </c>
      <c r="B1631" t="s">
        <v>440</v>
      </c>
      <c r="C1631">
        <v>766</v>
      </c>
      <c r="D1631">
        <v>756</v>
      </c>
    </row>
    <row r="1632" spans="1:4" x14ac:dyDescent="0.2">
      <c r="A1632" t="s">
        <v>1451</v>
      </c>
      <c r="B1632" t="s">
        <v>1444</v>
      </c>
      <c r="C1632">
        <v>22697</v>
      </c>
      <c r="D1632" s="264">
        <v>22886</v>
      </c>
    </row>
    <row r="1633" spans="1:4" x14ac:dyDescent="0.2">
      <c r="A1633" t="s">
        <v>123</v>
      </c>
      <c r="B1633" t="s">
        <v>122</v>
      </c>
      <c r="C1633">
        <v>588</v>
      </c>
      <c r="D1633">
        <v>425</v>
      </c>
    </row>
    <row r="1634" spans="1:4" x14ac:dyDescent="0.2">
      <c r="A1634" t="s">
        <v>434</v>
      </c>
      <c r="B1634" t="s">
        <v>433</v>
      </c>
      <c r="C1634">
        <v>1618</v>
      </c>
      <c r="D1634" s="264">
        <v>1663</v>
      </c>
    </row>
    <row r="1635" spans="1:4" x14ac:dyDescent="0.2">
      <c r="A1635" t="s">
        <v>1681</v>
      </c>
      <c r="B1635" t="s">
        <v>1680</v>
      </c>
      <c r="C1635">
        <v>102</v>
      </c>
      <c r="D1635">
        <v>85</v>
      </c>
    </row>
    <row r="1636" spans="1:4" x14ac:dyDescent="0.2">
      <c r="A1636" t="s">
        <v>1624</v>
      </c>
      <c r="B1636" t="s">
        <v>1623</v>
      </c>
      <c r="C1636">
        <v>845</v>
      </c>
      <c r="D1636">
        <v>842</v>
      </c>
    </row>
    <row r="1637" spans="1:4" x14ac:dyDescent="0.2">
      <c r="A1637" t="s">
        <v>1794</v>
      </c>
      <c r="B1637" t="s">
        <v>1793</v>
      </c>
      <c r="C1637">
        <v>6658</v>
      </c>
      <c r="D1637" s="264">
        <v>6798</v>
      </c>
    </row>
    <row r="1638" spans="1:4" x14ac:dyDescent="0.2">
      <c r="A1638" t="s">
        <v>103</v>
      </c>
      <c r="B1638" t="s">
        <v>102</v>
      </c>
      <c r="C1638">
        <v>527</v>
      </c>
      <c r="D1638">
        <v>522</v>
      </c>
    </row>
    <row r="1639" spans="1:4" x14ac:dyDescent="0.2">
      <c r="A1639" t="s">
        <v>436</v>
      </c>
      <c r="B1639" t="s">
        <v>435</v>
      </c>
      <c r="C1639">
        <v>3692</v>
      </c>
      <c r="D1639" s="264">
        <v>3571</v>
      </c>
    </row>
    <row r="1640" spans="1:4" x14ac:dyDescent="0.2">
      <c r="A1640" t="s">
        <v>291</v>
      </c>
      <c r="B1640" t="s">
        <v>290</v>
      </c>
      <c r="C1640">
        <v>659</v>
      </c>
      <c r="D1640">
        <v>516</v>
      </c>
    </row>
    <row r="1641" spans="1:4" x14ac:dyDescent="0.2">
      <c r="A1641" t="s">
        <v>1714</v>
      </c>
      <c r="B1641" t="s">
        <v>1713</v>
      </c>
      <c r="C1641">
        <v>121</v>
      </c>
      <c r="D1641">
        <v>137</v>
      </c>
    </row>
    <row r="1642" spans="1:4" x14ac:dyDescent="0.2">
      <c r="A1642" t="s">
        <v>953</v>
      </c>
      <c r="B1642" t="s">
        <v>952</v>
      </c>
      <c r="C1642">
        <v>1937</v>
      </c>
      <c r="D1642" s="264">
        <v>1897</v>
      </c>
    </row>
    <row r="1643" spans="1:4" x14ac:dyDescent="0.2">
      <c r="A1643" t="s">
        <v>1844</v>
      </c>
      <c r="B1643" t="s">
        <v>1843</v>
      </c>
      <c r="C1643">
        <v>456</v>
      </c>
      <c r="D1643">
        <v>415</v>
      </c>
    </row>
    <row r="1644" spans="1:4" x14ac:dyDescent="0.2">
      <c r="A1644" t="s">
        <v>910</v>
      </c>
      <c r="B1644" t="s">
        <v>909</v>
      </c>
      <c r="C1644">
        <v>227</v>
      </c>
      <c r="D1644">
        <v>228</v>
      </c>
    </row>
    <row r="1645" spans="1:4" x14ac:dyDescent="0.2">
      <c r="A1645" t="s">
        <v>1321</v>
      </c>
      <c r="B1645" t="s">
        <v>1320</v>
      </c>
      <c r="C1645">
        <v>1301</v>
      </c>
      <c r="D1645" s="264">
        <v>1293</v>
      </c>
    </row>
    <row r="1646" spans="1:4" x14ac:dyDescent="0.2">
      <c r="A1646" t="s">
        <v>702</v>
      </c>
      <c r="B1646" t="s">
        <v>701</v>
      </c>
      <c r="C1646">
        <v>400</v>
      </c>
      <c r="D1646">
        <v>407</v>
      </c>
    </row>
    <row r="1647" spans="1:4" x14ac:dyDescent="0.2">
      <c r="A1647" t="s">
        <v>1915</v>
      </c>
      <c r="B1647" t="s">
        <v>1914</v>
      </c>
      <c r="C1647">
        <v>469</v>
      </c>
      <c r="D1647">
        <v>489</v>
      </c>
    </row>
    <row r="1648" spans="1:4" x14ac:dyDescent="0.2">
      <c r="A1648" t="s">
        <v>266</v>
      </c>
      <c r="B1648" t="s">
        <v>265</v>
      </c>
      <c r="C1648">
        <v>887</v>
      </c>
      <c r="D1648">
        <v>876</v>
      </c>
    </row>
    <row r="1649" spans="1:4" x14ac:dyDescent="0.2">
      <c r="A1649" t="s">
        <v>160</v>
      </c>
      <c r="B1649" t="s">
        <v>159</v>
      </c>
      <c r="C1649">
        <v>886</v>
      </c>
      <c r="D1649">
        <v>875</v>
      </c>
    </row>
    <row r="1650" spans="1:4" x14ac:dyDescent="0.2">
      <c r="A1650" t="s">
        <v>1071</v>
      </c>
      <c r="B1650" t="s">
        <v>1070</v>
      </c>
      <c r="C1650">
        <v>15579</v>
      </c>
      <c r="D1650" s="264">
        <v>15254</v>
      </c>
    </row>
    <row r="1651" spans="1:4" x14ac:dyDescent="0.2">
      <c r="A1651" t="s">
        <v>1453</v>
      </c>
      <c r="B1651" t="s">
        <v>1452</v>
      </c>
      <c r="C1651">
        <v>374</v>
      </c>
      <c r="D1651">
        <v>374</v>
      </c>
    </row>
    <row r="1652" spans="1:4" x14ac:dyDescent="0.2">
      <c r="A1652" t="s">
        <v>94</v>
      </c>
      <c r="B1652" t="s">
        <v>93</v>
      </c>
      <c r="C1652">
        <v>132</v>
      </c>
      <c r="D1652">
        <v>114</v>
      </c>
    </row>
    <row r="1653" spans="1:4" x14ac:dyDescent="0.2">
      <c r="A1653" t="s">
        <v>765</v>
      </c>
      <c r="B1653" t="s">
        <v>764</v>
      </c>
      <c r="C1653">
        <v>1532</v>
      </c>
      <c r="D1653" s="264">
        <v>1431</v>
      </c>
    </row>
    <row r="1654" spans="1:4" x14ac:dyDescent="0.2">
      <c r="A1654" t="s">
        <v>494</v>
      </c>
      <c r="B1654" t="s">
        <v>493</v>
      </c>
      <c r="C1654">
        <v>124</v>
      </c>
      <c r="D1654">
        <v>121</v>
      </c>
    </row>
    <row r="1655" spans="1:4" x14ac:dyDescent="0.2">
      <c r="A1655" t="s">
        <v>1022</v>
      </c>
      <c r="B1655" t="s">
        <v>1021</v>
      </c>
      <c r="C1655">
        <v>991</v>
      </c>
      <c r="D1655" s="264">
        <v>1041</v>
      </c>
    </row>
    <row r="1656" spans="1:4" x14ac:dyDescent="0.2">
      <c r="A1656" t="s">
        <v>1104</v>
      </c>
      <c r="B1656" t="s">
        <v>1103</v>
      </c>
      <c r="C1656">
        <v>5367</v>
      </c>
      <c r="D1656" s="264">
        <v>13374</v>
      </c>
    </row>
    <row r="1657" spans="1:4" x14ac:dyDescent="0.2">
      <c r="A1657" t="s">
        <v>438</v>
      </c>
      <c r="B1657" t="s">
        <v>437</v>
      </c>
      <c r="C1657">
        <v>118</v>
      </c>
      <c r="D1657">
        <v>117</v>
      </c>
    </row>
    <row r="1658" spans="1:4" x14ac:dyDescent="0.2">
      <c r="A1658" t="s">
        <v>1504</v>
      </c>
      <c r="B1658" t="s">
        <v>1503</v>
      </c>
      <c r="C1658">
        <v>60</v>
      </c>
      <c r="D1658">
        <v>58</v>
      </c>
    </row>
    <row r="1659" spans="1:4" x14ac:dyDescent="0.2">
      <c r="A1659" t="s">
        <v>2061</v>
      </c>
      <c r="B1659" t="s">
        <v>2060</v>
      </c>
      <c r="C1659">
        <v>2050</v>
      </c>
      <c r="D1659" s="264">
        <v>1989</v>
      </c>
    </row>
    <row r="1660" spans="1:4" x14ac:dyDescent="0.2">
      <c r="A1660" t="s">
        <v>1917</v>
      </c>
      <c r="B1660" t="s">
        <v>1916</v>
      </c>
      <c r="C1660">
        <v>6884</v>
      </c>
      <c r="D1660" s="264">
        <v>8945</v>
      </c>
    </row>
    <row r="1661" spans="1:4" x14ac:dyDescent="0.2">
      <c r="A1661" t="s">
        <v>162</v>
      </c>
      <c r="B1661" t="s">
        <v>161</v>
      </c>
      <c r="C1661">
        <v>601</v>
      </c>
      <c r="D1661">
        <v>545</v>
      </c>
    </row>
    <row r="1662" spans="1:4" x14ac:dyDescent="0.2">
      <c r="A1662" t="s">
        <v>125</v>
      </c>
      <c r="B1662" t="s">
        <v>124</v>
      </c>
      <c r="C1662">
        <v>109</v>
      </c>
      <c r="D1662">
        <v>92</v>
      </c>
    </row>
    <row r="1663" spans="1:4" x14ac:dyDescent="0.2">
      <c r="A1663" t="s">
        <v>1626</v>
      </c>
      <c r="B1663" t="s">
        <v>1625</v>
      </c>
      <c r="C1663">
        <v>1487</v>
      </c>
      <c r="D1663" s="264">
        <v>1527</v>
      </c>
    </row>
    <row r="1664" spans="1:4" x14ac:dyDescent="0.2">
      <c r="A1664" t="s">
        <v>1073</v>
      </c>
      <c r="B1664" t="s">
        <v>1072</v>
      </c>
      <c r="C1664">
        <v>166</v>
      </c>
      <c r="D1664">
        <v>156</v>
      </c>
    </row>
    <row r="1665" spans="1:4" x14ac:dyDescent="0.2">
      <c r="A1665" t="s">
        <v>1261</v>
      </c>
      <c r="B1665" t="s">
        <v>1260</v>
      </c>
      <c r="C1665">
        <v>439</v>
      </c>
      <c r="D1665">
        <v>173</v>
      </c>
    </row>
    <row r="1666" spans="1:4" x14ac:dyDescent="0.2">
      <c r="A1666" t="s">
        <v>1486</v>
      </c>
      <c r="B1666" t="s">
        <v>1485</v>
      </c>
      <c r="C1666">
        <v>536</v>
      </c>
      <c r="D1666">
        <v>490</v>
      </c>
    </row>
    <row r="1667" spans="1:4" x14ac:dyDescent="0.2">
      <c r="A1667" t="s">
        <v>1683</v>
      </c>
      <c r="B1667" t="s">
        <v>1682</v>
      </c>
      <c r="C1667">
        <v>1153</v>
      </c>
      <c r="D1667" s="264">
        <v>1013</v>
      </c>
    </row>
    <row r="1668" spans="1:4" x14ac:dyDescent="0.2">
      <c r="A1668" t="s">
        <v>742</v>
      </c>
      <c r="B1668" t="s">
        <v>741</v>
      </c>
      <c r="C1668">
        <v>6692</v>
      </c>
      <c r="D1668" s="264">
        <v>6415</v>
      </c>
    </row>
    <row r="1669" spans="1:4" x14ac:dyDescent="0.2">
      <c r="A1669" t="s">
        <v>208</v>
      </c>
      <c r="B1669" t="s">
        <v>207</v>
      </c>
      <c r="C1669">
        <v>2023</v>
      </c>
      <c r="D1669" s="264">
        <v>2044</v>
      </c>
    </row>
    <row r="1670" spans="1:4" x14ac:dyDescent="0.2">
      <c r="A1670" t="s">
        <v>658</v>
      </c>
      <c r="B1670" t="s">
        <v>657</v>
      </c>
      <c r="C1670">
        <v>820</v>
      </c>
      <c r="D1670">
        <v>807</v>
      </c>
    </row>
    <row r="1671" spans="1:4" x14ac:dyDescent="0.2">
      <c r="A1671" t="s">
        <v>955</v>
      </c>
      <c r="B1671" t="s">
        <v>954</v>
      </c>
      <c r="C1671">
        <v>249</v>
      </c>
      <c r="D1671">
        <v>229</v>
      </c>
    </row>
    <row r="1672" spans="1:4" x14ac:dyDescent="0.2">
      <c r="A1672" t="s">
        <v>1129</v>
      </c>
      <c r="B1672" t="s">
        <v>1128</v>
      </c>
      <c r="C1672">
        <v>716</v>
      </c>
      <c r="D1672">
        <v>698</v>
      </c>
    </row>
    <row r="1673" spans="1:4" x14ac:dyDescent="0.2">
      <c r="A1673" t="s">
        <v>1156</v>
      </c>
      <c r="B1673" t="s">
        <v>1155</v>
      </c>
      <c r="C1673">
        <v>224</v>
      </c>
      <c r="D1673">
        <v>215</v>
      </c>
    </row>
    <row r="1674" spans="1:4" x14ac:dyDescent="0.2">
      <c r="A1674" t="s">
        <v>1414</v>
      </c>
      <c r="B1674" t="s">
        <v>1413</v>
      </c>
      <c r="C1674">
        <v>3091</v>
      </c>
      <c r="D1674" s="264">
        <v>2998</v>
      </c>
    </row>
    <row r="1675" spans="1:4" x14ac:dyDescent="0.2">
      <c r="A1675" t="s">
        <v>1131</v>
      </c>
      <c r="B1675" t="s">
        <v>1130</v>
      </c>
      <c r="C1675">
        <v>223</v>
      </c>
      <c r="D1675">
        <v>197</v>
      </c>
    </row>
    <row r="1676" spans="1:4" x14ac:dyDescent="0.2">
      <c r="A1676" t="s">
        <v>1769</v>
      </c>
      <c r="B1676" t="s">
        <v>1768</v>
      </c>
      <c r="C1676">
        <v>5582</v>
      </c>
      <c r="D1676" s="264">
        <v>6004</v>
      </c>
    </row>
    <row r="1677" spans="1:4" x14ac:dyDescent="0.2">
      <c r="A1677" t="s">
        <v>1395</v>
      </c>
      <c r="B1677" t="s">
        <v>1394</v>
      </c>
      <c r="C1677">
        <v>88</v>
      </c>
      <c r="D1677">
        <v>71</v>
      </c>
    </row>
    <row r="1678" spans="1:4" x14ac:dyDescent="0.2">
      <c r="A1678" t="s">
        <v>87</v>
      </c>
      <c r="B1678" t="s">
        <v>86</v>
      </c>
      <c r="C1678">
        <v>402</v>
      </c>
      <c r="D1678">
        <v>408</v>
      </c>
    </row>
    <row r="1679" spans="1:4" x14ac:dyDescent="0.2">
      <c r="A1679" t="s">
        <v>660</v>
      </c>
      <c r="B1679" t="s">
        <v>659</v>
      </c>
      <c r="C1679">
        <v>583</v>
      </c>
      <c r="D1679">
        <v>608</v>
      </c>
    </row>
    <row r="1680" spans="1:4" x14ac:dyDescent="0.2">
      <c r="A1680" t="s">
        <v>1397</v>
      </c>
      <c r="B1680" t="s">
        <v>1396</v>
      </c>
      <c r="C1680">
        <v>3451</v>
      </c>
      <c r="D1680" s="264">
        <v>3619</v>
      </c>
    </row>
    <row r="1681" spans="1:4" x14ac:dyDescent="0.2">
      <c r="A1681" t="s">
        <v>443</v>
      </c>
      <c r="B1681" t="s">
        <v>442</v>
      </c>
      <c r="C1681">
        <v>4659</v>
      </c>
      <c r="D1681" s="264">
        <v>4929</v>
      </c>
    </row>
    <row r="1682" spans="1:4" x14ac:dyDescent="0.2">
      <c r="A1682" t="s">
        <v>1323</v>
      </c>
      <c r="B1682" t="s">
        <v>1322</v>
      </c>
      <c r="C1682">
        <v>10938</v>
      </c>
      <c r="D1682" s="264">
        <v>11463</v>
      </c>
    </row>
    <row r="1683" spans="1:4" x14ac:dyDescent="0.2">
      <c r="A1683" t="s">
        <v>2011</v>
      </c>
      <c r="B1683" t="s">
        <v>2010</v>
      </c>
      <c r="C1683">
        <v>853</v>
      </c>
      <c r="D1683">
        <v>845</v>
      </c>
    </row>
    <row r="1684" spans="1:4" x14ac:dyDescent="0.2">
      <c r="A1684" t="s">
        <v>496</v>
      </c>
      <c r="B1684" t="s">
        <v>495</v>
      </c>
      <c r="C1684">
        <v>50</v>
      </c>
      <c r="D1684">
        <v>59</v>
      </c>
    </row>
    <row r="1685" spans="1:4" x14ac:dyDescent="0.2">
      <c r="A1685" t="s">
        <v>1980</v>
      </c>
      <c r="B1685" t="s">
        <v>1979</v>
      </c>
      <c r="C1685">
        <v>571</v>
      </c>
      <c r="D1685">
        <v>542</v>
      </c>
    </row>
    <row r="1686" spans="1:4" x14ac:dyDescent="0.2">
      <c r="A1686" t="s">
        <v>2034</v>
      </c>
      <c r="B1686" t="s">
        <v>2033</v>
      </c>
      <c r="C1686">
        <v>145</v>
      </c>
      <c r="D1686">
        <v>108</v>
      </c>
    </row>
    <row r="1687" spans="1:4" x14ac:dyDescent="0.2">
      <c r="A1687" t="s">
        <v>990</v>
      </c>
      <c r="B1687" t="s">
        <v>989</v>
      </c>
      <c r="C1687">
        <v>61</v>
      </c>
      <c r="D1687">
        <v>55</v>
      </c>
    </row>
    <row r="1688" spans="1:4" x14ac:dyDescent="0.2">
      <c r="A1688" t="s">
        <v>1895</v>
      </c>
      <c r="B1688" t="s">
        <v>1894</v>
      </c>
      <c r="C1688">
        <v>24998</v>
      </c>
      <c r="D1688" s="264">
        <v>25023</v>
      </c>
    </row>
    <row r="1689" spans="1:4" x14ac:dyDescent="0.2">
      <c r="A1689" t="s">
        <v>912</v>
      </c>
      <c r="B1689" t="s">
        <v>911</v>
      </c>
      <c r="C1689">
        <v>38</v>
      </c>
      <c r="D1689">
        <v>43</v>
      </c>
    </row>
    <row r="1690" spans="1:4" x14ac:dyDescent="0.2">
      <c r="A1690" t="s">
        <v>1106</v>
      </c>
      <c r="B1690" t="s">
        <v>1105</v>
      </c>
      <c r="C1690">
        <v>705</v>
      </c>
      <c r="D1690">
        <v>807</v>
      </c>
    </row>
    <row r="1691" spans="1:4" x14ac:dyDescent="0.2">
      <c r="A1691" t="s">
        <v>1133</v>
      </c>
      <c r="B1691" t="s">
        <v>1132</v>
      </c>
      <c r="C1691">
        <v>573</v>
      </c>
      <c r="D1691">
        <v>496</v>
      </c>
    </row>
    <row r="1692" spans="1:4" x14ac:dyDescent="0.2">
      <c r="A1692" t="s">
        <v>1546</v>
      </c>
      <c r="B1692" t="s">
        <v>1545</v>
      </c>
      <c r="C1692">
        <v>132</v>
      </c>
      <c r="D1692">
        <v>103</v>
      </c>
    </row>
    <row r="1693" spans="1:4" x14ac:dyDescent="0.2">
      <c r="A1693" t="s">
        <v>1385</v>
      </c>
      <c r="B1693" t="s">
        <v>1384</v>
      </c>
      <c r="C1693">
        <v>507</v>
      </c>
      <c r="D1693">
        <v>471</v>
      </c>
    </row>
    <row r="1694" spans="1:4" x14ac:dyDescent="0.2">
      <c r="A1694" t="s">
        <v>1091</v>
      </c>
      <c r="B1694" t="s">
        <v>1090</v>
      </c>
      <c r="C1694">
        <v>223</v>
      </c>
      <c r="D1694">
        <v>204</v>
      </c>
    </row>
    <row r="1695" spans="1:4" x14ac:dyDescent="0.2">
      <c r="A1695" t="s">
        <v>1561</v>
      </c>
      <c r="B1695" t="s">
        <v>1560</v>
      </c>
      <c r="C1695">
        <v>214</v>
      </c>
      <c r="D1695">
        <v>165</v>
      </c>
    </row>
    <row r="1696" spans="1:4" x14ac:dyDescent="0.2">
      <c r="A1696" t="s">
        <v>1236</v>
      </c>
      <c r="B1696" t="s">
        <v>1235</v>
      </c>
      <c r="C1696">
        <v>614</v>
      </c>
      <c r="D1696" s="264">
        <v>1026</v>
      </c>
    </row>
    <row r="1697" spans="1:4" x14ac:dyDescent="0.2">
      <c r="A1697" t="s">
        <v>1738</v>
      </c>
      <c r="B1697" t="s">
        <v>1737</v>
      </c>
      <c r="C1697">
        <v>212</v>
      </c>
      <c r="D1697">
        <v>221</v>
      </c>
    </row>
    <row r="1698" spans="1:4" x14ac:dyDescent="0.2">
      <c r="A1698" t="s">
        <v>853</v>
      </c>
      <c r="B1698" t="s">
        <v>852</v>
      </c>
      <c r="C1698">
        <v>1175</v>
      </c>
      <c r="D1698" s="264">
        <v>1124</v>
      </c>
    </row>
    <row r="1699" spans="1:4" x14ac:dyDescent="0.2">
      <c r="A1699" t="s">
        <v>1716</v>
      </c>
      <c r="B1699" t="s">
        <v>1715</v>
      </c>
      <c r="C1699">
        <v>111</v>
      </c>
      <c r="D1699">
        <v>129</v>
      </c>
    </row>
    <row r="1700" spans="1:4" x14ac:dyDescent="0.2">
      <c r="A1700" t="s">
        <v>293</v>
      </c>
      <c r="B1700" t="s">
        <v>292</v>
      </c>
      <c r="C1700">
        <v>1889</v>
      </c>
      <c r="D1700" s="264">
        <v>1870</v>
      </c>
    </row>
    <row r="1701" spans="1:4" x14ac:dyDescent="0.2">
      <c r="A1701" t="s">
        <v>1024</v>
      </c>
      <c r="B1701" t="s">
        <v>1023</v>
      </c>
      <c r="C1701">
        <v>220</v>
      </c>
      <c r="D1701">
        <v>193</v>
      </c>
    </row>
    <row r="1702" spans="1:4" x14ac:dyDescent="0.2">
      <c r="A1702" t="s">
        <v>814</v>
      </c>
      <c r="B1702" t="s">
        <v>813</v>
      </c>
      <c r="C1702">
        <v>265</v>
      </c>
      <c r="D1702">
        <v>236</v>
      </c>
    </row>
    <row r="1703" spans="1:4" x14ac:dyDescent="0.2">
      <c r="A1703" t="s">
        <v>1302</v>
      </c>
      <c r="B1703" t="s">
        <v>1301</v>
      </c>
      <c r="C1703">
        <v>126</v>
      </c>
      <c r="D1703">
        <v>130</v>
      </c>
    </row>
    <row r="1704" spans="1:4" x14ac:dyDescent="0.2">
      <c r="A1704" t="s">
        <v>1469</v>
      </c>
      <c r="B1704" t="s">
        <v>1468</v>
      </c>
      <c r="C1704">
        <v>1124</v>
      </c>
      <c r="D1704" s="264">
        <v>1056</v>
      </c>
    </row>
    <row r="1705" spans="1:4" x14ac:dyDescent="0.2">
      <c r="A1705" t="s">
        <v>1340</v>
      </c>
      <c r="B1705" t="s">
        <v>1339</v>
      </c>
      <c r="C1705">
        <v>9832</v>
      </c>
      <c r="D1705" s="264">
        <v>10352</v>
      </c>
    </row>
    <row r="1706" spans="1:4" x14ac:dyDescent="0.2">
      <c r="A1706" t="s">
        <v>704</v>
      </c>
      <c r="B1706" t="s">
        <v>703</v>
      </c>
      <c r="C1706">
        <v>651</v>
      </c>
      <c r="D1706" s="264">
        <v>1377</v>
      </c>
    </row>
    <row r="1707" spans="1:4" x14ac:dyDescent="0.2">
      <c r="A1707" t="s">
        <v>578</v>
      </c>
      <c r="B1707" t="s">
        <v>577</v>
      </c>
      <c r="C1707">
        <v>7633</v>
      </c>
      <c r="D1707" s="264">
        <v>7702</v>
      </c>
    </row>
    <row r="1708" spans="1:4" x14ac:dyDescent="0.2">
      <c r="A1708" t="s">
        <v>937</v>
      </c>
      <c r="B1708" t="s">
        <v>936</v>
      </c>
      <c r="C1708">
        <v>363</v>
      </c>
      <c r="D1708">
        <v>319</v>
      </c>
    </row>
    <row r="1709" spans="1:4" x14ac:dyDescent="0.2">
      <c r="A1709" t="s">
        <v>458</v>
      </c>
      <c r="B1709" t="s">
        <v>457</v>
      </c>
      <c r="C1709">
        <v>372</v>
      </c>
      <c r="D1709">
        <v>334</v>
      </c>
    </row>
    <row r="1710" spans="1:4" x14ac:dyDescent="0.2">
      <c r="A1710" t="s">
        <v>2036</v>
      </c>
      <c r="B1710" t="s">
        <v>2035</v>
      </c>
      <c r="C1710">
        <v>371</v>
      </c>
      <c r="D1710">
        <v>366</v>
      </c>
    </row>
    <row r="1711" spans="1:4" x14ac:dyDescent="0.2">
      <c r="A1711" t="s">
        <v>210</v>
      </c>
      <c r="B1711" t="s">
        <v>209</v>
      </c>
      <c r="C1711">
        <v>214</v>
      </c>
      <c r="D1711">
        <v>173</v>
      </c>
    </row>
    <row r="1712" spans="1:4" x14ac:dyDescent="0.2">
      <c r="A1712" t="s">
        <v>992</v>
      </c>
      <c r="B1712" t="s">
        <v>991</v>
      </c>
      <c r="C1712">
        <v>21</v>
      </c>
      <c r="D1712">
        <v>23</v>
      </c>
    </row>
    <row r="1713" spans="1:4" x14ac:dyDescent="0.2">
      <c r="A1713" t="s">
        <v>939</v>
      </c>
      <c r="B1713" t="s">
        <v>938</v>
      </c>
      <c r="C1713">
        <v>316</v>
      </c>
      <c r="D1713">
        <v>251</v>
      </c>
    </row>
    <row r="1714" spans="1:4" x14ac:dyDescent="0.2">
      <c r="A1714" t="s">
        <v>220</v>
      </c>
      <c r="B1714" t="s">
        <v>219</v>
      </c>
      <c r="C1714">
        <v>438</v>
      </c>
      <c r="D1714">
        <v>436</v>
      </c>
    </row>
    <row r="1715" spans="1:4" x14ac:dyDescent="0.2">
      <c r="A1715" t="s">
        <v>127</v>
      </c>
      <c r="B1715" t="s">
        <v>126</v>
      </c>
      <c r="C1715">
        <v>58</v>
      </c>
      <c r="D1715">
        <v>70</v>
      </c>
    </row>
    <row r="1716" spans="1:4" x14ac:dyDescent="0.2">
      <c r="A1716" t="s">
        <v>1591</v>
      </c>
      <c r="B1716" t="s">
        <v>1590</v>
      </c>
      <c r="C1716">
        <v>5070</v>
      </c>
      <c r="D1716" s="264">
        <v>8785</v>
      </c>
    </row>
    <row r="1717" spans="1:4" x14ac:dyDescent="0.2">
      <c r="A1717" t="s">
        <v>1093</v>
      </c>
      <c r="B1717" t="s">
        <v>1092</v>
      </c>
      <c r="C1717">
        <v>131</v>
      </c>
      <c r="D1717">
        <v>93</v>
      </c>
    </row>
    <row r="1718" spans="1:4" x14ac:dyDescent="0.2">
      <c r="A1718" t="s">
        <v>611</v>
      </c>
      <c r="B1718" t="s">
        <v>610</v>
      </c>
      <c r="C1718">
        <v>37</v>
      </c>
      <c r="D1718">
        <v>49</v>
      </c>
    </row>
    <row r="1719" spans="1:4" x14ac:dyDescent="0.2">
      <c r="A1719" t="s">
        <v>1342</v>
      </c>
      <c r="B1719" t="s">
        <v>1341</v>
      </c>
      <c r="C1719">
        <v>1539</v>
      </c>
      <c r="D1719" s="264">
        <v>1694</v>
      </c>
    </row>
    <row r="1720" spans="1:4" x14ac:dyDescent="0.2">
      <c r="A1720" t="s">
        <v>1563</v>
      </c>
      <c r="B1720" t="s">
        <v>1562</v>
      </c>
      <c r="C1720">
        <v>95</v>
      </c>
      <c r="D1720">
        <v>77</v>
      </c>
    </row>
    <row r="1721" spans="1:4" x14ac:dyDescent="0.2">
      <c r="A1721" t="s">
        <v>394</v>
      </c>
      <c r="B1721" t="s">
        <v>393</v>
      </c>
      <c r="C1721">
        <v>429</v>
      </c>
      <c r="D1721">
        <v>382</v>
      </c>
    </row>
    <row r="1722" spans="1:4" x14ac:dyDescent="0.2">
      <c r="A1722" t="s">
        <v>1564</v>
      </c>
      <c r="B1722" t="s">
        <v>1553</v>
      </c>
      <c r="C1722">
        <v>1970</v>
      </c>
      <c r="D1722" s="264">
        <v>1789</v>
      </c>
    </row>
    <row r="1723" spans="1:4" x14ac:dyDescent="0.2">
      <c r="A1723" t="s">
        <v>1593</v>
      </c>
      <c r="B1723" t="s">
        <v>1592</v>
      </c>
      <c r="C1723">
        <v>2344</v>
      </c>
      <c r="D1723" s="264">
        <v>3418</v>
      </c>
    </row>
    <row r="1724" spans="1:4" x14ac:dyDescent="0.2">
      <c r="A1724" t="s">
        <v>311</v>
      </c>
      <c r="B1724" t="s">
        <v>310</v>
      </c>
      <c r="C1724">
        <v>710</v>
      </c>
      <c r="D1724">
        <v>662</v>
      </c>
    </row>
    <row r="1725" spans="1:4" x14ac:dyDescent="0.2">
      <c r="A1725" t="s">
        <v>784</v>
      </c>
      <c r="B1725" t="s">
        <v>783</v>
      </c>
      <c r="C1725">
        <v>78</v>
      </c>
      <c r="D1725">
        <v>79</v>
      </c>
    </row>
    <row r="1726" spans="1:4" x14ac:dyDescent="0.2">
      <c r="A1726" t="s">
        <v>1740</v>
      </c>
      <c r="B1726" t="s">
        <v>1739</v>
      </c>
      <c r="C1726">
        <v>225</v>
      </c>
      <c r="D1726">
        <v>195</v>
      </c>
    </row>
    <row r="1727" spans="1:4" x14ac:dyDescent="0.2">
      <c r="A1727" t="s">
        <v>106</v>
      </c>
      <c r="B1727" t="s">
        <v>105</v>
      </c>
      <c r="C1727">
        <v>2273</v>
      </c>
      <c r="D1727" s="264">
        <v>2227</v>
      </c>
    </row>
    <row r="1728" spans="1:4" x14ac:dyDescent="0.2">
      <c r="A1728" t="s">
        <v>1075</v>
      </c>
      <c r="B1728" t="s">
        <v>1074</v>
      </c>
      <c r="C1728">
        <v>1365</v>
      </c>
      <c r="D1728" s="264">
        <v>1680</v>
      </c>
    </row>
    <row r="1729" spans="1:4" x14ac:dyDescent="0.2">
      <c r="A1729" t="s">
        <v>1238</v>
      </c>
      <c r="B1729" t="s">
        <v>1237</v>
      </c>
      <c r="C1729">
        <v>175</v>
      </c>
      <c r="D1729">
        <v>178</v>
      </c>
    </row>
    <row r="1730" spans="1:4" x14ac:dyDescent="0.2">
      <c r="A1730" t="s">
        <v>96</v>
      </c>
      <c r="B1730" t="s">
        <v>95</v>
      </c>
      <c r="C1730">
        <v>266</v>
      </c>
      <c r="D1730">
        <v>257</v>
      </c>
    </row>
    <row r="1731" spans="1:4" x14ac:dyDescent="0.2">
      <c r="A1731" t="s">
        <v>1046</v>
      </c>
      <c r="B1731" t="s">
        <v>1045</v>
      </c>
      <c r="C1731">
        <v>949</v>
      </c>
      <c r="D1731" s="264">
        <v>1012</v>
      </c>
    </row>
    <row r="1732" spans="1:4" x14ac:dyDescent="0.2">
      <c r="A1732" t="s">
        <v>1471</v>
      </c>
      <c r="B1732" t="s">
        <v>1470</v>
      </c>
      <c r="C1732">
        <v>891</v>
      </c>
      <c r="D1732">
        <v>909</v>
      </c>
    </row>
    <row r="1733" spans="1:4" x14ac:dyDescent="0.2">
      <c r="A1733" t="s">
        <v>1718</v>
      </c>
      <c r="B1733" t="s">
        <v>1717</v>
      </c>
      <c r="C1733">
        <v>946</v>
      </c>
      <c r="D1733">
        <v>886</v>
      </c>
    </row>
    <row r="1734" spans="1:4" x14ac:dyDescent="0.2">
      <c r="A1734" t="s">
        <v>1954</v>
      </c>
      <c r="B1734" t="s">
        <v>1953</v>
      </c>
      <c r="C1734">
        <v>105</v>
      </c>
      <c r="D1734">
        <v>111</v>
      </c>
    </row>
    <row r="1735" spans="1:4" x14ac:dyDescent="0.2">
      <c r="A1735" t="s">
        <v>976</v>
      </c>
      <c r="B1735" t="s">
        <v>975</v>
      </c>
      <c r="C1735">
        <v>317</v>
      </c>
      <c r="D1735">
        <v>283</v>
      </c>
    </row>
    <row r="1736" spans="1:4" x14ac:dyDescent="0.2">
      <c r="A1736" t="s">
        <v>595</v>
      </c>
      <c r="B1736" t="s">
        <v>594</v>
      </c>
      <c r="C1736">
        <v>249</v>
      </c>
      <c r="D1736">
        <v>260</v>
      </c>
    </row>
    <row r="1737" spans="1:4" x14ac:dyDescent="0.2">
      <c r="A1737" t="s">
        <v>247</v>
      </c>
      <c r="B1737" t="s">
        <v>246</v>
      </c>
      <c r="C1737">
        <v>574</v>
      </c>
      <c r="D1737">
        <v>554</v>
      </c>
    </row>
    <row r="1738" spans="1:4" x14ac:dyDescent="0.2">
      <c r="A1738" t="s">
        <v>418</v>
      </c>
      <c r="B1738" t="s">
        <v>417</v>
      </c>
      <c r="C1738">
        <v>368</v>
      </c>
      <c r="D1738">
        <v>319</v>
      </c>
    </row>
    <row r="1739" spans="1:4" x14ac:dyDescent="0.2">
      <c r="A1739" t="s">
        <v>914</v>
      </c>
      <c r="B1739" t="s">
        <v>913</v>
      </c>
      <c r="C1739">
        <v>607</v>
      </c>
      <c r="D1739">
        <v>545</v>
      </c>
    </row>
    <row r="1740" spans="1:4" x14ac:dyDescent="0.2">
      <c r="A1740" t="s">
        <v>1994</v>
      </c>
      <c r="B1740" t="s">
        <v>1993</v>
      </c>
      <c r="C1740">
        <v>227</v>
      </c>
      <c r="D1740">
        <v>225</v>
      </c>
    </row>
    <row r="1741" spans="1:4" x14ac:dyDescent="0.2">
      <c r="A1741" t="s">
        <v>343</v>
      </c>
      <c r="B1741" t="s">
        <v>342</v>
      </c>
      <c r="C1741">
        <v>98</v>
      </c>
      <c r="D1741">
        <v>79</v>
      </c>
    </row>
    <row r="1742" spans="1:4" x14ac:dyDescent="0.2">
      <c r="A1742" t="s">
        <v>744</v>
      </c>
      <c r="B1742" t="s">
        <v>743</v>
      </c>
      <c r="C1742">
        <v>84</v>
      </c>
      <c r="D1742">
        <v>68</v>
      </c>
    </row>
    <row r="1743" spans="1:4" x14ac:dyDescent="0.2">
      <c r="A1743" t="s">
        <v>868</v>
      </c>
      <c r="B1743" t="s">
        <v>867</v>
      </c>
      <c r="C1743">
        <v>148</v>
      </c>
      <c r="D1743">
        <v>173</v>
      </c>
    </row>
    <row r="1744" spans="1:4" x14ac:dyDescent="0.2">
      <c r="A1744" t="s">
        <v>795</v>
      </c>
      <c r="B1744" t="s">
        <v>794</v>
      </c>
      <c r="C1744">
        <v>209</v>
      </c>
      <c r="D1744">
        <v>168</v>
      </c>
    </row>
    <row r="1745" spans="1:4" x14ac:dyDescent="0.2">
      <c r="A1745" t="s">
        <v>129</v>
      </c>
      <c r="B1745" t="s">
        <v>128</v>
      </c>
      <c r="C1745">
        <v>88</v>
      </c>
      <c r="D1745">
        <v>89</v>
      </c>
    </row>
    <row r="1746" spans="1:4" x14ac:dyDescent="0.2">
      <c r="A1746" t="s">
        <v>190</v>
      </c>
      <c r="B1746" t="s">
        <v>189</v>
      </c>
      <c r="C1746">
        <v>537</v>
      </c>
      <c r="D1746">
        <v>788</v>
      </c>
    </row>
    <row r="1747" spans="1:4" x14ac:dyDescent="0.2">
      <c r="A1747" t="s">
        <v>222</v>
      </c>
      <c r="B1747" t="s">
        <v>221</v>
      </c>
      <c r="C1747">
        <v>786</v>
      </c>
      <c r="D1747">
        <v>808</v>
      </c>
    </row>
    <row r="1748" spans="1:4" x14ac:dyDescent="0.2">
      <c r="A1748" t="s">
        <v>1077</v>
      </c>
      <c r="B1748" t="s">
        <v>1076</v>
      </c>
      <c r="C1748">
        <v>194</v>
      </c>
      <c r="D1748">
        <v>152</v>
      </c>
    </row>
    <row r="1749" spans="1:4" x14ac:dyDescent="0.2">
      <c r="A1749" t="s">
        <v>1439</v>
      </c>
      <c r="B1749" t="s">
        <v>1438</v>
      </c>
      <c r="C1749">
        <v>6197</v>
      </c>
      <c r="D1749" s="264">
        <v>5742</v>
      </c>
    </row>
    <row r="1750" spans="1:4" x14ac:dyDescent="0.2">
      <c r="A1750" t="s">
        <v>1667</v>
      </c>
      <c r="B1750" t="s">
        <v>1666</v>
      </c>
      <c r="C1750">
        <v>78</v>
      </c>
      <c r="D1750">
        <v>82</v>
      </c>
    </row>
    <row r="1751" spans="1:4" x14ac:dyDescent="0.2">
      <c r="A1751" t="s">
        <v>580</v>
      </c>
      <c r="B1751" t="s">
        <v>579</v>
      </c>
      <c r="C1751">
        <v>833</v>
      </c>
      <c r="D1751">
        <v>835</v>
      </c>
    </row>
    <row r="1752" spans="1:4" x14ac:dyDescent="0.2">
      <c r="A1752" t="s">
        <v>833</v>
      </c>
      <c r="B1752" t="s">
        <v>832</v>
      </c>
      <c r="C1752">
        <v>1751</v>
      </c>
      <c r="D1752" s="264">
        <v>1664</v>
      </c>
    </row>
    <row r="1753" spans="1:4" x14ac:dyDescent="0.2">
      <c r="A1753" t="s">
        <v>268</v>
      </c>
      <c r="B1753" t="s">
        <v>267</v>
      </c>
      <c r="C1753">
        <v>228</v>
      </c>
      <c r="D1753">
        <v>203</v>
      </c>
    </row>
    <row r="1754" spans="1:4" x14ac:dyDescent="0.2">
      <c r="A1754" t="s">
        <v>1548</v>
      </c>
      <c r="B1754" t="s">
        <v>1547</v>
      </c>
      <c r="C1754">
        <v>1762</v>
      </c>
      <c r="D1754" s="264">
        <v>1663</v>
      </c>
    </row>
    <row r="1755" spans="1:4" x14ac:dyDescent="0.2">
      <c r="A1755" t="s">
        <v>994</v>
      </c>
      <c r="B1755" t="s">
        <v>993</v>
      </c>
      <c r="C1755">
        <v>306</v>
      </c>
      <c r="D1755">
        <v>242</v>
      </c>
    </row>
    <row r="1756" spans="1:4" x14ac:dyDescent="0.2">
      <c r="A1756" t="s">
        <v>1368</v>
      </c>
      <c r="B1756" t="s">
        <v>1367</v>
      </c>
      <c r="C1756">
        <v>294</v>
      </c>
      <c r="D1756">
        <v>305</v>
      </c>
    </row>
    <row r="1757" spans="1:4" x14ac:dyDescent="0.2">
      <c r="A1757" t="s">
        <v>1400</v>
      </c>
      <c r="B1757" t="s">
        <v>1399</v>
      </c>
      <c r="C1757">
        <v>840</v>
      </c>
      <c r="D1757">
        <v>785</v>
      </c>
    </row>
    <row r="1758" spans="1:4" x14ac:dyDescent="0.2">
      <c r="A1758" t="s">
        <v>1158</v>
      </c>
      <c r="B1758" t="s">
        <v>1157</v>
      </c>
      <c r="C1758">
        <v>587</v>
      </c>
      <c r="D1758">
        <v>584</v>
      </c>
    </row>
    <row r="1759" spans="1:4" x14ac:dyDescent="0.2">
      <c r="A1759" t="s">
        <v>706</v>
      </c>
      <c r="B1759" t="s">
        <v>705</v>
      </c>
      <c r="C1759">
        <v>191</v>
      </c>
      <c r="D1759">
        <v>182</v>
      </c>
    </row>
    <row r="1760" spans="1:4" x14ac:dyDescent="0.2">
      <c r="A1760" t="s">
        <v>551</v>
      </c>
      <c r="B1760" t="s">
        <v>550</v>
      </c>
      <c r="C1760">
        <v>144</v>
      </c>
      <c r="D1760">
        <v>145</v>
      </c>
    </row>
    <row r="1761" spans="1:4" x14ac:dyDescent="0.2">
      <c r="A1761" t="s">
        <v>2013</v>
      </c>
      <c r="B1761" t="s">
        <v>2012</v>
      </c>
      <c r="C1761">
        <v>293</v>
      </c>
      <c r="D1761">
        <v>315</v>
      </c>
    </row>
    <row r="1762" spans="1:4" x14ac:dyDescent="0.2">
      <c r="A1762" t="s">
        <v>313</v>
      </c>
      <c r="B1762" t="s">
        <v>312</v>
      </c>
      <c r="C1762">
        <v>72</v>
      </c>
      <c r="D1762">
        <v>52</v>
      </c>
    </row>
    <row r="1763" spans="1:4" x14ac:dyDescent="0.2">
      <c r="A1763" t="s">
        <v>726</v>
      </c>
      <c r="B1763" t="s">
        <v>725</v>
      </c>
      <c r="C1763">
        <v>436</v>
      </c>
      <c r="D1763">
        <v>422</v>
      </c>
    </row>
    <row r="1764" spans="1:4" x14ac:dyDescent="0.2">
      <c r="A1764" t="s">
        <v>816</v>
      </c>
      <c r="B1764" t="s">
        <v>815</v>
      </c>
      <c r="C1764">
        <v>319</v>
      </c>
      <c r="D1764">
        <v>292</v>
      </c>
    </row>
    <row r="1765" spans="1:4" x14ac:dyDescent="0.2">
      <c r="A1765" t="s">
        <v>1720</v>
      </c>
      <c r="B1765" t="s">
        <v>1719</v>
      </c>
      <c r="C1765">
        <v>656</v>
      </c>
      <c r="D1765">
        <v>405</v>
      </c>
    </row>
    <row r="1766" spans="1:4" x14ac:dyDescent="0.2">
      <c r="A1766" t="s">
        <v>1934</v>
      </c>
      <c r="B1766" t="s">
        <v>1933</v>
      </c>
      <c r="C1766">
        <v>928</v>
      </c>
      <c r="D1766">
        <v>993</v>
      </c>
    </row>
    <row r="1767" spans="1:4" x14ac:dyDescent="0.2">
      <c r="A1767" t="s">
        <v>797</v>
      </c>
      <c r="B1767" t="s">
        <v>796</v>
      </c>
      <c r="C1767">
        <v>304</v>
      </c>
      <c r="D1767">
        <v>304</v>
      </c>
    </row>
    <row r="1768" spans="1:4" x14ac:dyDescent="0.2">
      <c r="A1768" t="s">
        <v>1240</v>
      </c>
      <c r="B1768" t="s">
        <v>1239</v>
      </c>
      <c r="C1768">
        <v>1806</v>
      </c>
      <c r="D1768" s="264">
        <v>3142</v>
      </c>
    </row>
    <row r="1769" spans="1:4" x14ac:dyDescent="0.2">
      <c r="A1769" t="s">
        <v>396</v>
      </c>
      <c r="B1769" t="s">
        <v>395</v>
      </c>
      <c r="C1769">
        <v>170</v>
      </c>
      <c r="D1769">
        <v>155</v>
      </c>
    </row>
    <row r="1770" spans="1:4" x14ac:dyDescent="0.2">
      <c r="A1770" t="s">
        <v>1290</v>
      </c>
      <c r="B1770" t="s">
        <v>1289</v>
      </c>
      <c r="C1770">
        <v>2573</v>
      </c>
      <c r="D1770" s="264">
        <v>2549</v>
      </c>
    </row>
    <row r="1771" spans="1:4" x14ac:dyDescent="0.2">
      <c r="A1771" t="s">
        <v>1771</v>
      </c>
      <c r="B1771" t="s">
        <v>1770</v>
      </c>
      <c r="C1771">
        <v>2702</v>
      </c>
      <c r="D1771" s="264">
        <v>3354</v>
      </c>
    </row>
    <row r="1772" spans="1:4" x14ac:dyDescent="0.2">
      <c r="A1772" t="s">
        <v>767</v>
      </c>
      <c r="B1772" t="s">
        <v>766</v>
      </c>
      <c r="C1772">
        <v>907</v>
      </c>
      <c r="D1772">
        <v>860</v>
      </c>
    </row>
    <row r="1773" spans="1:4" x14ac:dyDescent="0.2">
      <c r="A1773" t="s">
        <v>398</v>
      </c>
      <c r="B1773" t="s">
        <v>397</v>
      </c>
      <c r="C1773">
        <v>989</v>
      </c>
      <c r="D1773" s="264">
        <v>1039</v>
      </c>
    </row>
    <row r="1774" spans="1:4" x14ac:dyDescent="0.2">
      <c r="A1774" t="s">
        <v>315</v>
      </c>
      <c r="B1774" t="s">
        <v>314</v>
      </c>
      <c r="C1774">
        <v>2264</v>
      </c>
      <c r="D1774" s="264">
        <v>1709</v>
      </c>
    </row>
    <row r="1775" spans="1:4" x14ac:dyDescent="0.2">
      <c r="A1775" t="s">
        <v>1525</v>
      </c>
      <c r="B1775" t="s">
        <v>1524</v>
      </c>
      <c r="C1775">
        <v>56</v>
      </c>
      <c r="D1775">
        <v>45</v>
      </c>
    </row>
    <row r="1776" spans="1:4" x14ac:dyDescent="0.2">
      <c r="A1776" t="s">
        <v>1416</v>
      </c>
      <c r="B1776" t="s">
        <v>1415</v>
      </c>
      <c r="C1776">
        <v>74</v>
      </c>
      <c r="D1776">
        <v>60</v>
      </c>
    </row>
    <row r="1777" spans="1:4" x14ac:dyDescent="0.2">
      <c r="A1777" t="s">
        <v>1796</v>
      </c>
      <c r="B1777" t="s">
        <v>1795</v>
      </c>
      <c r="C1777">
        <v>1324</v>
      </c>
      <c r="D1777" s="264">
        <v>1284</v>
      </c>
    </row>
    <row r="1778" spans="1:4" x14ac:dyDescent="0.2">
      <c r="A1778" t="s">
        <v>1566</v>
      </c>
      <c r="B1778" t="s">
        <v>1565</v>
      </c>
      <c r="C1778">
        <v>675</v>
      </c>
      <c r="D1778">
        <v>584</v>
      </c>
    </row>
    <row r="1779" spans="1:4" x14ac:dyDescent="0.2">
      <c r="A1779" t="s">
        <v>957</v>
      </c>
      <c r="B1779" t="s">
        <v>956</v>
      </c>
      <c r="C1779">
        <v>113</v>
      </c>
      <c r="D1779">
        <v>117</v>
      </c>
    </row>
    <row r="1780" spans="1:4" x14ac:dyDescent="0.2">
      <c r="A1780" t="s">
        <v>1325</v>
      </c>
      <c r="B1780" t="s">
        <v>1324</v>
      </c>
      <c r="C1780">
        <v>205</v>
      </c>
      <c r="D1780">
        <v>168</v>
      </c>
    </row>
    <row r="1781" spans="1:4" x14ac:dyDescent="0.2">
      <c r="A1781" t="s">
        <v>460</v>
      </c>
      <c r="B1781" t="s">
        <v>459</v>
      </c>
      <c r="C1781">
        <v>58</v>
      </c>
      <c r="D1781">
        <v>70</v>
      </c>
    </row>
    <row r="1782" spans="1:4" x14ac:dyDescent="0.2">
      <c r="A1782" t="s">
        <v>2077</v>
      </c>
      <c r="B1782" t="s">
        <v>2076</v>
      </c>
      <c r="C1782">
        <v>218</v>
      </c>
      <c r="D1782">
        <v>158</v>
      </c>
    </row>
    <row r="1783" spans="1:4" x14ac:dyDescent="0.2">
      <c r="A1783" t="s">
        <v>249</v>
      </c>
      <c r="B1783" t="s">
        <v>248</v>
      </c>
      <c r="C1783">
        <v>290</v>
      </c>
      <c r="D1783">
        <v>264</v>
      </c>
    </row>
    <row r="1784" spans="1:4" x14ac:dyDescent="0.2">
      <c r="A1784" t="s">
        <v>462</v>
      </c>
      <c r="B1784" t="s">
        <v>461</v>
      </c>
      <c r="C1784">
        <v>479</v>
      </c>
      <c r="D1784">
        <v>446</v>
      </c>
    </row>
    <row r="1785" spans="1:4" x14ac:dyDescent="0.2">
      <c r="A1785" t="s">
        <v>769</v>
      </c>
      <c r="B1785" t="s">
        <v>768</v>
      </c>
      <c r="C1785">
        <v>431</v>
      </c>
      <c r="D1785">
        <v>369</v>
      </c>
    </row>
    <row r="1786" spans="1:4" x14ac:dyDescent="0.2">
      <c r="A1786" t="s">
        <v>1595</v>
      </c>
      <c r="B1786" t="s">
        <v>1594</v>
      </c>
      <c r="C1786">
        <v>352</v>
      </c>
      <c r="D1786">
        <v>507</v>
      </c>
    </row>
    <row r="1787" spans="1:4" x14ac:dyDescent="0.2">
      <c r="A1787" t="s">
        <v>1271</v>
      </c>
      <c r="B1787" t="s">
        <v>1270</v>
      </c>
      <c r="C1787">
        <v>559</v>
      </c>
      <c r="D1787">
        <v>554</v>
      </c>
    </row>
    <row r="1788" spans="1:4" x14ac:dyDescent="0.2">
      <c r="A1788" t="s">
        <v>1527</v>
      </c>
      <c r="B1788" t="s">
        <v>1526</v>
      </c>
      <c r="C1788">
        <v>711</v>
      </c>
      <c r="D1788">
        <v>737</v>
      </c>
    </row>
    <row r="1789" spans="1:4" x14ac:dyDescent="0.2">
      <c r="A1789" t="s">
        <v>996</v>
      </c>
      <c r="B1789" t="s">
        <v>995</v>
      </c>
      <c r="C1789">
        <v>145</v>
      </c>
      <c r="D1789">
        <v>126</v>
      </c>
    </row>
    <row r="1790" spans="1:4" x14ac:dyDescent="0.2">
      <c r="A1790" t="s">
        <v>638</v>
      </c>
      <c r="B1790" t="s">
        <v>637</v>
      </c>
      <c r="C1790">
        <v>410</v>
      </c>
      <c r="D1790">
        <v>361</v>
      </c>
    </row>
    <row r="1791" spans="1:4" x14ac:dyDescent="0.2">
      <c r="A1791" t="s">
        <v>1048</v>
      </c>
      <c r="B1791" t="s">
        <v>1047</v>
      </c>
      <c r="C1791">
        <v>670</v>
      </c>
      <c r="D1791">
        <v>576</v>
      </c>
    </row>
    <row r="1792" spans="1:4" x14ac:dyDescent="0.2">
      <c r="A1792" t="s">
        <v>1685</v>
      </c>
      <c r="B1792" t="s">
        <v>1684</v>
      </c>
      <c r="C1792">
        <v>2368</v>
      </c>
      <c r="D1792" s="264">
        <v>2220</v>
      </c>
    </row>
    <row r="1793" spans="1:4" x14ac:dyDescent="0.2">
      <c r="A1793" t="s">
        <v>708</v>
      </c>
      <c r="B1793" t="s">
        <v>707</v>
      </c>
      <c r="C1793">
        <v>203</v>
      </c>
      <c r="D1793">
        <v>122</v>
      </c>
    </row>
    <row r="1794" spans="1:4" x14ac:dyDescent="0.2">
      <c r="A1794" t="s">
        <v>1402</v>
      </c>
      <c r="B1794" t="s">
        <v>2132</v>
      </c>
      <c r="C1794">
        <v>1031</v>
      </c>
      <c r="D1794" s="264">
        <v>1107</v>
      </c>
    </row>
    <row r="1795" spans="1:4" x14ac:dyDescent="0.2">
      <c r="A1795" t="s">
        <v>1370</v>
      </c>
      <c r="B1795" t="s">
        <v>1369</v>
      </c>
      <c r="C1795">
        <v>109</v>
      </c>
      <c r="D1795">
        <v>102</v>
      </c>
    </row>
    <row r="1796" spans="1:4" x14ac:dyDescent="0.2">
      <c r="A1796" t="s">
        <v>1304</v>
      </c>
      <c r="B1796" t="s">
        <v>1303</v>
      </c>
      <c r="C1796">
        <v>619</v>
      </c>
      <c r="D1796">
        <v>653</v>
      </c>
    </row>
    <row r="1797" spans="1:4" x14ac:dyDescent="0.2">
      <c r="A1797" t="s">
        <v>1050</v>
      </c>
      <c r="B1797" t="s">
        <v>2133</v>
      </c>
      <c r="C1797">
        <v>140</v>
      </c>
      <c r="D1797">
        <v>135</v>
      </c>
    </row>
    <row r="1798" spans="1:4" x14ac:dyDescent="0.2">
      <c r="A1798" t="s">
        <v>746</v>
      </c>
      <c r="B1798" t="s">
        <v>2134</v>
      </c>
      <c r="C1798">
        <v>178</v>
      </c>
      <c r="D1798">
        <v>143</v>
      </c>
    </row>
    <row r="1799" spans="1:4" x14ac:dyDescent="0.2">
      <c r="A1799" t="s">
        <v>1919</v>
      </c>
      <c r="B1799" t="s">
        <v>2135</v>
      </c>
      <c r="C1799">
        <v>134</v>
      </c>
      <c r="D1799">
        <v>127</v>
      </c>
    </row>
    <row r="1800" spans="1:4" x14ac:dyDescent="0.2">
      <c r="A1800" t="s">
        <v>498</v>
      </c>
      <c r="B1800" t="s">
        <v>2136</v>
      </c>
      <c r="C1800">
        <v>136</v>
      </c>
      <c r="D1800">
        <v>108</v>
      </c>
    </row>
    <row r="1801" spans="1:4" x14ac:dyDescent="0.2">
      <c r="A1801" t="s">
        <v>1207</v>
      </c>
      <c r="B1801" t="s">
        <v>2137</v>
      </c>
      <c r="C1801">
        <v>118</v>
      </c>
      <c r="D1801">
        <v>129</v>
      </c>
    </row>
    <row r="1802" spans="1:4" x14ac:dyDescent="0.2">
      <c r="A1802" t="s">
        <v>959</v>
      </c>
      <c r="B1802" t="s">
        <v>958</v>
      </c>
      <c r="C1802">
        <v>464</v>
      </c>
      <c r="D1802">
        <v>383</v>
      </c>
    </row>
    <row r="1803" spans="1:4" x14ac:dyDescent="0.2">
      <c r="A1803" t="s">
        <v>2038</v>
      </c>
      <c r="B1803" t="s">
        <v>2037</v>
      </c>
      <c r="C1803">
        <v>370</v>
      </c>
      <c r="D1803">
        <v>363</v>
      </c>
    </row>
    <row r="1804" spans="1:4" x14ac:dyDescent="0.2">
      <c r="A1804" t="s">
        <v>1473</v>
      </c>
      <c r="B1804" t="s">
        <v>1472</v>
      </c>
      <c r="C1804">
        <v>1353</v>
      </c>
      <c r="D1804" s="264">
        <v>1404</v>
      </c>
    </row>
    <row r="1805" spans="1:4" x14ac:dyDescent="0.2">
      <c r="A1805" t="s">
        <v>1921</v>
      </c>
      <c r="B1805" t="s">
        <v>1920</v>
      </c>
      <c r="C1805">
        <v>61</v>
      </c>
      <c r="D1805">
        <v>51</v>
      </c>
    </row>
    <row r="1806" spans="1:4" x14ac:dyDescent="0.2">
      <c r="A1806" t="s">
        <v>1996</v>
      </c>
      <c r="B1806" t="s">
        <v>1995</v>
      </c>
      <c r="C1806">
        <v>97</v>
      </c>
      <c r="D1806">
        <v>72</v>
      </c>
    </row>
    <row r="1807" spans="1:4" x14ac:dyDescent="0.2">
      <c r="A1807" t="s">
        <v>1687</v>
      </c>
      <c r="B1807" t="s">
        <v>1686</v>
      </c>
      <c r="C1807">
        <v>779</v>
      </c>
      <c r="D1807">
        <v>772</v>
      </c>
    </row>
    <row r="1808" spans="1:4" x14ac:dyDescent="0.2">
      <c r="A1808" t="s">
        <v>553</v>
      </c>
      <c r="B1808" t="s">
        <v>552</v>
      </c>
      <c r="C1808">
        <v>833</v>
      </c>
      <c r="D1808">
        <v>882</v>
      </c>
    </row>
    <row r="1809" spans="1:4" x14ac:dyDescent="0.2">
      <c r="A1809" t="s">
        <v>818</v>
      </c>
      <c r="B1809" t="s">
        <v>817</v>
      </c>
      <c r="C1809">
        <v>604</v>
      </c>
      <c r="D1809">
        <v>557</v>
      </c>
    </row>
    <row r="1810" spans="1:4" x14ac:dyDescent="0.2">
      <c r="A1810" t="s">
        <v>1649</v>
      </c>
      <c r="B1810" t="s">
        <v>1648</v>
      </c>
      <c r="C1810">
        <v>155</v>
      </c>
      <c r="D1810">
        <v>148</v>
      </c>
    </row>
    <row r="1811" spans="1:4" x14ac:dyDescent="0.2">
      <c r="A1811" t="s">
        <v>2040</v>
      </c>
      <c r="B1811" t="s">
        <v>2039</v>
      </c>
      <c r="C1811">
        <v>3321</v>
      </c>
      <c r="D1811" s="264">
        <v>4227</v>
      </c>
    </row>
    <row r="1812" spans="1:4" x14ac:dyDescent="0.2">
      <c r="A1812" t="s">
        <v>1956</v>
      </c>
      <c r="B1812" t="s">
        <v>1955</v>
      </c>
      <c r="C1812">
        <v>810</v>
      </c>
      <c r="D1812">
        <v>701</v>
      </c>
    </row>
    <row r="1813" spans="1:4" x14ac:dyDescent="0.2">
      <c r="A1813" t="s">
        <v>1506</v>
      </c>
      <c r="B1813" t="s">
        <v>1505</v>
      </c>
      <c r="C1813">
        <v>188</v>
      </c>
      <c r="D1813">
        <v>191</v>
      </c>
    </row>
    <row r="1814" spans="1:4" x14ac:dyDescent="0.2">
      <c r="A1814" t="s">
        <v>1861</v>
      </c>
      <c r="B1814" t="s">
        <v>1860</v>
      </c>
      <c r="C1814">
        <v>70</v>
      </c>
      <c r="D1814">
        <v>71</v>
      </c>
    </row>
    <row r="1815" spans="1:4" x14ac:dyDescent="0.2">
      <c r="A1815" t="s">
        <v>1846</v>
      </c>
      <c r="B1815" t="s">
        <v>1845</v>
      </c>
      <c r="C1815">
        <v>98</v>
      </c>
      <c r="D1815">
        <v>89</v>
      </c>
    </row>
    <row r="1816" spans="1:4" x14ac:dyDescent="0.2">
      <c r="A1816" t="s">
        <v>786</v>
      </c>
      <c r="B1816" t="s">
        <v>785</v>
      </c>
      <c r="C1816">
        <v>930</v>
      </c>
      <c r="D1816" s="264">
        <v>1172</v>
      </c>
    </row>
    <row r="1817" spans="1:4" x14ac:dyDescent="0.2">
      <c r="A1817" t="s">
        <v>1742</v>
      </c>
      <c r="B1817" t="s">
        <v>1724</v>
      </c>
      <c r="C1817">
        <v>696</v>
      </c>
      <c r="D1817">
        <v>641</v>
      </c>
    </row>
    <row r="1818" spans="1:4" x14ac:dyDescent="0.2">
      <c r="A1818" t="s">
        <v>1598</v>
      </c>
      <c r="B1818" t="s">
        <v>1597</v>
      </c>
      <c r="C1818">
        <v>336</v>
      </c>
      <c r="D1818">
        <v>319</v>
      </c>
    </row>
    <row r="1819" spans="1:4" x14ac:dyDescent="0.2">
      <c r="A1819" t="s">
        <v>1476</v>
      </c>
      <c r="B1819" t="s">
        <v>1475</v>
      </c>
      <c r="C1819">
        <v>4914</v>
      </c>
      <c r="D1819" s="264">
        <v>5188</v>
      </c>
    </row>
    <row r="1820" spans="1:4" x14ac:dyDescent="0.2">
      <c r="A1820" t="s">
        <v>295</v>
      </c>
      <c r="B1820" t="s">
        <v>294</v>
      </c>
      <c r="C1820">
        <v>1298</v>
      </c>
      <c r="D1820" s="264">
        <v>1296</v>
      </c>
    </row>
    <row r="1821" spans="1:4" x14ac:dyDescent="0.2">
      <c r="A1821" t="s">
        <v>164</v>
      </c>
      <c r="B1821" t="s">
        <v>163</v>
      </c>
      <c r="C1821">
        <v>938</v>
      </c>
      <c r="D1821">
        <v>983</v>
      </c>
    </row>
    <row r="1822" spans="1:4" x14ac:dyDescent="0.2">
      <c r="A1822" t="s">
        <v>1509</v>
      </c>
      <c r="B1822" t="s">
        <v>1508</v>
      </c>
      <c r="C1822">
        <v>5546</v>
      </c>
      <c r="D1822" s="264">
        <v>5150</v>
      </c>
    </row>
    <row r="1823" spans="1:4" x14ac:dyDescent="0.2">
      <c r="A1823" t="s">
        <v>710</v>
      </c>
      <c r="B1823" t="s">
        <v>709</v>
      </c>
      <c r="C1823">
        <v>186</v>
      </c>
      <c r="D1823">
        <v>177</v>
      </c>
    </row>
    <row r="1824" spans="1:4" x14ac:dyDescent="0.2">
      <c r="A1824" t="s">
        <v>1108</v>
      </c>
      <c r="B1824" t="s">
        <v>1107</v>
      </c>
      <c r="C1824">
        <v>250</v>
      </c>
      <c r="D1824">
        <v>577</v>
      </c>
    </row>
    <row r="1825" spans="1:4" x14ac:dyDescent="0.2">
      <c r="A1825" t="s">
        <v>1488</v>
      </c>
      <c r="B1825" t="s">
        <v>1487</v>
      </c>
      <c r="C1825">
        <v>2796</v>
      </c>
      <c r="D1825" s="264">
        <v>2798</v>
      </c>
    </row>
    <row r="1826" spans="1:4" x14ac:dyDescent="0.2">
      <c r="A1826" t="s">
        <v>799</v>
      </c>
      <c r="B1826" t="s">
        <v>798</v>
      </c>
      <c r="C1826">
        <v>1300</v>
      </c>
      <c r="D1826" s="264">
        <v>1138</v>
      </c>
    </row>
    <row r="1827" spans="1:4" x14ac:dyDescent="0.2">
      <c r="A1827" t="s">
        <v>1160</v>
      </c>
      <c r="B1827" t="s">
        <v>1159</v>
      </c>
      <c r="C1827">
        <v>2209</v>
      </c>
      <c r="D1827" s="264">
        <v>2059</v>
      </c>
    </row>
    <row r="1828" spans="1:4" x14ac:dyDescent="0.2">
      <c r="A1828" t="s">
        <v>1387</v>
      </c>
      <c r="B1828" t="s">
        <v>1386</v>
      </c>
      <c r="C1828">
        <v>259</v>
      </c>
      <c r="D1828">
        <v>245</v>
      </c>
    </row>
    <row r="1829" spans="1:4" x14ac:dyDescent="0.2">
      <c r="A1829" t="s">
        <v>1773</v>
      </c>
      <c r="B1829" t="s">
        <v>1772</v>
      </c>
      <c r="C1829">
        <v>6002</v>
      </c>
      <c r="D1829" s="264">
        <v>7048</v>
      </c>
    </row>
    <row r="1830" spans="1:4" x14ac:dyDescent="0.2">
      <c r="A1830" t="s">
        <v>2042</v>
      </c>
      <c r="B1830" t="s">
        <v>2041</v>
      </c>
      <c r="C1830">
        <v>85013</v>
      </c>
      <c r="D1830" s="264">
        <v>82684</v>
      </c>
    </row>
    <row r="1831" spans="1:4" x14ac:dyDescent="0.2">
      <c r="A1831" t="s">
        <v>270</v>
      </c>
      <c r="B1831" t="s">
        <v>269</v>
      </c>
      <c r="C1831">
        <v>720</v>
      </c>
      <c r="D1831">
        <v>775</v>
      </c>
    </row>
    <row r="1832" spans="1:4" x14ac:dyDescent="0.2">
      <c r="A1832" t="s">
        <v>1798</v>
      </c>
      <c r="B1832" t="s">
        <v>1797</v>
      </c>
      <c r="C1832">
        <v>1306</v>
      </c>
      <c r="D1832" s="264">
        <v>1489</v>
      </c>
    </row>
    <row r="1833" spans="1:4" x14ac:dyDescent="0.2">
      <c r="A1833" t="s">
        <v>2044</v>
      </c>
      <c r="B1833" t="s">
        <v>2043</v>
      </c>
      <c r="C1833">
        <v>1032</v>
      </c>
      <c r="D1833">
        <v>973</v>
      </c>
    </row>
    <row r="1834" spans="1:4" x14ac:dyDescent="0.2">
      <c r="A1834" t="s">
        <v>2046</v>
      </c>
      <c r="B1834" t="s">
        <v>2045</v>
      </c>
      <c r="C1834">
        <v>221</v>
      </c>
      <c r="D1834">
        <v>224</v>
      </c>
    </row>
    <row r="1835" spans="1:4" x14ac:dyDescent="0.2">
      <c r="A1835" t="s">
        <v>1418</v>
      </c>
      <c r="B1835" t="s">
        <v>1417</v>
      </c>
      <c r="C1835">
        <v>207</v>
      </c>
      <c r="D1835">
        <v>174</v>
      </c>
    </row>
    <row r="1836" spans="1:4" x14ac:dyDescent="0.2">
      <c r="A1836" t="s">
        <v>1110</v>
      </c>
      <c r="B1836" t="s">
        <v>1109</v>
      </c>
      <c r="C1836">
        <v>1177</v>
      </c>
      <c r="D1836" s="264">
        <v>2037</v>
      </c>
    </row>
    <row r="1837" spans="1:4" x14ac:dyDescent="0.2">
      <c r="A1837" t="s">
        <v>317</v>
      </c>
      <c r="B1837" t="s">
        <v>316</v>
      </c>
      <c r="C1837">
        <v>165</v>
      </c>
      <c r="D1837">
        <v>113</v>
      </c>
    </row>
    <row r="1838" spans="1:4" x14ac:dyDescent="0.2">
      <c r="A1838" t="s">
        <v>1162</v>
      </c>
      <c r="B1838" t="s">
        <v>1161</v>
      </c>
      <c r="C1838">
        <v>213</v>
      </c>
      <c r="D1838">
        <v>212</v>
      </c>
    </row>
    <row r="1839" spans="1:4" x14ac:dyDescent="0.2">
      <c r="A1839" t="s">
        <v>464</v>
      </c>
      <c r="B1839" t="s">
        <v>463</v>
      </c>
      <c r="C1839">
        <v>11317</v>
      </c>
      <c r="D1839" s="264">
        <v>11233</v>
      </c>
    </row>
    <row r="1840" spans="1:4" x14ac:dyDescent="0.2">
      <c r="A1840" t="s">
        <v>2015</v>
      </c>
      <c r="B1840" t="s">
        <v>2014</v>
      </c>
      <c r="C1840">
        <v>386</v>
      </c>
      <c r="D1840">
        <v>367</v>
      </c>
    </row>
    <row r="1841" spans="1:4" x14ac:dyDescent="0.2">
      <c r="A1841" t="s">
        <v>662</v>
      </c>
      <c r="B1841" t="s">
        <v>661</v>
      </c>
      <c r="C1841">
        <v>4261</v>
      </c>
      <c r="D1841" s="264">
        <v>4840</v>
      </c>
    </row>
    <row r="1842" spans="1:4" x14ac:dyDescent="0.2">
      <c r="A1842" t="s">
        <v>1052</v>
      </c>
      <c r="B1842" t="s">
        <v>1051</v>
      </c>
      <c r="C1842">
        <v>89</v>
      </c>
      <c r="D1842">
        <v>81</v>
      </c>
    </row>
    <row r="1843" spans="1:4" x14ac:dyDescent="0.2">
      <c r="A1843" t="s">
        <v>1923</v>
      </c>
      <c r="B1843" t="s">
        <v>1922</v>
      </c>
      <c r="C1843">
        <v>92</v>
      </c>
      <c r="D1843">
        <v>63</v>
      </c>
    </row>
    <row r="1844" spans="1:4" x14ac:dyDescent="0.2">
      <c r="A1844" t="s">
        <v>1054</v>
      </c>
      <c r="B1844" t="s">
        <v>1053</v>
      </c>
      <c r="C1844">
        <v>182</v>
      </c>
      <c r="D1844">
        <v>144</v>
      </c>
    </row>
    <row r="1845" spans="1:4" x14ac:dyDescent="0.2">
      <c r="A1845" t="s">
        <v>1242</v>
      </c>
      <c r="B1845" t="s">
        <v>1241</v>
      </c>
      <c r="C1845">
        <v>1091</v>
      </c>
      <c r="D1845" s="264">
        <v>1074</v>
      </c>
    </row>
    <row r="1846" spans="1:4" x14ac:dyDescent="0.2">
      <c r="A1846" t="s">
        <v>1402</v>
      </c>
      <c r="B1846" t="s">
        <v>1401</v>
      </c>
      <c r="C1846">
        <v>1031</v>
      </c>
      <c r="D1846" s="264">
        <v>1107</v>
      </c>
    </row>
    <row r="1847" spans="1:4" x14ac:dyDescent="0.2">
      <c r="A1847" t="s">
        <v>1370</v>
      </c>
      <c r="B1847" t="s">
        <v>2138</v>
      </c>
      <c r="C1847">
        <v>109</v>
      </c>
      <c r="D1847">
        <v>102</v>
      </c>
    </row>
    <row r="1848" spans="1:4" x14ac:dyDescent="0.2">
      <c r="A1848" t="s">
        <v>1304</v>
      </c>
      <c r="B1848" t="s">
        <v>2139</v>
      </c>
      <c r="C1848">
        <v>619</v>
      </c>
      <c r="D1848">
        <v>653</v>
      </c>
    </row>
    <row r="1849" spans="1:4" x14ac:dyDescent="0.2">
      <c r="A1849" t="s">
        <v>1050</v>
      </c>
      <c r="B1849" t="s">
        <v>1049</v>
      </c>
      <c r="C1849">
        <v>140</v>
      </c>
      <c r="D1849">
        <v>135</v>
      </c>
    </row>
    <row r="1850" spans="1:4" x14ac:dyDescent="0.2">
      <c r="A1850" t="s">
        <v>746</v>
      </c>
      <c r="B1850" t="s">
        <v>745</v>
      </c>
      <c r="C1850">
        <v>178</v>
      </c>
      <c r="D1850">
        <v>143</v>
      </c>
    </row>
    <row r="1851" spans="1:4" x14ac:dyDescent="0.2">
      <c r="A1851" t="s">
        <v>1919</v>
      </c>
      <c r="B1851" t="s">
        <v>1918</v>
      </c>
      <c r="C1851">
        <v>134</v>
      </c>
      <c r="D1851">
        <v>127</v>
      </c>
    </row>
    <row r="1852" spans="1:4" x14ac:dyDescent="0.2">
      <c r="A1852" t="s">
        <v>498</v>
      </c>
      <c r="B1852" t="s">
        <v>497</v>
      </c>
      <c r="C1852">
        <v>136</v>
      </c>
      <c r="D1852">
        <v>108</v>
      </c>
    </row>
    <row r="1853" spans="1:4" x14ac:dyDescent="0.2">
      <c r="A1853" t="s">
        <v>1207</v>
      </c>
      <c r="B1853" t="s">
        <v>1206</v>
      </c>
      <c r="C1853">
        <v>118</v>
      </c>
      <c r="D1853">
        <v>129</v>
      </c>
    </row>
    <row r="1854" spans="1:4" x14ac:dyDescent="0.2">
      <c r="A1854" t="s">
        <v>1402</v>
      </c>
      <c r="B1854" t="s">
        <v>2158</v>
      </c>
      <c r="C1854">
        <v>1031</v>
      </c>
      <c r="D1854" s="264">
        <v>1107</v>
      </c>
    </row>
    <row r="1855" spans="1:4" x14ac:dyDescent="0.2">
      <c r="A1855" t="s">
        <v>1370</v>
      </c>
      <c r="B1855" t="s">
        <v>2159</v>
      </c>
      <c r="C1855">
        <v>109</v>
      </c>
      <c r="D1855">
        <v>102</v>
      </c>
    </row>
    <row r="1856" spans="1:4" x14ac:dyDescent="0.2">
      <c r="A1856" t="s">
        <v>1304</v>
      </c>
      <c r="B1856" t="s">
        <v>2160</v>
      </c>
      <c r="C1856">
        <v>619</v>
      </c>
      <c r="D1856">
        <v>653</v>
      </c>
    </row>
    <row r="1857" spans="1:4" x14ac:dyDescent="0.2">
      <c r="A1857" t="s">
        <v>1050</v>
      </c>
      <c r="B1857" t="s">
        <v>2161</v>
      </c>
      <c r="C1857">
        <v>140</v>
      </c>
      <c r="D1857">
        <v>135</v>
      </c>
    </row>
    <row r="1858" spans="1:4" x14ac:dyDescent="0.2">
      <c r="A1858" t="s">
        <v>746</v>
      </c>
      <c r="B1858" t="s">
        <v>2162</v>
      </c>
      <c r="C1858">
        <v>178</v>
      </c>
      <c r="D1858">
        <v>143</v>
      </c>
    </row>
    <row r="1859" spans="1:4" x14ac:dyDescent="0.2">
      <c r="A1859" t="s">
        <v>1919</v>
      </c>
      <c r="B1859" t="s">
        <v>2163</v>
      </c>
      <c r="C1859">
        <v>134</v>
      </c>
      <c r="D1859">
        <v>127</v>
      </c>
    </row>
    <row r="1860" spans="1:4" x14ac:dyDescent="0.2">
      <c r="A1860" t="s">
        <v>498</v>
      </c>
      <c r="B1860" t="s">
        <v>2164</v>
      </c>
      <c r="C1860">
        <v>136</v>
      </c>
      <c r="D1860">
        <v>108</v>
      </c>
    </row>
    <row r="1861" spans="1:4" x14ac:dyDescent="0.2">
      <c r="A1861" t="e">
        <v>#N/A</v>
      </c>
      <c r="B1861" t="s">
        <v>3188</v>
      </c>
      <c r="C1861">
        <v>118</v>
      </c>
      <c r="D1861">
        <v>129</v>
      </c>
    </row>
    <row r="1862" spans="1:4" x14ac:dyDescent="0.2">
      <c r="A1862" t="s">
        <v>1404</v>
      </c>
      <c r="B1862" t="s">
        <v>1403</v>
      </c>
      <c r="C1862">
        <v>469</v>
      </c>
      <c r="D1862">
        <v>494</v>
      </c>
    </row>
    <row r="1863" spans="1:4" x14ac:dyDescent="0.2">
      <c r="A1863" t="s">
        <v>870</v>
      </c>
      <c r="B1863" t="s">
        <v>869</v>
      </c>
      <c r="C1863">
        <v>488</v>
      </c>
      <c r="D1863">
        <v>422</v>
      </c>
    </row>
    <row r="1864" spans="1:4" x14ac:dyDescent="0.2">
      <c r="A1864" t="s">
        <v>251</v>
      </c>
      <c r="B1864" t="s">
        <v>250</v>
      </c>
      <c r="C1864">
        <v>128</v>
      </c>
      <c r="D1864">
        <v>125</v>
      </c>
    </row>
    <row r="1865" spans="1:4" x14ac:dyDescent="0.2">
      <c r="A1865" t="s">
        <v>1441</v>
      </c>
      <c r="B1865" t="s">
        <v>1440</v>
      </c>
      <c r="C1865">
        <v>714</v>
      </c>
      <c r="D1865">
        <v>689</v>
      </c>
    </row>
    <row r="1866" spans="1:4" x14ac:dyDescent="0.2">
      <c r="A1866" t="s">
        <v>378</v>
      </c>
      <c r="B1866" t="s">
        <v>377</v>
      </c>
      <c r="C1866">
        <v>680</v>
      </c>
      <c r="D1866">
        <v>684</v>
      </c>
    </row>
    <row r="1867" spans="1:4" x14ac:dyDescent="0.2">
      <c r="A1867" t="s">
        <v>1372</v>
      </c>
      <c r="B1867" t="s">
        <v>1371</v>
      </c>
      <c r="C1867">
        <v>1349</v>
      </c>
      <c r="D1867" s="264">
        <v>1468</v>
      </c>
    </row>
    <row r="1868" spans="1:4" x14ac:dyDescent="0.2">
      <c r="A1868" t="s">
        <v>916</v>
      </c>
      <c r="B1868" t="s">
        <v>915</v>
      </c>
      <c r="C1868">
        <v>336</v>
      </c>
      <c r="D1868">
        <v>310</v>
      </c>
    </row>
    <row r="1869" spans="1:4" x14ac:dyDescent="0.2">
      <c r="A1869" t="s">
        <v>1880</v>
      </c>
      <c r="B1869" t="s">
        <v>1879</v>
      </c>
      <c r="C1869">
        <v>284</v>
      </c>
      <c r="D1869">
        <v>296</v>
      </c>
    </row>
    <row r="1870" spans="1:4" x14ac:dyDescent="0.2">
      <c r="A1870" t="s">
        <v>1455</v>
      </c>
      <c r="B1870" t="s">
        <v>1454</v>
      </c>
      <c r="C1870">
        <v>182</v>
      </c>
      <c r="D1870">
        <v>197</v>
      </c>
    </row>
    <row r="1871" spans="1:4" x14ac:dyDescent="0.2">
      <c r="A1871" t="s">
        <v>272</v>
      </c>
      <c r="B1871" t="s">
        <v>271</v>
      </c>
      <c r="C1871">
        <v>10076</v>
      </c>
      <c r="D1871" s="264">
        <v>10600</v>
      </c>
    </row>
    <row r="1872" spans="1:4" x14ac:dyDescent="0.2">
      <c r="A1872" t="s">
        <v>1800</v>
      </c>
      <c r="B1872" t="s">
        <v>1799</v>
      </c>
      <c r="C1872">
        <v>3228</v>
      </c>
      <c r="D1872" s="264">
        <v>3431</v>
      </c>
    </row>
    <row r="1873" spans="1:4" x14ac:dyDescent="0.2">
      <c r="A1873" t="s">
        <v>835</v>
      </c>
      <c r="B1873" t="s">
        <v>834</v>
      </c>
      <c r="C1873">
        <v>217</v>
      </c>
      <c r="D1873">
        <v>224</v>
      </c>
    </row>
    <row r="1874" spans="1:4" x14ac:dyDescent="0.2">
      <c r="A1874" t="s">
        <v>873</v>
      </c>
      <c r="B1874" t="s">
        <v>872</v>
      </c>
      <c r="C1874">
        <v>746</v>
      </c>
      <c r="D1874">
        <v>743</v>
      </c>
    </row>
    <row r="1875" spans="1:4" x14ac:dyDescent="0.2">
      <c r="A1875" t="s">
        <v>500</v>
      </c>
      <c r="B1875" t="s">
        <v>499</v>
      </c>
      <c r="C1875">
        <v>1386</v>
      </c>
      <c r="D1875" s="264">
        <v>1279</v>
      </c>
    </row>
    <row r="1876" spans="1:4" x14ac:dyDescent="0.2">
      <c r="A1876" t="s">
        <v>1550</v>
      </c>
      <c r="B1876" t="s">
        <v>1549</v>
      </c>
      <c r="C1876">
        <v>85</v>
      </c>
      <c r="D1876">
        <v>78</v>
      </c>
    </row>
    <row r="1877" spans="1:4" x14ac:dyDescent="0.2">
      <c r="A1877" t="s">
        <v>855</v>
      </c>
      <c r="B1877" t="s">
        <v>854</v>
      </c>
      <c r="C1877">
        <v>1712</v>
      </c>
      <c r="D1877" s="264">
        <v>1648</v>
      </c>
    </row>
    <row r="1878" spans="1:4" x14ac:dyDescent="0.2">
      <c r="A1878" t="s">
        <v>1079</v>
      </c>
      <c r="B1878" t="s">
        <v>1078</v>
      </c>
      <c r="C1878">
        <v>904</v>
      </c>
      <c r="D1878">
        <v>821</v>
      </c>
    </row>
    <row r="1879" spans="1:4" x14ac:dyDescent="0.2">
      <c r="A1879" t="s">
        <v>225</v>
      </c>
      <c r="B1879" t="s">
        <v>224</v>
      </c>
      <c r="C1879">
        <v>2106</v>
      </c>
      <c r="D1879" s="264">
        <v>2028</v>
      </c>
    </row>
    <row r="1880" spans="1:4" x14ac:dyDescent="0.2">
      <c r="A1880" t="s">
        <v>664</v>
      </c>
      <c r="B1880" t="s">
        <v>663</v>
      </c>
      <c r="C1880">
        <v>142</v>
      </c>
      <c r="D1880">
        <v>130</v>
      </c>
    </row>
    <row r="1881" spans="1:4" x14ac:dyDescent="0.2">
      <c r="A1881" t="s">
        <v>1478</v>
      </c>
      <c r="B1881" t="s">
        <v>1477</v>
      </c>
      <c r="C1881">
        <v>707</v>
      </c>
      <c r="D1881">
        <v>649</v>
      </c>
    </row>
    <row r="1882" spans="1:4" x14ac:dyDescent="0.2">
      <c r="A1882" t="s">
        <v>400</v>
      </c>
      <c r="B1882" t="s">
        <v>399</v>
      </c>
      <c r="C1882">
        <v>174</v>
      </c>
      <c r="D1882">
        <v>165</v>
      </c>
    </row>
    <row r="1883" spans="1:4" x14ac:dyDescent="0.2">
      <c r="A1883" t="s">
        <v>1344</v>
      </c>
      <c r="B1883" t="s">
        <v>1343</v>
      </c>
      <c r="C1883">
        <v>121</v>
      </c>
      <c r="D1883">
        <v>72</v>
      </c>
    </row>
    <row r="1884" spans="1:4" x14ac:dyDescent="0.2">
      <c r="A1884" t="s">
        <v>1188</v>
      </c>
      <c r="B1884" t="s">
        <v>1187</v>
      </c>
      <c r="C1884">
        <v>642</v>
      </c>
      <c r="D1884">
        <v>536</v>
      </c>
    </row>
    <row r="1885" spans="1:4" x14ac:dyDescent="0.2">
      <c r="A1885" t="s">
        <v>1112</v>
      </c>
      <c r="B1885" t="s">
        <v>1111</v>
      </c>
      <c r="C1885">
        <v>813</v>
      </c>
      <c r="D1885">
        <v>879</v>
      </c>
    </row>
    <row r="1886" spans="1:4" x14ac:dyDescent="0.2">
      <c r="A1886" t="s">
        <v>802</v>
      </c>
      <c r="B1886" t="s">
        <v>801</v>
      </c>
      <c r="C1886">
        <v>993</v>
      </c>
      <c r="D1886" s="264">
        <v>1040</v>
      </c>
    </row>
    <row r="1887" spans="1:4" x14ac:dyDescent="0.2">
      <c r="A1887" t="s">
        <v>1820</v>
      </c>
      <c r="B1887" t="s">
        <v>1803</v>
      </c>
      <c r="C1887">
        <v>2731</v>
      </c>
      <c r="D1887" s="264">
        <v>2877</v>
      </c>
    </row>
    <row r="1888" spans="1:4" x14ac:dyDescent="0.2">
      <c r="A1888" t="s">
        <v>345</v>
      </c>
      <c r="B1888" t="s">
        <v>344</v>
      </c>
      <c r="C1888">
        <v>334</v>
      </c>
      <c r="D1888">
        <v>362</v>
      </c>
    </row>
    <row r="1889" spans="1:4" x14ac:dyDescent="0.2">
      <c r="A1889" t="s">
        <v>1744</v>
      </c>
      <c r="B1889" t="s">
        <v>1743</v>
      </c>
      <c r="C1889">
        <v>73</v>
      </c>
      <c r="D1889">
        <v>68</v>
      </c>
    </row>
    <row r="1890" spans="1:4" x14ac:dyDescent="0.2">
      <c r="A1890" t="s">
        <v>666</v>
      </c>
      <c r="B1890" t="s">
        <v>665</v>
      </c>
      <c r="C1890">
        <v>404</v>
      </c>
      <c r="D1890">
        <v>367</v>
      </c>
    </row>
    <row r="1891" spans="1:4" x14ac:dyDescent="0.2">
      <c r="A1891" t="s">
        <v>1863</v>
      </c>
      <c r="B1891" t="s">
        <v>1862</v>
      </c>
      <c r="C1891">
        <v>66</v>
      </c>
      <c r="D1891">
        <v>59</v>
      </c>
    </row>
    <row r="1892" spans="1:4" x14ac:dyDescent="0.2">
      <c r="A1892" t="s">
        <v>1998</v>
      </c>
      <c r="B1892" t="s">
        <v>1997</v>
      </c>
      <c r="C1892">
        <v>596</v>
      </c>
      <c r="D1892">
        <v>502</v>
      </c>
    </row>
    <row r="1893" spans="1:4" x14ac:dyDescent="0.2">
      <c r="A1893" t="s">
        <v>998</v>
      </c>
      <c r="B1893" t="s">
        <v>997</v>
      </c>
      <c r="C1893">
        <v>174</v>
      </c>
      <c r="D1893">
        <v>186</v>
      </c>
    </row>
    <row r="1894" spans="1:4" x14ac:dyDescent="0.2">
      <c r="A1894" t="s">
        <v>1164</v>
      </c>
      <c r="B1894" t="s">
        <v>1163</v>
      </c>
      <c r="C1894">
        <v>84</v>
      </c>
      <c r="D1894">
        <v>67</v>
      </c>
    </row>
    <row r="1895" spans="1:4" x14ac:dyDescent="0.2">
      <c r="A1895" t="s">
        <v>402</v>
      </c>
      <c r="B1895" t="s">
        <v>401</v>
      </c>
      <c r="C1895">
        <v>422</v>
      </c>
      <c r="D1895">
        <v>422</v>
      </c>
    </row>
    <row r="1896" spans="1:4" x14ac:dyDescent="0.2">
      <c r="A1896" t="s">
        <v>804</v>
      </c>
      <c r="B1896" t="s">
        <v>803</v>
      </c>
      <c r="C1896">
        <v>236</v>
      </c>
      <c r="D1896">
        <v>229</v>
      </c>
    </row>
    <row r="1897" spans="1:4" x14ac:dyDescent="0.2">
      <c r="A1897" t="s">
        <v>1114</v>
      </c>
      <c r="B1897" t="s">
        <v>1113</v>
      </c>
      <c r="C1897">
        <v>975</v>
      </c>
      <c r="D1897" s="264">
        <v>1947</v>
      </c>
    </row>
    <row r="1898" spans="1:4" x14ac:dyDescent="0.2">
      <c r="A1898" t="s">
        <v>1669</v>
      </c>
      <c r="B1898" t="s">
        <v>1668</v>
      </c>
      <c r="C1898">
        <v>171</v>
      </c>
      <c r="D1898">
        <v>184</v>
      </c>
    </row>
    <row r="1899" spans="1:4" x14ac:dyDescent="0.2">
      <c r="A1899" t="s">
        <v>380</v>
      </c>
      <c r="B1899" t="s">
        <v>379</v>
      </c>
      <c r="C1899">
        <v>3155</v>
      </c>
      <c r="D1899" s="264">
        <v>3221</v>
      </c>
    </row>
    <row r="1900" spans="1:4" x14ac:dyDescent="0.2">
      <c r="A1900" t="s">
        <v>1190</v>
      </c>
      <c r="B1900" t="s">
        <v>1189</v>
      </c>
      <c r="C1900">
        <v>584</v>
      </c>
      <c r="D1900">
        <v>476</v>
      </c>
    </row>
    <row r="1901" spans="1:4" x14ac:dyDescent="0.2">
      <c r="A1901" t="s">
        <v>1822</v>
      </c>
      <c r="B1901" t="s">
        <v>1821</v>
      </c>
      <c r="C1901">
        <v>2539</v>
      </c>
      <c r="D1901" s="264">
        <v>2341</v>
      </c>
    </row>
    <row r="1902" spans="1:4" x14ac:dyDescent="0.2">
      <c r="A1902" t="s">
        <v>526</v>
      </c>
      <c r="B1902" t="s">
        <v>525</v>
      </c>
      <c r="C1902">
        <v>134</v>
      </c>
      <c r="D1902">
        <v>124</v>
      </c>
    </row>
    <row r="1903" spans="1:4" x14ac:dyDescent="0.2">
      <c r="A1903" t="s">
        <v>1824</v>
      </c>
      <c r="B1903" t="s">
        <v>1823</v>
      </c>
      <c r="C1903">
        <v>1594</v>
      </c>
      <c r="D1903" s="264">
        <v>1703</v>
      </c>
    </row>
    <row r="1904" spans="1:4" x14ac:dyDescent="0.2">
      <c r="A1904" t="s">
        <v>1628</v>
      </c>
      <c r="B1904" t="s">
        <v>1627</v>
      </c>
      <c r="C1904">
        <v>950</v>
      </c>
      <c r="D1904">
        <v>919</v>
      </c>
    </row>
    <row r="1905" spans="1:4" x14ac:dyDescent="0.2">
      <c r="A1905" t="s">
        <v>227</v>
      </c>
      <c r="B1905" t="s">
        <v>226</v>
      </c>
      <c r="C1905">
        <v>1310</v>
      </c>
      <c r="D1905" s="264">
        <v>1313</v>
      </c>
    </row>
    <row r="1906" spans="1:4" x14ac:dyDescent="0.2">
      <c r="A1906" t="s">
        <v>274</v>
      </c>
      <c r="B1906" t="s">
        <v>273</v>
      </c>
      <c r="C1906">
        <v>91</v>
      </c>
      <c r="D1906">
        <v>81</v>
      </c>
    </row>
    <row r="1907" spans="1:4" x14ac:dyDescent="0.2">
      <c r="A1907" t="s">
        <v>1306</v>
      </c>
      <c r="B1907" t="s">
        <v>1305</v>
      </c>
      <c r="C1907">
        <v>427</v>
      </c>
      <c r="D1907">
        <v>485</v>
      </c>
    </row>
    <row r="1908" spans="1:4" x14ac:dyDescent="0.2">
      <c r="A1908" t="s">
        <v>1420</v>
      </c>
      <c r="B1908" t="s">
        <v>1419</v>
      </c>
      <c r="C1908">
        <v>75</v>
      </c>
      <c r="D1908">
        <v>68</v>
      </c>
    </row>
    <row r="1909" spans="1:4" x14ac:dyDescent="0.2">
      <c r="A1909" t="s">
        <v>131</v>
      </c>
      <c r="B1909" t="s">
        <v>130</v>
      </c>
      <c r="C1909">
        <v>58</v>
      </c>
      <c r="D1909">
        <v>47</v>
      </c>
    </row>
    <row r="1910" spans="1:4" x14ac:dyDescent="0.2">
      <c r="A1910" t="s">
        <v>1630</v>
      </c>
      <c r="B1910" t="s">
        <v>1629</v>
      </c>
      <c r="C1910">
        <v>688</v>
      </c>
      <c r="D1910">
        <v>917</v>
      </c>
    </row>
    <row r="1911" spans="1:4" x14ac:dyDescent="0.2">
      <c r="A1911" t="s">
        <v>918</v>
      </c>
      <c r="B1911" t="s">
        <v>917</v>
      </c>
      <c r="C1911">
        <v>427</v>
      </c>
      <c r="D1911">
        <v>397</v>
      </c>
    </row>
    <row r="1912" spans="1:4" x14ac:dyDescent="0.2">
      <c r="A1912" t="s">
        <v>133</v>
      </c>
      <c r="B1912" t="s">
        <v>132</v>
      </c>
      <c r="C1912">
        <v>127</v>
      </c>
      <c r="D1912">
        <v>102</v>
      </c>
    </row>
    <row r="1913" spans="1:4" x14ac:dyDescent="0.2">
      <c r="A1913" t="s">
        <v>1116</v>
      </c>
      <c r="B1913" t="s">
        <v>1115</v>
      </c>
      <c r="C1913">
        <v>987</v>
      </c>
      <c r="D1913" s="264">
        <v>1051</v>
      </c>
    </row>
    <row r="1914" spans="1:4" x14ac:dyDescent="0.2">
      <c r="A1914" t="s">
        <v>1327</v>
      </c>
      <c r="B1914" t="s">
        <v>1326</v>
      </c>
      <c r="C1914">
        <v>536</v>
      </c>
      <c r="D1914">
        <v>487</v>
      </c>
    </row>
    <row r="1915" spans="1:4" x14ac:dyDescent="0.2">
      <c r="A1915" t="s">
        <v>166</v>
      </c>
      <c r="B1915" t="s">
        <v>165</v>
      </c>
      <c r="C1915">
        <v>1019</v>
      </c>
      <c r="D1915" s="264">
        <v>1458</v>
      </c>
    </row>
    <row r="1916" spans="1:4" x14ac:dyDescent="0.2">
      <c r="A1916" t="s">
        <v>1600</v>
      </c>
      <c r="B1916" t="s">
        <v>1599</v>
      </c>
      <c r="C1916">
        <v>29072</v>
      </c>
      <c r="D1916" s="264">
        <v>39463</v>
      </c>
    </row>
    <row r="1917" spans="1:4" x14ac:dyDescent="0.2">
      <c r="A1917" t="s">
        <v>1422</v>
      </c>
      <c r="B1917" t="s">
        <v>1421</v>
      </c>
      <c r="C1917">
        <v>378</v>
      </c>
      <c r="D1917">
        <v>374</v>
      </c>
    </row>
    <row r="1918" spans="1:4" x14ac:dyDescent="0.2">
      <c r="A1918" t="s">
        <v>555</v>
      </c>
      <c r="B1918" t="s">
        <v>554</v>
      </c>
      <c r="C1918">
        <v>452</v>
      </c>
      <c r="D1918">
        <v>436</v>
      </c>
    </row>
    <row r="1919" spans="1:4" x14ac:dyDescent="0.2">
      <c r="A1919" t="s">
        <v>1081</v>
      </c>
      <c r="B1919" t="s">
        <v>1080</v>
      </c>
      <c r="C1919">
        <v>62</v>
      </c>
      <c r="D1919">
        <v>57</v>
      </c>
    </row>
    <row r="1920" spans="1:4" x14ac:dyDescent="0.2">
      <c r="A1920" t="s">
        <v>168</v>
      </c>
      <c r="B1920" t="s">
        <v>167</v>
      </c>
      <c r="C1920">
        <v>716</v>
      </c>
      <c r="D1920">
        <v>682</v>
      </c>
    </row>
    <row r="1921" spans="1:4" x14ac:dyDescent="0.2">
      <c r="A1921" t="s">
        <v>582</v>
      </c>
      <c r="B1921" t="s">
        <v>581</v>
      </c>
      <c r="C1921">
        <v>866</v>
      </c>
      <c r="D1921" s="264">
        <v>1016</v>
      </c>
    </row>
    <row r="1922" spans="1:4" x14ac:dyDescent="0.2">
      <c r="A1922" t="s">
        <v>613</v>
      </c>
      <c r="B1922" t="s">
        <v>612</v>
      </c>
      <c r="C1922">
        <v>231</v>
      </c>
      <c r="D1922">
        <v>230</v>
      </c>
    </row>
    <row r="1923" spans="1:4" x14ac:dyDescent="0.2">
      <c r="A1923" t="s">
        <v>1568</v>
      </c>
      <c r="B1923" t="s">
        <v>1567</v>
      </c>
      <c r="C1923">
        <v>90</v>
      </c>
      <c r="D1923">
        <v>71</v>
      </c>
    </row>
    <row r="1924" spans="1:4" x14ac:dyDescent="0.2">
      <c r="A1924" t="s">
        <v>404</v>
      </c>
      <c r="B1924" t="s">
        <v>403</v>
      </c>
      <c r="C1924">
        <v>670</v>
      </c>
      <c r="D1924">
        <v>717</v>
      </c>
    </row>
    <row r="1925" spans="1:4" x14ac:dyDescent="0.2">
      <c r="A1925" t="s">
        <v>1027</v>
      </c>
      <c r="B1925" t="s">
        <v>1026</v>
      </c>
      <c r="C1925">
        <v>952</v>
      </c>
      <c r="D1925">
        <v>893</v>
      </c>
    </row>
    <row r="1926" spans="1:4" x14ac:dyDescent="0.2">
      <c r="A1926" t="s">
        <v>1443</v>
      </c>
      <c r="B1926" t="s">
        <v>1442</v>
      </c>
      <c r="C1926">
        <v>1344</v>
      </c>
      <c r="D1926" s="264">
        <v>1252</v>
      </c>
    </row>
    <row r="1927" spans="1:4" x14ac:dyDescent="0.2">
      <c r="A1927" t="s">
        <v>1982</v>
      </c>
      <c r="B1927" t="s">
        <v>1981</v>
      </c>
      <c r="C1927">
        <v>158</v>
      </c>
      <c r="D1927">
        <v>174</v>
      </c>
    </row>
    <row r="1928" spans="1:4" x14ac:dyDescent="0.2">
      <c r="A1928" t="s">
        <v>1826</v>
      </c>
      <c r="B1928" t="s">
        <v>1825</v>
      </c>
      <c r="C1928">
        <v>70</v>
      </c>
      <c r="D1928">
        <v>50</v>
      </c>
    </row>
    <row r="1929" spans="1:4" x14ac:dyDescent="0.2">
      <c r="A1929" t="s">
        <v>170</v>
      </c>
      <c r="B1929" t="s">
        <v>169</v>
      </c>
      <c r="C1929">
        <v>5102</v>
      </c>
      <c r="D1929" s="264">
        <v>5257</v>
      </c>
    </row>
    <row r="1930" spans="1:4" x14ac:dyDescent="0.2">
      <c r="A1930" t="s">
        <v>502</v>
      </c>
      <c r="B1930" t="s">
        <v>501</v>
      </c>
      <c r="C1930">
        <v>247</v>
      </c>
      <c r="D1930">
        <v>208</v>
      </c>
    </row>
    <row r="1931" spans="1:4" x14ac:dyDescent="0.2">
      <c r="A1931" t="s">
        <v>748</v>
      </c>
      <c r="B1931" t="s">
        <v>747</v>
      </c>
      <c r="C1931">
        <v>243</v>
      </c>
      <c r="D1931">
        <v>262</v>
      </c>
    </row>
    <row r="1932" spans="1:4" x14ac:dyDescent="0.2">
      <c r="A1932" t="s">
        <v>668</v>
      </c>
      <c r="B1932" t="s">
        <v>667</v>
      </c>
      <c r="C1932">
        <v>462</v>
      </c>
      <c r="D1932">
        <v>341</v>
      </c>
    </row>
    <row r="1933" spans="1:4" x14ac:dyDescent="0.2">
      <c r="A1933" t="s">
        <v>1723</v>
      </c>
      <c r="B1933" t="s">
        <v>1722</v>
      </c>
      <c r="C1933">
        <v>1528</v>
      </c>
      <c r="D1933" s="264">
        <v>1629</v>
      </c>
    </row>
    <row r="1934" spans="1:4" x14ac:dyDescent="0.2">
      <c r="A1934" t="s">
        <v>173</v>
      </c>
      <c r="B1934" t="s">
        <v>172</v>
      </c>
      <c r="C1934">
        <v>1224</v>
      </c>
      <c r="D1934" s="264">
        <v>1463</v>
      </c>
    </row>
    <row r="1935" spans="1:4" x14ac:dyDescent="0.2">
      <c r="A1935" t="s">
        <v>1244</v>
      </c>
      <c r="B1935" t="s">
        <v>1243</v>
      </c>
      <c r="C1935">
        <v>750</v>
      </c>
      <c r="D1935">
        <v>791</v>
      </c>
    </row>
    <row r="1936" spans="1:4" x14ac:dyDescent="0.2">
      <c r="A1936" t="s">
        <v>1689</v>
      </c>
      <c r="B1936" t="s">
        <v>1688</v>
      </c>
      <c r="C1936">
        <v>841</v>
      </c>
      <c r="D1936">
        <v>819</v>
      </c>
    </row>
    <row r="1937" spans="1:4" x14ac:dyDescent="0.2">
      <c r="A1937" t="s">
        <v>728</v>
      </c>
      <c r="B1937" t="s">
        <v>727</v>
      </c>
      <c r="C1937">
        <v>210</v>
      </c>
      <c r="D1937">
        <v>197</v>
      </c>
    </row>
    <row r="1938" spans="1:4" x14ac:dyDescent="0.2">
      <c r="A1938" t="s">
        <v>1632</v>
      </c>
      <c r="B1938" t="s">
        <v>1631</v>
      </c>
      <c r="C1938">
        <v>778</v>
      </c>
      <c r="D1938">
        <v>785</v>
      </c>
    </row>
    <row r="1939" spans="1:4" x14ac:dyDescent="0.2">
      <c r="A1939" t="s">
        <v>1263</v>
      </c>
      <c r="B1939" t="s">
        <v>1262</v>
      </c>
      <c r="C1939">
        <v>2124</v>
      </c>
      <c r="D1939" s="264">
        <v>2067</v>
      </c>
    </row>
    <row r="1940" spans="1:4" x14ac:dyDescent="0.2">
      <c r="A1940" t="s">
        <v>1935</v>
      </c>
      <c r="B1940" t="s">
        <v>1924</v>
      </c>
      <c r="C1940">
        <v>7047</v>
      </c>
      <c r="D1940" s="264">
        <v>7266</v>
      </c>
    </row>
    <row r="1941" spans="1:4" x14ac:dyDescent="0.2">
      <c r="A1941" t="s">
        <v>420</v>
      </c>
      <c r="B1941" t="s">
        <v>419</v>
      </c>
      <c r="C1941">
        <v>282</v>
      </c>
      <c r="D1941">
        <v>248</v>
      </c>
    </row>
    <row r="1942" spans="1:4" x14ac:dyDescent="0.2">
      <c r="A1942" t="s">
        <v>192</v>
      </c>
      <c r="B1942" t="s">
        <v>191</v>
      </c>
      <c r="C1942">
        <v>68747</v>
      </c>
      <c r="D1942" s="264">
        <v>68406</v>
      </c>
    </row>
    <row r="1943" spans="1:4" x14ac:dyDescent="0.2">
      <c r="A1943" t="s">
        <v>108</v>
      </c>
      <c r="B1943" t="s">
        <v>107</v>
      </c>
      <c r="C1943">
        <v>145</v>
      </c>
      <c r="D1943">
        <v>144</v>
      </c>
    </row>
    <row r="1944" spans="1:4" x14ac:dyDescent="0.2">
      <c r="A1944" t="s">
        <v>750</v>
      </c>
      <c r="B1944" t="s">
        <v>749</v>
      </c>
      <c r="C1944">
        <v>299</v>
      </c>
      <c r="D1944">
        <v>257</v>
      </c>
    </row>
    <row r="1945" spans="1:4" x14ac:dyDescent="0.2">
      <c r="A1945" t="s">
        <v>584</v>
      </c>
      <c r="B1945" t="s">
        <v>583</v>
      </c>
      <c r="C1945">
        <v>5126</v>
      </c>
      <c r="D1945" s="264">
        <v>13790</v>
      </c>
    </row>
    <row r="1946" spans="1:4" x14ac:dyDescent="0.2">
      <c r="A1946" t="s">
        <v>110</v>
      </c>
      <c r="B1946" t="s">
        <v>109</v>
      </c>
      <c r="C1946">
        <v>4131</v>
      </c>
      <c r="D1946" s="264">
        <v>3897</v>
      </c>
    </row>
    <row r="1947" spans="1:4" x14ac:dyDescent="0.2">
      <c r="A1947" t="s">
        <v>229</v>
      </c>
      <c r="B1947" t="s">
        <v>228</v>
      </c>
      <c r="C1947">
        <v>8968</v>
      </c>
      <c r="D1947" s="264">
        <v>9874</v>
      </c>
    </row>
    <row r="1948" spans="1:4" x14ac:dyDescent="0.2">
      <c r="A1948" t="s">
        <v>961</v>
      </c>
      <c r="B1948" t="s">
        <v>960</v>
      </c>
      <c r="C1948">
        <v>945</v>
      </c>
      <c r="D1948">
        <v>966</v>
      </c>
    </row>
    <row r="1949" spans="1:4" x14ac:dyDescent="0.2">
      <c r="A1949" t="s">
        <v>466</v>
      </c>
      <c r="B1949" t="s">
        <v>465</v>
      </c>
      <c r="C1949">
        <v>165</v>
      </c>
      <c r="D1949">
        <v>141</v>
      </c>
    </row>
    <row r="1950" spans="1:4" x14ac:dyDescent="0.2">
      <c r="A1950" t="s">
        <v>1166</v>
      </c>
      <c r="B1950" t="s">
        <v>1165</v>
      </c>
      <c r="C1950">
        <v>110</v>
      </c>
      <c r="D1950">
        <v>88</v>
      </c>
    </row>
    <row r="1951" spans="1:4" x14ac:dyDescent="0.2">
      <c r="A1951" t="s">
        <v>875</v>
      </c>
      <c r="B1951" t="s">
        <v>874</v>
      </c>
      <c r="C1951">
        <v>8176</v>
      </c>
      <c r="D1951" s="264">
        <v>8070</v>
      </c>
    </row>
    <row r="1952" spans="1:4" x14ac:dyDescent="0.2">
      <c r="A1952" t="s">
        <v>615</v>
      </c>
      <c r="B1952" t="s">
        <v>614</v>
      </c>
      <c r="C1952">
        <v>145</v>
      </c>
      <c r="D1952">
        <v>125</v>
      </c>
    </row>
    <row r="1953" spans="1:4" x14ac:dyDescent="0.2">
      <c r="A1953" t="s">
        <v>1937</v>
      </c>
      <c r="B1953" t="s">
        <v>1936</v>
      </c>
      <c r="C1953">
        <v>1393</v>
      </c>
      <c r="D1953" s="264">
        <v>1408</v>
      </c>
    </row>
    <row r="1954" spans="1:4" x14ac:dyDescent="0.2">
      <c r="A1954" t="s">
        <v>837</v>
      </c>
      <c r="B1954" t="s">
        <v>836</v>
      </c>
      <c r="C1954">
        <v>716</v>
      </c>
      <c r="D1954">
        <v>707</v>
      </c>
    </row>
    <row r="1955" spans="1:4" x14ac:dyDescent="0.2">
      <c r="A1955" t="s">
        <v>528</v>
      </c>
      <c r="B1955" t="s">
        <v>527</v>
      </c>
      <c r="C1955">
        <v>159</v>
      </c>
      <c r="D1955">
        <v>165</v>
      </c>
    </row>
    <row r="1956" spans="1:4" x14ac:dyDescent="0.2">
      <c r="A1956" t="s">
        <v>1192</v>
      </c>
      <c r="B1956" t="s">
        <v>1191</v>
      </c>
      <c r="C1956">
        <v>467</v>
      </c>
      <c r="D1956">
        <v>390</v>
      </c>
    </row>
    <row r="1957" spans="1:4" x14ac:dyDescent="0.2">
      <c r="A1957" t="s">
        <v>1530</v>
      </c>
      <c r="B1957" t="s">
        <v>1529</v>
      </c>
      <c r="C1957">
        <v>834</v>
      </c>
      <c r="D1957">
        <v>785</v>
      </c>
    </row>
    <row r="1958" spans="1:4" x14ac:dyDescent="0.2">
      <c r="A1958" t="s">
        <v>383</v>
      </c>
      <c r="B1958" t="s">
        <v>382</v>
      </c>
      <c r="C1958">
        <v>2188</v>
      </c>
      <c r="D1958" s="264">
        <v>2322</v>
      </c>
    </row>
    <row r="1959" spans="1:4" x14ac:dyDescent="0.2">
      <c r="A1959" t="s">
        <v>649</v>
      </c>
      <c r="B1959" t="s">
        <v>648</v>
      </c>
      <c r="C1959">
        <v>3161</v>
      </c>
      <c r="D1959" s="264">
        <v>3012</v>
      </c>
    </row>
    <row r="1960" spans="1:4" x14ac:dyDescent="0.2">
      <c r="A1960" t="s">
        <v>1939</v>
      </c>
      <c r="B1960" t="s">
        <v>1938</v>
      </c>
      <c r="C1960">
        <v>159</v>
      </c>
      <c r="D1960">
        <v>146</v>
      </c>
    </row>
    <row r="1961" spans="1:4" x14ac:dyDescent="0.2">
      <c r="A1961" t="s">
        <v>1602</v>
      </c>
      <c r="B1961" t="s">
        <v>1601</v>
      </c>
      <c r="C1961">
        <v>46403</v>
      </c>
      <c r="D1961" s="264">
        <v>56609</v>
      </c>
    </row>
    <row r="1962" spans="1:4" x14ac:dyDescent="0.2">
      <c r="A1962" t="s">
        <v>1457</v>
      </c>
      <c r="B1962" t="s">
        <v>1456</v>
      </c>
      <c r="C1962">
        <v>3332</v>
      </c>
      <c r="D1962" s="264">
        <v>3736</v>
      </c>
    </row>
    <row r="1963" spans="1:4" x14ac:dyDescent="0.2">
      <c r="A1963" t="s">
        <v>670</v>
      </c>
      <c r="B1963" t="s">
        <v>669</v>
      </c>
      <c r="C1963">
        <v>432</v>
      </c>
      <c r="D1963">
        <v>289</v>
      </c>
    </row>
    <row r="1964" spans="1:4" x14ac:dyDescent="0.2">
      <c r="A1964" t="s">
        <v>1209</v>
      </c>
      <c r="B1964" t="s">
        <v>1208</v>
      </c>
      <c r="C1964">
        <v>980</v>
      </c>
      <c r="D1964">
        <v>966</v>
      </c>
    </row>
    <row r="1965" spans="1:4" x14ac:dyDescent="0.2">
      <c r="A1965" t="s">
        <v>754</v>
      </c>
      <c r="B1965" t="s">
        <v>753</v>
      </c>
      <c r="C1965">
        <v>2549</v>
      </c>
      <c r="D1965" s="264">
        <v>2486</v>
      </c>
    </row>
    <row r="1966" spans="1:4" x14ac:dyDescent="0.2">
      <c r="A1966" t="s">
        <v>1552</v>
      </c>
      <c r="B1966" t="s">
        <v>1551</v>
      </c>
      <c r="C1966">
        <v>189</v>
      </c>
      <c r="D1966">
        <v>132</v>
      </c>
    </row>
    <row r="1967" spans="1:4" x14ac:dyDescent="0.2">
      <c r="A1967" t="s">
        <v>752</v>
      </c>
      <c r="B1967" t="s">
        <v>751</v>
      </c>
      <c r="C1967">
        <v>234</v>
      </c>
      <c r="D1967">
        <v>211</v>
      </c>
    </row>
    <row r="1968" spans="1:4" x14ac:dyDescent="0.2">
      <c r="A1968" t="s">
        <v>1746</v>
      </c>
      <c r="B1968" t="s">
        <v>1745</v>
      </c>
      <c r="C1968">
        <v>160</v>
      </c>
      <c r="D1968">
        <v>127</v>
      </c>
    </row>
    <row r="1969" spans="1:4" x14ac:dyDescent="0.2">
      <c r="A1969" t="s">
        <v>557</v>
      </c>
      <c r="B1969" t="s">
        <v>556</v>
      </c>
      <c r="C1969">
        <v>327</v>
      </c>
      <c r="D1969">
        <v>299</v>
      </c>
    </row>
    <row r="1970" spans="1:4" x14ac:dyDescent="0.2">
      <c r="A1970" t="s">
        <v>965</v>
      </c>
      <c r="B1970" t="s">
        <v>964</v>
      </c>
      <c r="C1970">
        <v>127</v>
      </c>
      <c r="D1970">
        <v>112</v>
      </c>
    </row>
    <row r="1971" spans="1:4" x14ac:dyDescent="0.2">
      <c r="A1971" t="s">
        <v>1168</v>
      </c>
      <c r="B1971" t="s">
        <v>1167</v>
      </c>
      <c r="C1971">
        <v>678</v>
      </c>
      <c r="D1971">
        <v>646</v>
      </c>
    </row>
    <row r="1972" spans="1:4" x14ac:dyDescent="0.2">
      <c r="A1972" t="s">
        <v>530</v>
      </c>
      <c r="B1972" t="s">
        <v>529</v>
      </c>
      <c r="C1972">
        <v>772</v>
      </c>
      <c r="D1972">
        <v>764</v>
      </c>
    </row>
    <row r="1973" spans="1:4" x14ac:dyDescent="0.2">
      <c r="A1973" t="s">
        <v>1424</v>
      </c>
      <c r="B1973" t="s">
        <v>1423</v>
      </c>
      <c r="C1973">
        <v>707</v>
      </c>
      <c r="D1973">
        <v>762</v>
      </c>
    </row>
    <row r="1974" spans="1:4" x14ac:dyDescent="0.2">
      <c r="A1974" t="s">
        <v>1194</v>
      </c>
      <c r="B1974" t="s">
        <v>1193</v>
      </c>
      <c r="C1974">
        <v>530</v>
      </c>
      <c r="D1974">
        <v>504</v>
      </c>
    </row>
    <row r="1975" spans="1:4" x14ac:dyDescent="0.2">
      <c r="A1975" t="s">
        <v>920</v>
      </c>
      <c r="B1975" t="s">
        <v>919</v>
      </c>
      <c r="C1975">
        <v>160</v>
      </c>
      <c r="D1975">
        <v>149</v>
      </c>
    </row>
    <row r="1976" spans="1:4" x14ac:dyDescent="0.2">
      <c r="A1976" t="s">
        <v>347</v>
      </c>
      <c r="B1976" t="s">
        <v>346</v>
      </c>
      <c r="C1976">
        <v>103</v>
      </c>
      <c r="D1976">
        <v>88</v>
      </c>
    </row>
    <row r="1977" spans="1:4" x14ac:dyDescent="0.2">
      <c r="A1977" t="s">
        <v>877</v>
      </c>
      <c r="B1977" t="s">
        <v>876</v>
      </c>
      <c r="C1977">
        <v>427</v>
      </c>
      <c r="D1977">
        <v>344</v>
      </c>
    </row>
    <row r="1978" spans="1:4" x14ac:dyDescent="0.2">
      <c r="A1978" t="s">
        <v>1029</v>
      </c>
      <c r="B1978" t="s">
        <v>1028</v>
      </c>
      <c r="C1978">
        <v>2622</v>
      </c>
      <c r="D1978" s="264">
        <v>3068</v>
      </c>
    </row>
    <row r="1979" spans="1:4" x14ac:dyDescent="0.2">
      <c r="A1979" t="s">
        <v>1273</v>
      </c>
      <c r="B1979" t="s">
        <v>1272</v>
      </c>
      <c r="C1979">
        <v>163</v>
      </c>
      <c r="D1979">
        <v>152</v>
      </c>
    </row>
    <row r="1980" spans="1:4" x14ac:dyDescent="0.2">
      <c r="A1980" t="s">
        <v>1460</v>
      </c>
      <c r="B1980" t="s">
        <v>1459</v>
      </c>
      <c r="C1980">
        <v>2829</v>
      </c>
      <c r="D1980" s="264">
        <v>2802</v>
      </c>
    </row>
    <row r="1981" spans="1:4" x14ac:dyDescent="0.2">
      <c r="A1981" t="s">
        <v>1604</v>
      </c>
      <c r="B1981" t="s">
        <v>1603</v>
      </c>
      <c r="C1981">
        <v>4805</v>
      </c>
      <c r="D1981" s="264">
        <v>4860</v>
      </c>
    </row>
    <row r="1982" spans="1:4" x14ac:dyDescent="0.2">
      <c r="A1982" t="s">
        <v>963</v>
      </c>
      <c r="B1982" t="s">
        <v>962</v>
      </c>
      <c r="C1982">
        <v>1131</v>
      </c>
      <c r="D1982" s="264">
        <v>1134</v>
      </c>
    </row>
    <row r="1983" spans="1:4" x14ac:dyDescent="0.2">
      <c r="A1983" t="s">
        <v>1308</v>
      </c>
      <c r="B1983" t="s">
        <v>1307</v>
      </c>
      <c r="C1983">
        <v>4768</v>
      </c>
      <c r="D1983" s="264">
        <v>5190</v>
      </c>
    </row>
    <row r="1984" spans="1:4" x14ac:dyDescent="0.2">
      <c r="A1984" t="s">
        <v>253</v>
      </c>
      <c r="B1984" t="s">
        <v>252</v>
      </c>
      <c r="C1984">
        <v>772</v>
      </c>
      <c r="D1984">
        <v>850</v>
      </c>
    </row>
    <row r="1985" spans="1:4" x14ac:dyDescent="0.2">
      <c r="A1985" t="s">
        <v>364</v>
      </c>
      <c r="B1985" t="s">
        <v>363</v>
      </c>
      <c r="C1985">
        <v>149</v>
      </c>
      <c r="D1985">
        <v>116</v>
      </c>
    </row>
    <row r="1986" spans="1:4" x14ac:dyDescent="0.2">
      <c r="A1986" t="s">
        <v>894</v>
      </c>
      <c r="B1986" t="s">
        <v>893</v>
      </c>
      <c r="C1986">
        <v>243</v>
      </c>
      <c r="D1986">
        <v>229</v>
      </c>
    </row>
    <row r="1987" spans="1:4" x14ac:dyDescent="0.2">
      <c r="A1987" t="s">
        <v>941</v>
      </c>
      <c r="B1987" t="s">
        <v>940</v>
      </c>
      <c r="C1987">
        <v>1564</v>
      </c>
      <c r="D1987" s="264">
        <v>1459</v>
      </c>
    </row>
    <row r="1988" spans="1:4" x14ac:dyDescent="0.2">
      <c r="A1988" t="s">
        <v>445</v>
      </c>
      <c r="B1988" t="s">
        <v>444</v>
      </c>
      <c r="C1988">
        <v>244</v>
      </c>
      <c r="D1988">
        <v>202</v>
      </c>
    </row>
    <row r="1989" spans="1:4" x14ac:dyDescent="0.2">
      <c r="A1989" t="s">
        <v>586</v>
      </c>
      <c r="B1989" t="s">
        <v>585</v>
      </c>
      <c r="C1989">
        <v>1200</v>
      </c>
      <c r="D1989" s="264">
        <v>1466</v>
      </c>
    </row>
    <row r="1990" spans="1:4" x14ac:dyDescent="0.2">
      <c r="A1990" t="s">
        <v>2079</v>
      </c>
      <c r="B1990" t="s">
        <v>2078</v>
      </c>
      <c r="C1990">
        <v>204</v>
      </c>
      <c r="D1990">
        <v>168</v>
      </c>
    </row>
    <row r="1991" spans="1:4" x14ac:dyDescent="0.2">
      <c r="A1991" t="s">
        <v>712</v>
      </c>
      <c r="B1991" t="s">
        <v>711</v>
      </c>
      <c r="C1991">
        <v>381</v>
      </c>
      <c r="D1991">
        <v>401</v>
      </c>
    </row>
    <row r="1992" spans="1:4" x14ac:dyDescent="0.2">
      <c r="A1992" t="s">
        <v>1135</v>
      </c>
      <c r="B1992" t="s">
        <v>1134</v>
      </c>
      <c r="C1992">
        <v>626</v>
      </c>
      <c r="D1992">
        <v>515</v>
      </c>
    </row>
    <row r="1993" spans="1:4" x14ac:dyDescent="0.2">
      <c r="A1993" t="s">
        <v>857</v>
      </c>
      <c r="B1993" t="s">
        <v>856</v>
      </c>
      <c r="C1993">
        <v>287</v>
      </c>
      <c r="D1993">
        <v>246</v>
      </c>
    </row>
    <row r="1994" spans="1:4" x14ac:dyDescent="0.2">
      <c r="A1994" t="s">
        <v>319</v>
      </c>
      <c r="B1994" t="s">
        <v>318</v>
      </c>
      <c r="C1994">
        <v>36</v>
      </c>
      <c r="D1994">
        <v>34</v>
      </c>
    </row>
    <row r="1995" spans="1:4" x14ac:dyDescent="0.2">
      <c r="A1995" t="s">
        <v>1511</v>
      </c>
      <c r="B1995" t="s">
        <v>1510</v>
      </c>
      <c r="C1995">
        <v>82</v>
      </c>
      <c r="D1995">
        <v>85</v>
      </c>
    </row>
    <row r="1996" spans="1:4" x14ac:dyDescent="0.2">
      <c r="A1996" t="s">
        <v>1802</v>
      </c>
      <c r="B1996" t="s">
        <v>1801</v>
      </c>
      <c r="C1996">
        <v>617</v>
      </c>
      <c r="D1996">
        <v>554</v>
      </c>
    </row>
    <row r="1997" spans="1:4" x14ac:dyDescent="0.2">
      <c r="A1997" t="s">
        <v>715</v>
      </c>
      <c r="B1997" t="s">
        <v>714</v>
      </c>
      <c r="C1997">
        <v>100</v>
      </c>
      <c r="D1997">
        <v>91</v>
      </c>
    </row>
  </sheetData>
  <sheetProtection password="F4ED"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B1:B88"/>
  <sheetViews>
    <sheetView showGridLines="0" zoomScaleNormal="100" workbookViewId="0">
      <selection activeCell="B34" sqref="B34"/>
    </sheetView>
  </sheetViews>
  <sheetFormatPr defaultColWidth="0" defaultRowHeight="12.75" x14ac:dyDescent="0.2"/>
  <cols>
    <col min="1" max="1" width="9.140625" customWidth="1"/>
    <col min="2" max="2" width="120" customWidth="1"/>
    <col min="3" max="3" width="9.140625" customWidth="1"/>
  </cols>
  <sheetData>
    <row r="1" spans="2:2" ht="13.5" thickBot="1" x14ac:dyDescent="0.25"/>
    <row r="2" spans="2:2" ht="18.75" thickBot="1" x14ac:dyDescent="0.3">
      <c r="B2" s="188" t="s">
        <v>2169</v>
      </c>
    </row>
    <row r="3" spans="2:2" ht="35.25" customHeight="1" x14ac:dyDescent="0.2">
      <c r="B3" s="189" t="s">
        <v>2173</v>
      </c>
    </row>
    <row r="4" spans="2:2" ht="36.75" customHeight="1" x14ac:dyDescent="0.2">
      <c r="B4" s="193" t="s">
        <v>2170</v>
      </c>
    </row>
    <row r="5" spans="2:2" ht="66.75" customHeight="1" x14ac:dyDescent="0.2">
      <c r="B5" s="190" t="s">
        <v>3151</v>
      </c>
    </row>
    <row r="6" spans="2:2" ht="132.75" customHeight="1" x14ac:dyDescent="0.2">
      <c r="B6" s="190" t="s">
        <v>3152</v>
      </c>
    </row>
    <row r="7" spans="2:2" ht="113.25" customHeight="1" x14ac:dyDescent="0.2">
      <c r="B7" s="190" t="s">
        <v>3153</v>
      </c>
    </row>
    <row r="8" spans="2:2" ht="81" customHeight="1" x14ac:dyDescent="0.2">
      <c r="B8" s="191" t="s">
        <v>3172</v>
      </c>
    </row>
    <row r="9" spans="2:2" ht="59.25" customHeight="1" x14ac:dyDescent="0.2">
      <c r="B9" s="190" t="s">
        <v>2166</v>
      </c>
    </row>
    <row r="10" spans="2:2" ht="114" customHeight="1" x14ac:dyDescent="0.2">
      <c r="B10" s="192" t="s">
        <v>3154</v>
      </c>
    </row>
    <row r="11" spans="2:2" ht="67.5" customHeight="1" x14ac:dyDescent="0.2">
      <c r="B11" s="190" t="s">
        <v>2167</v>
      </c>
    </row>
    <row r="12" spans="2:2" ht="99.75" customHeight="1" x14ac:dyDescent="0.2">
      <c r="B12" s="192" t="s">
        <v>2168</v>
      </c>
    </row>
    <row r="14" spans="2:2" ht="23.25" x14ac:dyDescent="0.35">
      <c r="B14" s="251" t="s">
        <v>3155</v>
      </c>
    </row>
    <row r="15" spans="2:2" ht="48" customHeight="1" x14ac:dyDescent="0.2">
      <c r="B15" s="254" t="s">
        <v>3156</v>
      </c>
    </row>
    <row r="16" spans="2:2" ht="15.75" x14ac:dyDescent="0.25">
      <c r="B16" s="255" t="s">
        <v>3157</v>
      </c>
    </row>
    <row r="17" spans="2:2" ht="111" customHeight="1" x14ac:dyDescent="0.2">
      <c r="B17" s="254" t="s">
        <v>3168</v>
      </c>
    </row>
    <row r="18" spans="2:2" ht="55.5" customHeight="1" x14ac:dyDescent="0.2">
      <c r="B18" s="254" t="s">
        <v>3169</v>
      </c>
    </row>
    <row r="19" spans="2:2" ht="161.25" customHeight="1" x14ac:dyDescent="0.2"/>
    <row r="21" spans="2:2" ht="75" customHeight="1" x14ac:dyDescent="0.2">
      <c r="B21" s="254" t="s">
        <v>3170</v>
      </c>
    </row>
    <row r="22" spans="2:2" ht="187.5" customHeight="1" x14ac:dyDescent="0.2">
      <c r="B22" s="254"/>
    </row>
    <row r="23" spans="2:2" ht="74.25" customHeight="1" x14ac:dyDescent="0.2">
      <c r="B23" s="254" t="s">
        <v>3171</v>
      </c>
    </row>
    <row r="24" spans="2:2" ht="126" customHeight="1" x14ac:dyDescent="0.2">
      <c r="B24" s="254"/>
    </row>
    <row r="25" spans="2:2" ht="46.5" customHeight="1" x14ac:dyDescent="0.2">
      <c r="B25" s="254"/>
    </row>
    <row r="26" spans="2:2" ht="15" x14ac:dyDescent="0.2">
      <c r="B26" s="254"/>
    </row>
    <row r="27" spans="2:2" ht="15" x14ac:dyDescent="0.2">
      <c r="B27" s="254"/>
    </row>
    <row r="28" spans="2:2" ht="15" x14ac:dyDescent="0.2">
      <c r="B28" s="254"/>
    </row>
    <row r="29" spans="2:2" ht="15" x14ac:dyDescent="0.2">
      <c r="B29" s="254"/>
    </row>
    <row r="30" spans="2:2" ht="15" x14ac:dyDescent="0.2">
      <c r="B30" s="254"/>
    </row>
    <row r="31" spans="2:2" ht="15" x14ac:dyDescent="0.2">
      <c r="B31" s="254"/>
    </row>
    <row r="32" spans="2:2" ht="15" x14ac:dyDescent="0.2">
      <c r="B32" s="254"/>
    </row>
    <row r="33" spans="2:2" ht="15" x14ac:dyDescent="0.2">
      <c r="B33" s="254"/>
    </row>
    <row r="34" spans="2:2" ht="99.75" customHeight="1" x14ac:dyDescent="0.2">
      <c r="B34" s="254" t="s">
        <v>3192</v>
      </c>
    </row>
    <row r="35" spans="2:2" ht="81.75" customHeight="1" x14ac:dyDescent="0.2">
      <c r="B35" s="254" t="s">
        <v>3173</v>
      </c>
    </row>
    <row r="36" spans="2:2" ht="15" x14ac:dyDescent="0.2">
      <c r="B36" s="254"/>
    </row>
    <row r="37" spans="2:2" ht="15" x14ac:dyDescent="0.2">
      <c r="B37" s="254"/>
    </row>
    <row r="38" spans="2:2" ht="15" x14ac:dyDescent="0.2">
      <c r="B38" s="254"/>
    </row>
    <row r="39" spans="2:2" ht="15" x14ac:dyDescent="0.2">
      <c r="B39" s="254"/>
    </row>
    <row r="40" spans="2:2" ht="15" x14ac:dyDescent="0.2">
      <c r="B40" s="254"/>
    </row>
    <row r="41" spans="2:2" ht="15" x14ac:dyDescent="0.2">
      <c r="B41" s="254"/>
    </row>
    <row r="42" spans="2:2" ht="15" x14ac:dyDescent="0.2">
      <c r="B42" s="254"/>
    </row>
    <row r="43" spans="2:2" ht="15" x14ac:dyDescent="0.2">
      <c r="B43" s="254"/>
    </row>
    <row r="44" spans="2:2" ht="15" x14ac:dyDescent="0.2">
      <c r="B44" s="254"/>
    </row>
    <row r="45" spans="2:2" ht="15" x14ac:dyDescent="0.2">
      <c r="B45" s="254"/>
    </row>
    <row r="46" spans="2:2" ht="15" x14ac:dyDescent="0.2">
      <c r="B46" s="254"/>
    </row>
    <row r="47" spans="2:2" ht="15" x14ac:dyDescent="0.2">
      <c r="B47" s="254"/>
    </row>
    <row r="48" spans="2:2" ht="15" x14ac:dyDescent="0.2">
      <c r="B48" s="254"/>
    </row>
    <row r="49" spans="2:2" ht="21" customHeight="1" x14ac:dyDescent="0.2">
      <c r="B49" s="257" t="s">
        <v>3174</v>
      </c>
    </row>
    <row r="50" spans="2:2" ht="63.75" customHeight="1" x14ac:dyDescent="0.2">
      <c r="B50" s="254" t="s">
        <v>3177</v>
      </c>
    </row>
    <row r="51" spans="2:2" ht="27" customHeight="1" x14ac:dyDescent="0.2">
      <c r="B51" s="254"/>
    </row>
    <row r="52" spans="2:2" ht="15" x14ac:dyDescent="0.2">
      <c r="B52" s="254"/>
    </row>
    <row r="53" spans="2:2" ht="15" x14ac:dyDescent="0.2">
      <c r="B53" s="254"/>
    </row>
    <row r="54" spans="2:2" ht="15" x14ac:dyDescent="0.2">
      <c r="B54" s="254"/>
    </row>
    <row r="55" spans="2:2" ht="15" x14ac:dyDescent="0.2">
      <c r="B55" s="254"/>
    </row>
    <row r="56" spans="2:2" ht="15" x14ac:dyDescent="0.2">
      <c r="B56" s="254"/>
    </row>
    <row r="57" spans="2:2" ht="43.5" customHeight="1" x14ac:dyDescent="0.2">
      <c r="B57" s="254"/>
    </row>
    <row r="58" spans="2:2" ht="44.25" customHeight="1" x14ac:dyDescent="0.2">
      <c r="B58" s="254" t="s">
        <v>3178</v>
      </c>
    </row>
    <row r="59" spans="2:2" ht="150" customHeight="1" x14ac:dyDescent="0.2">
      <c r="B59" s="254"/>
    </row>
    <row r="60" spans="2:2" ht="50.25" customHeight="1" x14ac:dyDescent="0.2">
      <c r="B60" s="254" t="s">
        <v>3179</v>
      </c>
    </row>
    <row r="61" spans="2:2" ht="6" customHeight="1" x14ac:dyDescent="0.2">
      <c r="B61" s="254"/>
    </row>
    <row r="62" spans="2:2" ht="15.75" x14ac:dyDescent="0.25">
      <c r="B62" s="255" t="s">
        <v>3180</v>
      </c>
    </row>
    <row r="63" spans="2:2" ht="67.5" customHeight="1" x14ac:dyDescent="0.2">
      <c r="B63" s="254" t="s">
        <v>3181</v>
      </c>
    </row>
    <row r="64" spans="2:2" ht="66.75" customHeight="1" x14ac:dyDescent="0.2">
      <c r="B64" s="256"/>
    </row>
    <row r="65" spans="2:2" ht="83.25" customHeight="1" x14ac:dyDescent="0.2">
      <c r="B65" s="254" t="s">
        <v>3182</v>
      </c>
    </row>
    <row r="66" spans="2:2" ht="153" customHeight="1" x14ac:dyDescent="0.2">
      <c r="B66" s="256"/>
    </row>
    <row r="67" spans="2:2" ht="78" customHeight="1" x14ac:dyDescent="0.2">
      <c r="B67" s="254" t="s">
        <v>3183</v>
      </c>
    </row>
    <row r="68" spans="2:2" ht="15" x14ac:dyDescent="0.2">
      <c r="B68" s="256"/>
    </row>
    <row r="80" spans="2:2" ht="15.75" x14ac:dyDescent="0.25">
      <c r="B80" s="255" t="s">
        <v>3184</v>
      </c>
    </row>
    <row r="81" spans="2:2" ht="86.25" customHeight="1" x14ac:dyDescent="0.2">
      <c r="B81" s="254" t="s">
        <v>3185</v>
      </c>
    </row>
    <row r="82" spans="2:2" ht="113.25" customHeight="1" x14ac:dyDescent="0.2"/>
    <row r="88" spans="2:2" ht="158.25" customHeight="1" x14ac:dyDescent="0.2"/>
  </sheetData>
  <sheetProtection password="F4ED" sheet="1" objects="1" scenarios="1"/>
  <pageMargins left="0.25" right="0" top="0" bottom="0" header="0" footer="0"/>
  <pageSetup scale="89" orientation="portrait" r:id="rId1"/>
  <rowBreaks count="3" manualBreakCount="3">
    <brk id="23" min="1" max="1" man="1"/>
    <brk id="57" min="1" max="1" man="1"/>
    <brk id="66" min="1" max="1"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39997558519241921"/>
    <pageSetUpPr fitToPage="1"/>
  </sheetPr>
  <dimension ref="B1:O67"/>
  <sheetViews>
    <sheetView showGridLines="0" tabSelected="1" zoomScaleNormal="100" workbookViewId="0">
      <selection activeCell="C5" sqref="C5"/>
    </sheetView>
  </sheetViews>
  <sheetFormatPr defaultColWidth="9.140625" defaultRowHeight="12.75" x14ac:dyDescent="0.2"/>
  <cols>
    <col min="1" max="1" width="1.28515625" customWidth="1"/>
    <col min="2" max="2" width="20.85546875" customWidth="1"/>
    <col min="3" max="3" width="20" customWidth="1"/>
    <col min="4" max="4" width="2.85546875" customWidth="1"/>
    <col min="5" max="7" width="16.85546875" customWidth="1"/>
    <col min="8" max="8" width="12.7109375" customWidth="1"/>
    <col min="9" max="13" width="9.85546875" customWidth="1"/>
    <col min="15" max="15" width="9.140625" hidden="1" customWidth="1"/>
  </cols>
  <sheetData>
    <row r="1" spans="2:15" ht="26.25" customHeight="1" thickBot="1" x14ac:dyDescent="0.25">
      <c r="B1" s="240" t="str">
        <f>RIGHT('Amended Certification.'!$F$1,3)</f>
        <v/>
      </c>
      <c r="K1" s="259" t="str">
        <f>IF($K$6=1,"",IF($K$6=2,1,IF($K$6=3,2,IF($K$6=4,3,IF($K$6=5,4,IF($K$6=6,5,IF($K$6=7,6,"")))))))</f>
        <v/>
      </c>
    </row>
    <row r="2" spans="2:15" ht="18" x14ac:dyDescent="0.25">
      <c r="B2" s="70">
        <v>42185</v>
      </c>
      <c r="C2" s="42" t="s">
        <v>0</v>
      </c>
      <c r="D2" s="3"/>
      <c r="E2" s="2"/>
      <c r="F2" s="3"/>
      <c r="G2" s="4"/>
      <c r="H2" s="3"/>
      <c r="I2" s="274" t="s">
        <v>2207</v>
      </c>
      <c r="J2" s="275"/>
      <c r="K2" s="275"/>
      <c r="L2" s="275"/>
      <c r="M2" s="276"/>
    </row>
    <row r="3" spans="2:15" ht="15" customHeight="1" x14ac:dyDescent="0.2">
      <c r="B3" s="66" t="s">
        <v>1</v>
      </c>
      <c r="C3" s="42" t="s">
        <v>3190</v>
      </c>
      <c r="D3" s="3"/>
      <c r="E3" s="3"/>
      <c r="F3" s="3"/>
      <c r="G3" s="4"/>
      <c r="H3" s="3"/>
      <c r="I3" s="277" t="s">
        <v>2208</v>
      </c>
      <c r="J3" s="278"/>
      <c r="K3" s="278"/>
      <c r="L3" s="278"/>
      <c r="M3" s="279"/>
    </row>
    <row r="4" spans="2:15" ht="15" customHeight="1" x14ac:dyDescent="0.2">
      <c r="B4" s="5"/>
      <c r="C4" s="113" t="str">
        <f>IF($C$5=0,"TYPE THE CITY NAME","")</f>
        <v>TYPE THE CITY NAME</v>
      </c>
      <c r="D4" s="5"/>
      <c r="E4" s="5"/>
      <c r="F4" s="5"/>
      <c r="G4" s="5"/>
      <c r="I4" s="277" t="s">
        <v>3167</v>
      </c>
      <c r="J4" s="278"/>
      <c r="K4" s="278"/>
      <c r="L4" s="278"/>
      <c r="M4" s="279"/>
    </row>
    <row r="5" spans="2:15" ht="13.5" customHeight="1" x14ac:dyDescent="0.2">
      <c r="B5" s="24" t="s">
        <v>2</v>
      </c>
      <c r="C5" s="194"/>
      <c r="D5" s="17" t="s">
        <v>3</v>
      </c>
      <c r="E5" s="195" t="str">
        <f>IF($C$5&gt;0,VLOOKUP($C$5,Start!$C$25:$F$1011,4,FALSE),"")</f>
        <v/>
      </c>
      <c r="F5" s="68"/>
      <c r="G5" s="67" t="s">
        <v>4</v>
      </c>
      <c r="I5" s="277" t="s">
        <v>3166</v>
      </c>
      <c r="J5" s="278" t="s">
        <v>3165</v>
      </c>
      <c r="K5" s="278"/>
      <c r="L5" s="278"/>
      <c r="M5" s="279"/>
    </row>
    <row r="6" spans="2:15" ht="17.25" customHeight="1" x14ac:dyDescent="0.2">
      <c r="B6" s="34" t="s">
        <v>5</v>
      </c>
      <c r="C6" s="280"/>
      <c r="D6" s="281"/>
      <c r="E6" s="281"/>
      <c r="F6" s="281"/>
      <c r="I6" s="235"/>
      <c r="J6" s="234"/>
      <c r="K6" s="253">
        <v>1</v>
      </c>
      <c r="L6" s="234"/>
      <c r="M6" s="236"/>
      <c r="O6" t="s">
        <v>3158</v>
      </c>
    </row>
    <row r="7" spans="2:15" ht="17.25" customHeight="1" x14ac:dyDescent="0.2">
      <c r="B7" s="24" t="s">
        <v>6</v>
      </c>
      <c r="C7" s="108"/>
      <c r="D7" s="19" t="s">
        <v>7</v>
      </c>
      <c r="E7" s="252"/>
      <c r="F7" s="115" t="str">
        <f>IF(C5&lt;&gt;"",IF(G9&gt;0,"","TYPE THE FISCAL YEAR BELOW"),"")</f>
        <v/>
      </c>
      <c r="H7" s="8"/>
      <c r="I7" s="235"/>
      <c r="J7" s="234"/>
      <c r="K7" s="258" t="str">
        <f>IF(K6=1,"",IF(K6=2,1,IF(K6=3,2,IF(K6=4,3,IF(K6=5,4,IF(K6=6,5,IF(K6=7,6,"")))))))</f>
        <v/>
      </c>
      <c r="L7" s="234"/>
      <c r="M7" s="236"/>
      <c r="O7" t="s">
        <v>3159</v>
      </c>
    </row>
    <row r="8" spans="2:15" ht="9.6" customHeight="1" thickBot="1" x14ac:dyDescent="0.25">
      <c r="C8" s="43" t="s">
        <v>8</v>
      </c>
      <c r="E8" s="43" t="s">
        <v>9</v>
      </c>
      <c r="H8" s="8"/>
      <c r="I8" s="237"/>
      <c r="J8" s="238"/>
      <c r="K8" s="238"/>
      <c r="L8" s="238"/>
      <c r="M8" s="239"/>
      <c r="O8" t="s">
        <v>3160</v>
      </c>
    </row>
    <row r="9" spans="2:15" ht="14.25" x14ac:dyDescent="0.2">
      <c r="B9" s="16" t="s">
        <v>10</v>
      </c>
      <c r="C9" s="37"/>
      <c r="D9" s="19"/>
      <c r="E9" s="16"/>
      <c r="F9" s="16"/>
      <c r="G9" s="270" t="s">
        <v>3191</v>
      </c>
      <c r="H9" s="4"/>
      <c r="O9" t="s">
        <v>3161</v>
      </c>
    </row>
    <row r="10" spans="2:15" ht="6.75" customHeight="1" x14ac:dyDescent="0.2">
      <c r="B10" s="16"/>
      <c r="C10" s="16"/>
      <c r="D10" s="19"/>
      <c r="E10" s="16"/>
      <c r="F10" s="16"/>
      <c r="G10" s="45" t="s">
        <v>11</v>
      </c>
      <c r="H10" s="4"/>
      <c r="O10" t="s">
        <v>3162</v>
      </c>
    </row>
    <row r="11" spans="2:15" ht="12.75" customHeight="1" thickBot="1" x14ac:dyDescent="0.25">
      <c r="B11" s="18" t="s">
        <v>2142</v>
      </c>
      <c r="C11" s="18"/>
      <c r="D11" s="18"/>
      <c r="E11" s="18"/>
      <c r="F11" s="18"/>
      <c r="G11" s="18"/>
      <c r="O11" t="s">
        <v>3163</v>
      </c>
    </row>
    <row r="12" spans="2:15" ht="12.75" customHeight="1" x14ac:dyDescent="0.2">
      <c r="B12" s="18" t="s">
        <v>12</v>
      </c>
      <c r="C12" s="18"/>
      <c r="D12" s="18"/>
      <c r="E12" s="18"/>
      <c r="F12" s="18"/>
      <c r="G12" s="18"/>
      <c r="J12" s="286" t="str">
        <f>IF($C$5&lt;&gt;"","POP.","")</f>
        <v/>
      </c>
      <c r="K12" s="288" t="str">
        <f>IF($C$5&lt;&gt;"",VLOOKUP($C$5,Start!$B$1015:$D$1997,3,0),"")</f>
        <v/>
      </c>
      <c r="O12" t="s">
        <v>3164</v>
      </c>
    </row>
    <row r="13" spans="2:15" ht="9" customHeight="1" thickBot="1" x14ac:dyDescent="0.25">
      <c r="B13" s="18"/>
      <c r="C13" s="18"/>
      <c r="D13" s="18"/>
      <c r="E13" s="18"/>
      <c r="F13" s="18"/>
      <c r="G13" s="18"/>
      <c r="J13" s="287"/>
      <c r="K13" s="289"/>
    </row>
    <row r="14" spans="2:15" ht="11.25" customHeight="1" x14ac:dyDescent="0.2"/>
    <row r="15" spans="2:15" x14ac:dyDescent="0.2">
      <c r="B15" s="116"/>
      <c r="C15" s="117"/>
      <c r="D15" s="117"/>
      <c r="E15" s="133" t="s">
        <v>13</v>
      </c>
      <c r="F15" s="133" t="s">
        <v>14</v>
      </c>
      <c r="G15" s="118" t="s">
        <v>13</v>
      </c>
    </row>
    <row r="16" spans="2:15" x14ac:dyDescent="0.2">
      <c r="B16" s="119"/>
      <c r="C16" s="8"/>
      <c r="D16" s="8"/>
      <c r="E16" s="134" t="s">
        <v>15</v>
      </c>
      <c r="F16" s="134" t="s">
        <v>16</v>
      </c>
      <c r="G16" s="120" t="s">
        <v>17</v>
      </c>
    </row>
    <row r="17" spans="2:7" x14ac:dyDescent="0.2">
      <c r="B17" s="152"/>
      <c r="C17" s="8"/>
      <c r="D17" s="8"/>
      <c r="E17" s="134" t="s">
        <v>18</v>
      </c>
      <c r="F17" s="134" t="s">
        <v>19</v>
      </c>
      <c r="G17" s="120" t="s">
        <v>19</v>
      </c>
    </row>
    <row r="18" spans="2:7" x14ac:dyDescent="0.2">
      <c r="B18" s="153" t="s">
        <v>20</v>
      </c>
      <c r="C18" s="117"/>
      <c r="D18" s="117"/>
      <c r="E18" s="145"/>
      <c r="F18" s="145"/>
      <c r="G18" s="146"/>
    </row>
    <row r="19" spans="2:7" x14ac:dyDescent="0.2">
      <c r="B19" s="122" t="s">
        <v>21</v>
      </c>
      <c r="C19" s="7"/>
      <c r="D19" s="81">
        <v>1</v>
      </c>
      <c r="E19" s="248">
        <f>IF($C$5="",0,IF($K$6=2,VLOOKUP($B$1,Beg_Budget_Totals,3,0),0))</f>
        <v>0</v>
      </c>
      <c r="F19" s="137"/>
      <c r="G19" s="123">
        <f t="shared" ref="G19:G33" si="0">E19+F19</f>
        <v>0</v>
      </c>
    </row>
    <row r="20" spans="2:7" x14ac:dyDescent="0.2">
      <c r="B20" s="122" t="s">
        <v>2172</v>
      </c>
      <c r="C20" s="7"/>
      <c r="D20" s="81">
        <v>2</v>
      </c>
      <c r="E20" s="248">
        <f>IF($C$5="",0,IF($K$6=2,VLOOKUP($B$1,Beg_Budget_Totals,4,0),0))</f>
        <v>0</v>
      </c>
      <c r="F20" s="137"/>
      <c r="G20" s="123">
        <f t="shared" si="0"/>
        <v>0</v>
      </c>
    </row>
    <row r="21" spans="2:7" x14ac:dyDescent="0.2">
      <c r="B21" s="128" t="s">
        <v>22</v>
      </c>
      <c r="C21" s="8"/>
      <c r="D21" s="82">
        <v>3</v>
      </c>
      <c r="E21" s="242">
        <f>E19-E20</f>
        <v>0</v>
      </c>
      <c r="F21" s="140">
        <f>F19-F20</f>
        <v>0</v>
      </c>
      <c r="G21" s="141">
        <f t="shared" si="0"/>
        <v>0</v>
      </c>
    </row>
    <row r="22" spans="2:7" x14ac:dyDescent="0.2">
      <c r="B22" s="126" t="s">
        <v>23</v>
      </c>
      <c r="C22" s="130"/>
      <c r="D22" s="131">
        <v>4</v>
      </c>
      <c r="E22" s="249">
        <f>IF($C$5="",0,IF($K$6=2,VLOOKUP($B$1,Beg_Budget_Totals,6,0),0))</f>
        <v>0</v>
      </c>
      <c r="F22" s="142"/>
      <c r="G22" s="132">
        <f t="shared" si="0"/>
        <v>0</v>
      </c>
    </row>
    <row r="23" spans="2:7" x14ac:dyDescent="0.2">
      <c r="B23" s="122" t="s">
        <v>24</v>
      </c>
      <c r="C23" s="7"/>
      <c r="D23" s="81">
        <v>5</v>
      </c>
      <c r="E23" s="248">
        <f>IF($C$5="",0,IF($K$6=2,VLOOKUP($B$1,Beg_Budget_Totals,7,0),0))</f>
        <v>0</v>
      </c>
      <c r="F23" s="137"/>
      <c r="G23" s="123">
        <f t="shared" si="0"/>
        <v>0</v>
      </c>
    </row>
    <row r="24" spans="2:7" x14ac:dyDescent="0.2">
      <c r="B24" s="122" t="s">
        <v>25</v>
      </c>
      <c r="C24" s="7"/>
      <c r="D24" s="81">
        <v>6</v>
      </c>
      <c r="E24" s="248">
        <f>IF($C$5="",0,IF($K$6=2,VLOOKUP($B$1,Beg_Budget_Totals,8,0),0))</f>
        <v>0</v>
      </c>
      <c r="F24" s="137"/>
      <c r="G24" s="123">
        <f t="shared" si="0"/>
        <v>0</v>
      </c>
    </row>
    <row r="25" spans="2:7" x14ac:dyDescent="0.2">
      <c r="B25" s="122" t="s">
        <v>26</v>
      </c>
      <c r="C25" s="7"/>
      <c r="D25" s="81">
        <v>7</v>
      </c>
      <c r="E25" s="248">
        <f>IF($C$5="",0,IF($K$6=2,VLOOKUP($B$1,Beg_Budget_Totals,9,0),0))</f>
        <v>0</v>
      </c>
      <c r="F25" s="137"/>
      <c r="G25" s="123">
        <f t="shared" si="0"/>
        <v>0</v>
      </c>
    </row>
    <row r="26" spans="2:7" x14ac:dyDescent="0.2">
      <c r="B26" s="122" t="s">
        <v>27</v>
      </c>
      <c r="C26" s="7"/>
      <c r="D26" s="81">
        <v>8</v>
      </c>
      <c r="E26" s="248">
        <f>IF($C$5="",0,IF($K$6=2,VLOOKUP($B$1,Beg_Budget_Totals,10,0),0))</f>
        <v>0</v>
      </c>
      <c r="F26" s="137"/>
      <c r="G26" s="123">
        <f t="shared" si="0"/>
        <v>0</v>
      </c>
    </row>
    <row r="27" spans="2:7" x14ac:dyDescent="0.2">
      <c r="B27" s="122" t="s">
        <v>28</v>
      </c>
      <c r="C27" s="7"/>
      <c r="D27" s="81">
        <v>9</v>
      </c>
      <c r="E27" s="248">
        <f>IF($C$5="",0,IF($K$6=2,VLOOKUP($B$1,Beg_Budget_Totals,11,0),0))</f>
        <v>0</v>
      </c>
      <c r="F27" s="137"/>
      <c r="G27" s="123">
        <f t="shared" si="0"/>
        <v>0</v>
      </c>
    </row>
    <row r="28" spans="2:7" x14ac:dyDescent="0.2">
      <c r="B28" s="122" t="s">
        <v>29</v>
      </c>
      <c r="C28" s="7"/>
      <c r="D28" s="81">
        <v>10</v>
      </c>
      <c r="E28" s="248">
        <f>IF($C$5="",0,IF($K$6=2,VLOOKUP($B$1,Beg_Budget_Totals,12,0),0))</f>
        <v>0</v>
      </c>
      <c r="F28" s="137"/>
      <c r="G28" s="123">
        <f t="shared" si="0"/>
        <v>0</v>
      </c>
    </row>
    <row r="29" spans="2:7" x14ac:dyDescent="0.2">
      <c r="B29" s="122" t="s">
        <v>30</v>
      </c>
      <c r="C29" s="7"/>
      <c r="D29" s="81">
        <v>11</v>
      </c>
      <c r="E29" s="248">
        <f>IF($C$5="",0,IF($K$6=2,VLOOKUP($B$1,Beg_Budget_Totals,13,0),0))</f>
        <v>0</v>
      </c>
      <c r="F29" s="137"/>
      <c r="G29" s="123">
        <f t="shared" si="0"/>
        <v>0</v>
      </c>
    </row>
    <row r="30" spans="2:7" x14ac:dyDescent="0.2">
      <c r="B30" s="122" t="s">
        <v>31</v>
      </c>
      <c r="C30" s="7"/>
      <c r="D30" s="81">
        <v>12</v>
      </c>
      <c r="E30" s="248">
        <f>IF($C$5="",0,IF($K$6=2,VLOOKUP($B$1,Beg_Budget_Totals,14,0),0))</f>
        <v>0</v>
      </c>
      <c r="F30" s="137"/>
      <c r="G30" s="123">
        <f t="shared" si="0"/>
        <v>0</v>
      </c>
    </row>
    <row r="31" spans="2:7" x14ac:dyDescent="0.2">
      <c r="B31" s="122" t="s">
        <v>32</v>
      </c>
      <c r="C31" s="7"/>
      <c r="D31" s="81">
        <v>13</v>
      </c>
      <c r="E31" s="248">
        <f>IF($C$5="",0,IF($K$6=2,VLOOKUP($B$1,Beg_Budget_Totals,15,0),0))</f>
        <v>0</v>
      </c>
      <c r="F31" s="137"/>
      <c r="G31" s="123">
        <f t="shared" si="0"/>
        <v>0</v>
      </c>
    </row>
    <row r="32" spans="2:7" x14ac:dyDescent="0.2">
      <c r="B32" s="126" t="s">
        <v>2181</v>
      </c>
      <c r="C32" s="130"/>
      <c r="D32" s="223">
        <v>14</v>
      </c>
      <c r="E32" s="250">
        <f>IF($C$5="",0,IF($K$6=2,VLOOKUP($B$1,Beg_Budget_Totals,16,0),0))</f>
        <v>0</v>
      </c>
      <c r="F32" s="222"/>
      <c r="G32" s="148">
        <f t="shared" si="0"/>
        <v>0</v>
      </c>
    </row>
    <row r="33" spans="2:7" x14ac:dyDescent="0.2">
      <c r="B33" s="128" t="s">
        <v>33</v>
      </c>
      <c r="C33" s="8"/>
      <c r="D33" s="82">
        <v>15</v>
      </c>
      <c r="E33" s="243">
        <f>SUM(E21:E32)</f>
        <v>0</v>
      </c>
      <c r="F33" s="140">
        <f>SUM(F21:F32)</f>
        <v>0</v>
      </c>
      <c r="G33" s="141">
        <f t="shared" si="0"/>
        <v>0</v>
      </c>
    </row>
    <row r="34" spans="2:7" x14ac:dyDescent="0.2">
      <c r="B34" s="143"/>
      <c r="C34" s="117"/>
      <c r="D34" s="144"/>
      <c r="E34" s="244"/>
      <c r="F34" s="145"/>
      <c r="G34" s="146"/>
    </row>
    <row r="35" spans="2:7" x14ac:dyDescent="0.2">
      <c r="B35" s="124" t="s">
        <v>34</v>
      </c>
      <c r="C35" s="8"/>
      <c r="D35" s="82"/>
      <c r="E35" s="245"/>
      <c r="F35" s="135"/>
      <c r="G35" s="121"/>
    </row>
    <row r="36" spans="2:7" x14ac:dyDescent="0.2">
      <c r="B36" s="125" t="s">
        <v>2081</v>
      </c>
      <c r="C36" s="7"/>
      <c r="D36" s="81">
        <v>16</v>
      </c>
      <c r="E36" s="248">
        <f>IF($C$5="",0,IF($K$6=2,VLOOKUP($B$1,Beg_Budget_Totals,18,0),0))</f>
        <v>0</v>
      </c>
      <c r="F36" s="137"/>
      <c r="G36" s="123">
        <f t="shared" ref="G36:G45" si="1">E36+F36</f>
        <v>0</v>
      </c>
    </row>
    <row r="37" spans="2:7" x14ac:dyDescent="0.2">
      <c r="B37" s="126" t="s">
        <v>2082</v>
      </c>
      <c r="C37" s="7"/>
      <c r="D37" s="81">
        <v>17</v>
      </c>
      <c r="E37" s="248">
        <f>IF($C$5="",0,IF($K$6=2,VLOOKUP($B$1,Beg_Budget_Totals,19,0),0))</f>
        <v>0</v>
      </c>
      <c r="F37" s="137"/>
      <c r="G37" s="123">
        <f t="shared" si="1"/>
        <v>0</v>
      </c>
    </row>
    <row r="38" spans="2:7" x14ac:dyDescent="0.2">
      <c r="B38" s="126" t="s">
        <v>2083</v>
      </c>
      <c r="C38" s="7"/>
      <c r="D38" s="81">
        <v>18</v>
      </c>
      <c r="E38" s="248">
        <f>IF($C$5="",0,IF($K$6=2,VLOOKUP($B$1,Beg_Budget_Totals,20,0),0))</f>
        <v>0</v>
      </c>
      <c r="F38" s="137"/>
      <c r="G38" s="123">
        <f t="shared" si="1"/>
        <v>0</v>
      </c>
    </row>
    <row r="39" spans="2:7" x14ac:dyDescent="0.2">
      <c r="B39" s="126" t="s">
        <v>2084</v>
      </c>
      <c r="C39" s="7"/>
      <c r="D39" s="81">
        <v>19</v>
      </c>
      <c r="E39" s="248">
        <f>IF($C$5="",0,IF($K$6=2,VLOOKUP($B$1,Beg_Budget_Totals,21,0),0))</f>
        <v>0</v>
      </c>
      <c r="F39" s="137"/>
      <c r="G39" s="123">
        <f t="shared" si="1"/>
        <v>0</v>
      </c>
    </row>
    <row r="40" spans="2:7" x14ac:dyDescent="0.2">
      <c r="B40" s="122" t="s">
        <v>2085</v>
      </c>
      <c r="C40" s="7"/>
      <c r="D40" s="81">
        <v>20</v>
      </c>
      <c r="E40" s="248">
        <f>IF($C$5="",0,IF($K$6=2,VLOOKUP($B$1,Beg_Budget_Totals,22,0),0))</f>
        <v>0</v>
      </c>
      <c r="F40" s="137"/>
      <c r="G40" s="123">
        <f t="shared" si="1"/>
        <v>0</v>
      </c>
    </row>
    <row r="41" spans="2:7" x14ac:dyDescent="0.2">
      <c r="B41" s="126" t="s">
        <v>2086</v>
      </c>
      <c r="C41" s="7"/>
      <c r="D41" s="81">
        <v>21</v>
      </c>
      <c r="E41" s="248">
        <f>IF($C$5="",0,IF($K$6=2,VLOOKUP($B$1,Beg_Budget_Totals,23,0),0))</f>
        <v>0</v>
      </c>
      <c r="F41" s="137"/>
      <c r="G41" s="123">
        <f t="shared" si="1"/>
        <v>0</v>
      </c>
    </row>
    <row r="42" spans="2:7" x14ac:dyDescent="0.2">
      <c r="B42" s="127" t="s">
        <v>2087</v>
      </c>
      <c r="C42" s="7"/>
      <c r="D42" s="81">
        <v>22</v>
      </c>
      <c r="E42" s="248">
        <f>IF($C$5="",0,IF($K$6=2,VLOOKUP($B$1,Beg_Budget_Totals,24,0),0))</f>
        <v>0</v>
      </c>
      <c r="F42" s="137"/>
      <c r="G42" s="123">
        <f>E42+F42</f>
        <v>0</v>
      </c>
    </row>
    <row r="43" spans="2:7" x14ac:dyDescent="0.2">
      <c r="B43" s="127" t="s">
        <v>2093</v>
      </c>
      <c r="C43" s="7"/>
      <c r="D43" s="81">
        <v>23</v>
      </c>
      <c r="E43" s="248">
        <f>IF($C$5="",0,IF($K$6=2,VLOOKUP($B$1,Beg_Budget_Totals,25,0),0))</f>
        <v>0</v>
      </c>
      <c r="F43" s="137"/>
      <c r="G43" s="123">
        <f t="shared" si="1"/>
        <v>0</v>
      </c>
    </row>
    <row r="44" spans="2:7" x14ac:dyDescent="0.2">
      <c r="B44" s="147" t="s">
        <v>2088</v>
      </c>
      <c r="C44" s="117"/>
      <c r="D44" s="144">
        <v>24</v>
      </c>
      <c r="E44" s="242">
        <f>SUM(E36:E43)</f>
        <v>0</v>
      </c>
      <c r="F44" s="139">
        <f>SUM(F36:F43)</f>
        <v>0</v>
      </c>
      <c r="G44" s="148">
        <f t="shared" si="1"/>
        <v>0</v>
      </c>
    </row>
    <row r="45" spans="2:7" x14ac:dyDescent="0.2">
      <c r="B45" s="126" t="s">
        <v>2089</v>
      </c>
      <c r="C45" s="130"/>
      <c r="D45" s="131">
        <v>25</v>
      </c>
      <c r="E45" s="249">
        <f>IF($C$5="",0,IF($K$6=2,VLOOKUP($B$1,Beg_Budget_Totals,27,0),0))</f>
        <v>0</v>
      </c>
      <c r="F45" s="142"/>
      <c r="G45" s="132">
        <f t="shared" si="1"/>
        <v>0</v>
      </c>
    </row>
    <row r="46" spans="2:7" x14ac:dyDescent="0.2">
      <c r="B46" s="149" t="s">
        <v>2090</v>
      </c>
      <c r="C46" s="7"/>
      <c r="D46" s="81">
        <v>26</v>
      </c>
      <c r="E46" s="246">
        <f>SUM(E44:E45)</f>
        <v>0</v>
      </c>
      <c r="F46" s="138">
        <f>SUM(F44:F45)</f>
        <v>0</v>
      </c>
      <c r="G46" s="123">
        <f>E46+F46</f>
        <v>0</v>
      </c>
    </row>
    <row r="47" spans="2:7" x14ac:dyDescent="0.2">
      <c r="B47" s="122" t="s">
        <v>35</v>
      </c>
      <c r="C47" s="7"/>
      <c r="D47" s="81">
        <v>27</v>
      </c>
      <c r="E47" s="248">
        <f>IF($C$5="",0,IF($K$6=2,VLOOKUP($B$1,Beg_Budget_Totals,29,0),0))</f>
        <v>0</v>
      </c>
      <c r="F47" s="137"/>
      <c r="G47" s="123">
        <f>E47+F47</f>
        <v>0</v>
      </c>
    </row>
    <row r="48" spans="2:7" x14ac:dyDescent="0.2">
      <c r="B48" s="128" t="s">
        <v>36</v>
      </c>
      <c r="C48" s="8"/>
      <c r="D48" s="82">
        <v>28</v>
      </c>
      <c r="E48" s="242">
        <f>E46+E47</f>
        <v>0</v>
      </c>
      <c r="F48" s="139">
        <f>F46+F47</f>
        <v>0</v>
      </c>
      <c r="G48" s="148">
        <f>E48+F48</f>
        <v>0</v>
      </c>
    </row>
    <row r="49" spans="2:8" x14ac:dyDescent="0.2">
      <c r="B49" s="150" t="s">
        <v>37</v>
      </c>
      <c r="C49" s="117"/>
      <c r="D49" s="144"/>
      <c r="E49" s="244"/>
      <c r="F49" s="145"/>
      <c r="G49" s="146"/>
    </row>
    <row r="50" spans="2:8" x14ac:dyDescent="0.2">
      <c r="B50" s="151" t="s">
        <v>2153</v>
      </c>
      <c r="C50" s="7"/>
      <c r="D50" s="81">
        <v>29</v>
      </c>
      <c r="E50" s="246">
        <f>E33-E48</f>
        <v>0</v>
      </c>
      <c r="F50" s="138">
        <f>F33-F48</f>
        <v>0</v>
      </c>
      <c r="G50" s="123">
        <f>E50+F50</f>
        <v>0</v>
      </c>
    </row>
    <row r="51" spans="2:8" x14ac:dyDescent="0.2">
      <c r="B51" s="197"/>
      <c r="C51" s="198"/>
      <c r="D51" s="208"/>
      <c r="E51" s="247"/>
      <c r="F51" s="199"/>
      <c r="G51" s="200"/>
    </row>
    <row r="52" spans="2:8" x14ac:dyDescent="0.2">
      <c r="B52" s="122" t="s">
        <v>38</v>
      </c>
      <c r="C52" s="7"/>
      <c r="D52" s="81">
        <v>30</v>
      </c>
      <c r="E52" s="248">
        <f>IF($C$5="",0,IF($K$6=2,VLOOKUP($B$1,Beg_Budget_Totals,32,0),0))</f>
        <v>0</v>
      </c>
      <c r="F52" s="136"/>
      <c r="G52" s="123">
        <f>E52+F52</f>
        <v>0</v>
      </c>
    </row>
    <row r="53" spans="2:8" x14ac:dyDescent="0.2">
      <c r="B53" s="129" t="s">
        <v>39</v>
      </c>
      <c r="C53" s="130"/>
      <c r="D53" s="131">
        <v>31</v>
      </c>
      <c r="E53" s="246">
        <f>E50+E52</f>
        <v>0</v>
      </c>
      <c r="F53" s="138">
        <f>F50+F52</f>
        <v>0</v>
      </c>
      <c r="G53" s="138">
        <f>G50+G52</f>
        <v>0</v>
      </c>
    </row>
    <row r="54" spans="2:8" ht="12.75" customHeight="1" x14ac:dyDescent="0.2"/>
    <row r="55" spans="2:8" x14ac:dyDescent="0.2">
      <c r="B55" t="s">
        <v>40</v>
      </c>
    </row>
    <row r="56" spans="2:8" x14ac:dyDescent="0.2">
      <c r="B56" s="25"/>
      <c r="C56" s="25"/>
      <c r="D56" s="25"/>
      <c r="E56" s="25"/>
      <c r="F56" s="25"/>
      <c r="G56" s="25"/>
    </row>
    <row r="57" spans="2:8" x14ac:dyDescent="0.2">
      <c r="B57" s="283"/>
      <c r="C57" s="284"/>
      <c r="D57" s="284"/>
      <c r="E57" s="284"/>
      <c r="F57" s="284"/>
      <c r="G57" s="284"/>
    </row>
    <row r="58" spans="2:8" x14ac:dyDescent="0.2">
      <c r="B58" s="284"/>
      <c r="C58" s="284"/>
      <c r="D58" s="284"/>
      <c r="E58" s="284"/>
      <c r="F58" s="284"/>
      <c r="G58" s="284"/>
    </row>
    <row r="59" spans="2:8" ht="15" customHeight="1" x14ac:dyDescent="0.25">
      <c r="B59" s="284"/>
      <c r="C59" s="284"/>
      <c r="D59" s="284"/>
      <c r="E59" s="284"/>
      <c r="F59" s="284"/>
      <c r="G59" s="284"/>
      <c r="H59" s="209" t="str">
        <f>IF(AND($C$5&lt;&gt;"",B57=""),"&lt;=== ENTER REASON(S) FOR AMENDMENT","")</f>
        <v/>
      </c>
    </row>
    <row r="60" spans="2:8" ht="15" customHeight="1" x14ac:dyDescent="0.2">
      <c r="B60" s="284"/>
      <c r="C60" s="284"/>
      <c r="D60" s="284"/>
      <c r="E60" s="284"/>
      <c r="F60" s="284"/>
      <c r="G60" s="284"/>
    </row>
    <row r="61" spans="2:8" ht="15" customHeight="1" x14ac:dyDescent="0.2">
      <c r="B61" s="285"/>
      <c r="C61" s="285"/>
      <c r="D61" s="285"/>
      <c r="E61" s="285"/>
      <c r="F61" s="285"/>
      <c r="G61" s="285"/>
    </row>
    <row r="62" spans="2:8" ht="15" customHeight="1" x14ac:dyDescent="0.2">
      <c r="B62" t="s">
        <v>2174</v>
      </c>
    </row>
    <row r="63" spans="2:8" ht="15" customHeight="1" x14ac:dyDescent="0.2">
      <c r="B63" t="s">
        <v>2175</v>
      </c>
    </row>
    <row r="64" spans="2:8" ht="15" customHeight="1" x14ac:dyDescent="0.2">
      <c r="B64" t="s">
        <v>2176</v>
      </c>
    </row>
    <row r="66" spans="5:8" ht="15" x14ac:dyDescent="0.25">
      <c r="E66" s="6"/>
      <c r="F66" s="282"/>
      <c r="G66" s="282"/>
      <c r="H66" s="209" t="str">
        <f>IF(AND(C5&lt;&gt;"",F66=""),"&lt;=== TYPE NAME OF CITY CLERK/FINANCE OFFICER","")</f>
        <v/>
      </c>
    </row>
    <row r="67" spans="5:8" x14ac:dyDescent="0.2">
      <c r="F67" s="44" t="s">
        <v>2091</v>
      </c>
      <c r="G67" s="3"/>
    </row>
  </sheetData>
  <sheetProtection password="F4ED" sheet="1"/>
  <mergeCells count="9">
    <mergeCell ref="I2:M2"/>
    <mergeCell ref="I3:M3"/>
    <mergeCell ref="I4:M4"/>
    <mergeCell ref="C6:F6"/>
    <mergeCell ref="F66:G66"/>
    <mergeCell ref="B57:G61"/>
    <mergeCell ref="I5:M5"/>
    <mergeCell ref="J12:J13"/>
    <mergeCell ref="K12:K13"/>
  </mergeCells>
  <phoneticPr fontId="18" type="noConversion"/>
  <printOptions horizontalCentered="1" verticalCentered="1"/>
  <pageMargins left="0.70999997854232699" right="0.25" top="0.25" bottom="0.25" header="0.17" footer="0.5"/>
  <pageSetup scale="86" orientation="portrait" horizontalDpi="1200" verticalDpi="1200" r:id="rId1"/>
  <headerFooter alignWithMargins="0"/>
  <ignoredErrors>
    <ignoredError sqref="K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7" r:id="rId4" name="Drop Down 9">
              <controlPr defaultSize="0" autoLine="0" autoPict="0">
                <anchor moveWithCells="1">
                  <from>
                    <xdr:col>9</xdr:col>
                    <xdr:colOff>19050</xdr:colOff>
                    <xdr:row>4</xdr:row>
                    <xdr:rowOff>161925</xdr:rowOff>
                  </from>
                  <to>
                    <xdr:col>12</xdr:col>
                    <xdr:colOff>9525</xdr:colOff>
                    <xdr:row>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6" tint="0.39997558519241921"/>
    <pageSetUpPr autoPageBreaks="0"/>
  </sheetPr>
  <dimension ref="A1:L70"/>
  <sheetViews>
    <sheetView showGridLines="0" zoomScaleNormal="100" workbookViewId="0">
      <selection activeCell="H11" sqref="H11"/>
    </sheetView>
  </sheetViews>
  <sheetFormatPr defaultColWidth="9.140625" defaultRowHeight="12.75" x14ac:dyDescent="0.2"/>
  <cols>
    <col min="1" max="1" width="7.5703125" customWidth="1"/>
    <col min="2" max="2" width="19.7109375" style="48" customWidth="1"/>
    <col min="3" max="3" width="9" style="48" customWidth="1"/>
    <col min="4" max="4" width="2.140625" style="48" customWidth="1"/>
    <col min="5" max="5" width="8.7109375" style="48" customWidth="1"/>
    <col min="6" max="6" width="8.85546875" style="48" customWidth="1"/>
    <col min="7" max="7" width="8.5703125" style="48" customWidth="1"/>
    <col min="8" max="8" width="12.7109375" customWidth="1"/>
    <col min="9" max="195" width="9.140625" customWidth="1"/>
  </cols>
  <sheetData>
    <row r="1" spans="2:12" ht="9" customHeight="1" x14ac:dyDescent="0.2">
      <c r="B1" s="64"/>
      <c r="C1" s="56" t="str">
        <f>'Amended Hearing Notice'!C2</f>
        <v>NOTICE OF PUBLIC HEARING</v>
      </c>
      <c r="D1" s="57"/>
      <c r="E1" s="58"/>
      <c r="F1" s="57"/>
      <c r="G1" s="59"/>
      <c r="H1" s="3"/>
      <c r="I1" s="3"/>
    </row>
    <row r="2" spans="2:12" ht="9" customHeight="1" x14ac:dyDescent="0.2">
      <c r="B2" s="52"/>
      <c r="C2" s="56" t="str">
        <f>'Amended Hearing Notice'!C3</f>
        <v>AMENDMENT OF FY2017-2018 CITY BUDGET</v>
      </c>
      <c r="D2" s="57"/>
      <c r="E2" s="57"/>
      <c r="F2" s="57"/>
      <c r="G2" s="59"/>
      <c r="H2" s="3"/>
      <c r="I2" s="3"/>
    </row>
    <row r="3" spans="2:12" ht="9" customHeight="1" x14ac:dyDescent="0.2">
      <c r="B3" s="60" t="s">
        <v>1</v>
      </c>
      <c r="C3" s="60"/>
      <c r="D3" s="60"/>
      <c r="E3" s="60"/>
      <c r="F3" s="60"/>
      <c r="G3" s="60"/>
    </row>
    <row r="4" spans="2:12" ht="9" customHeight="1" x14ac:dyDescent="0.2">
      <c r="B4" s="49" t="s">
        <v>2</v>
      </c>
      <c r="C4" s="110" t="str">
        <f>IF('Amended Hearing Notice'!$C$5&gt;0,'Amended Hearing Notice'!$C$5,"")</f>
        <v/>
      </c>
      <c r="D4" s="61" t="s">
        <v>3</v>
      </c>
      <c r="E4" s="196" t="str">
        <f>'Amended Hearing Notice'!$E$5</f>
        <v/>
      </c>
      <c r="F4" s="69"/>
      <c r="G4" s="52" t="s">
        <v>4</v>
      </c>
    </row>
    <row r="5" spans="2:12" ht="9" customHeight="1" x14ac:dyDescent="0.2">
      <c r="B5" s="49" t="s">
        <v>5</v>
      </c>
      <c r="C5" s="290" t="str">
        <f>IF( 'Amended Hearing Notice'!$C$6="","",'Amended Hearing Notice'!$C$6)</f>
        <v/>
      </c>
      <c r="D5" s="290"/>
      <c r="E5" s="290"/>
      <c r="F5" s="290"/>
      <c r="G5" s="52"/>
    </row>
    <row r="6" spans="2:12" ht="9" customHeight="1" x14ac:dyDescent="0.2">
      <c r="B6" s="49" t="s">
        <v>6</v>
      </c>
      <c r="C6" s="111" t="str">
        <f>IF('Amended Hearing Notice'!$C$7="","",'Amended Hearing Notice'!$C$7)</f>
        <v/>
      </c>
      <c r="D6" s="50" t="s">
        <v>7</v>
      </c>
      <c r="E6" s="261" t="str">
        <f>IF('Amended Hearing Notice'!$E$7="","",'Amended Hearing Notice'!$E$7)</f>
        <v/>
      </c>
      <c r="F6" s="52"/>
      <c r="G6" s="52"/>
      <c r="H6" s="8"/>
      <c r="I6" s="8"/>
    </row>
    <row r="7" spans="2:12" ht="9" customHeight="1" x14ac:dyDescent="0.2">
      <c r="B7" s="52"/>
      <c r="C7" s="43" t="s">
        <v>8</v>
      </c>
      <c r="D7" s="52"/>
      <c r="E7" s="43" t="s">
        <v>9</v>
      </c>
      <c r="F7" s="52"/>
      <c r="G7" s="52"/>
      <c r="H7" s="8"/>
      <c r="I7" s="8"/>
    </row>
    <row r="8" spans="2:12" ht="9" customHeight="1" x14ac:dyDescent="0.2">
      <c r="B8" s="51" t="s">
        <v>10</v>
      </c>
      <c r="C8" s="51"/>
      <c r="D8" s="50"/>
      <c r="E8" s="51"/>
      <c r="F8" s="51"/>
      <c r="G8" s="111" t="str">
        <f>IF('Amended Hearing Notice'!G9="","",'Amended Hearing Notice'!G9)</f>
        <v>2018</v>
      </c>
      <c r="H8" s="4"/>
      <c r="I8" s="8"/>
    </row>
    <row r="9" spans="2:12" ht="9" customHeight="1" x14ac:dyDescent="0.2">
      <c r="B9" s="51"/>
      <c r="C9" s="51"/>
      <c r="D9" s="50"/>
      <c r="E9" s="51"/>
      <c r="F9" s="51"/>
      <c r="G9" s="45" t="s">
        <v>11</v>
      </c>
      <c r="H9" s="4"/>
      <c r="I9" s="8"/>
    </row>
    <row r="10" spans="2:12" ht="9" customHeight="1" x14ac:dyDescent="0.2">
      <c r="B10" s="52" t="s">
        <v>66</v>
      </c>
      <c r="C10" s="52"/>
      <c r="D10" s="52"/>
      <c r="E10" s="52"/>
      <c r="F10" s="52"/>
      <c r="G10" s="52"/>
    </row>
    <row r="11" spans="2:12" ht="9" customHeight="1" x14ac:dyDescent="0.2">
      <c r="B11" s="52" t="s">
        <v>67</v>
      </c>
      <c r="C11" s="52"/>
      <c r="D11" s="52"/>
      <c r="E11" s="52"/>
      <c r="F11" s="52"/>
      <c r="G11" s="52"/>
    </row>
    <row r="12" spans="2:12" ht="9" customHeight="1" x14ac:dyDescent="0.2">
      <c r="B12" s="52" t="s">
        <v>68</v>
      </c>
      <c r="C12" s="52"/>
      <c r="D12" s="52"/>
      <c r="E12" s="52"/>
      <c r="F12" s="52"/>
      <c r="G12" s="52"/>
    </row>
    <row r="13" spans="2:12" ht="9" customHeight="1" x14ac:dyDescent="0.2">
      <c r="B13" s="52"/>
      <c r="C13" s="52"/>
      <c r="D13" s="52"/>
      <c r="E13" s="52"/>
      <c r="F13" s="52"/>
      <c r="G13" s="52"/>
      <c r="I13" s="296" t="s">
        <v>3175</v>
      </c>
      <c r="J13" s="296"/>
      <c r="K13" s="296"/>
      <c r="L13" s="296"/>
    </row>
    <row r="14" spans="2:12" ht="9" customHeight="1" x14ac:dyDescent="0.2">
      <c r="B14" s="155"/>
      <c r="C14" s="156"/>
      <c r="D14" s="156"/>
      <c r="E14" s="175" t="s">
        <v>13</v>
      </c>
      <c r="F14" s="175" t="s">
        <v>14</v>
      </c>
      <c r="G14" s="157" t="s">
        <v>13</v>
      </c>
      <c r="I14" s="296"/>
      <c r="J14" s="296"/>
      <c r="K14" s="296"/>
      <c r="L14" s="296"/>
    </row>
    <row r="15" spans="2:12" ht="9" customHeight="1" x14ac:dyDescent="0.2">
      <c r="B15" s="158"/>
      <c r="C15" s="51"/>
      <c r="D15" s="51"/>
      <c r="E15" s="176" t="s">
        <v>15</v>
      </c>
      <c r="F15" s="176" t="s">
        <v>16</v>
      </c>
      <c r="G15" s="159" t="s">
        <v>17</v>
      </c>
      <c r="I15" s="296"/>
      <c r="J15" s="296"/>
      <c r="K15" s="296"/>
      <c r="L15" s="296"/>
    </row>
    <row r="16" spans="2:12" ht="9" customHeight="1" x14ac:dyDescent="0.2">
      <c r="B16" s="158"/>
      <c r="C16" s="51"/>
      <c r="D16" s="51"/>
      <c r="E16" s="176" t="s">
        <v>18</v>
      </c>
      <c r="F16" s="176" t="s">
        <v>19</v>
      </c>
      <c r="G16" s="159" t="s">
        <v>19</v>
      </c>
      <c r="I16" s="296"/>
      <c r="J16" s="296"/>
      <c r="K16" s="296"/>
      <c r="L16" s="296"/>
    </row>
    <row r="17" spans="2:12" ht="9" customHeight="1" x14ac:dyDescent="0.2">
      <c r="B17" s="181" t="s">
        <v>20</v>
      </c>
      <c r="C17" s="156"/>
      <c r="D17" s="156"/>
      <c r="E17" s="182"/>
      <c r="F17" s="182"/>
      <c r="G17" s="183"/>
      <c r="I17" s="296"/>
      <c r="J17" s="296"/>
      <c r="K17" s="296"/>
      <c r="L17" s="296"/>
    </row>
    <row r="18" spans="2:12" ht="9" customHeight="1" x14ac:dyDescent="0.2">
      <c r="B18" s="160" t="s">
        <v>21</v>
      </c>
      <c r="C18" s="53"/>
      <c r="D18" s="172">
        <v>1</v>
      </c>
      <c r="E18" s="177">
        <f>'Amended Hearing Notice'!E19</f>
        <v>0</v>
      </c>
      <c r="F18" s="177">
        <f>'Amended Hearing Notice'!F19</f>
        <v>0</v>
      </c>
      <c r="G18" s="161">
        <f>'Amended Hearing Notice'!G19</f>
        <v>0</v>
      </c>
      <c r="I18" s="296"/>
      <c r="J18" s="296"/>
      <c r="K18" s="296"/>
      <c r="L18" s="296"/>
    </row>
    <row r="19" spans="2:12" ht="9" customHeight="1" x14ac:dyDescent="0.2">
      <c r="B19" s="204" t="s">
        <v>2172</v>
      </c>
      <c r="C19" s="53"/>
      <c r="D19" s="172">
        <v>2</v>
      </c>
      <c r="E19" s="177">
        <f>'Amended Hearing Notice'!E20</f>
        <v>0</v>
      </c>
      <c r="F19" s="177">
        <f>'Amended Hearing Notice'!F20</f>
        <v>0</v>
      </c>
      <c r="G19" s="161">
        <f>'Amended Hearing Notice'!G20</f>
        <v>0</v>
      </c>
      <c r="I19" s="296"/>
      <c r="J19" s="296"/>
      <c r="K19" s="296"/>
      <c r="L19" s="296"/>
    </row>
    <row r="20" spans="2:12" ht="9" customHeight="1" x14ac:dyDescent="0.2">
      <c r="B20" s="204" t="s">
        <v>22</v>
      </c>
      <c r="C20" s="53"/>
      <c r="D20" s="172">
        <v>3</v>
      </c>
      <c r="E20" s="154">
        <f>'Amended Hearing Notice'!E21</f>
        <v>0</v>
      </c>
      <c r="F20" s="154">
        <f>'Amended Hearing Notice'!F21</f>
        <v>0</v>
      </c>
      <c r="G20" s="184">
        <f>'Amended Hearing Notice'!G21</f>
        <v>0</v>
      </c>
      <c r="I20" s="296"/>
      <c r="J20" s="296"/>
      <c r="K20" s="296"/>
      <c r="L20" s="296"/>
    </row>
    <row r="21" spans="2:12" ht="9" customHeight="1" x14ac:dyDescent="0.2">
      <c r="B21" s="160" t="s">
        <v>23</v>
      </c>
      <c r="C21" s="53"/>
      <c r="D21" s="172">
        <v>4</v>
      </c>
      <c r="E21" s="177">
        <f>'Amended Hearing Notice'!E22</f>
        <v>0</v>
      </c>
      <c r="F21" s="177">
        <f>'Amended Hearing Notice'!F22</f>
        <v>0</v>
      </c>
      <c r="G21" s="161">
        <f>'Amended Hearing Notice'!G22</f>
        <v>0</v>
      </c>
      <c r="I21" s="296"/>
      <c r="J21" s="296"/>
      <c r="K21" s="296"/>
      <c r="L21" s="296"/>
    </row>
    <row r="22" spans="2:12" ht="9" customHeight="1" x14ac:dyDescent="0.2">
      <c r="B22" s="160" t="s">
        <v>24</v>
      </c>
      <c r="C22" s="53"/>
      <c r="D22" s="172">
        <v>5</v>
      </c>
      <c r="E22" s="177">
        <f>'Amended Hearing Notice'!E23</f>
        <v>0</v>
      </c>
      <c r="F22" s="177">
        <f>'Amended Hearing Notice'!F23</f>
        <v>0</v>
      </c>
      <c r="G22" s="161">
        <f>'Amended Hearing Notice'!G23</f>
        <v>0</v>
      </c>
      <c r="I22" s="296"/>
      <c r="J22" s="296"/>
      <c r="K22" s="296"/>
      <c r="L22" s="296"/>
    </row>
    <row r="23" spans="2:12" ht="9" customHeight="1" x14ac:dyDescent="0.2">
      <c r="B23" s="160" t="s">
        <v>25</v>
      </c>
      <c r="C23" s="53"/>
      <c r="D23" s="172">
        <v>6</v>
      </c>
      <c r="E23" s="177">
        <f>'Amended Hearing Notice'!E24</f>
        <v>0</v>
      </c>
      <c r="F23" s="177">
        <f>'Amended Hearing Notice'!F24</f>
        <v>0</v>
      </c>
      <c r="G23" s="161">
        <f>'Amended Hearing Notice'!G24</f>
        <v>0</v>
      </c>
      <c r="I23" s="296"/>
      <c r="J23" s="296"/>
      <c r="K23" s="296"/>
      <c r="L23" s="296"/>
    </row>
    <row r="24" spans="2:12" ht="9" customHeight="1" x14ac:dyDescent="0.2">
      <c r="B24" s="160" t="s">
        <v>26</v>
      </c>
      <c r="C24" s="53"/>
      <c r="D24" s="172">
        <v>7</v>
      </c>
      <c r="E24" s="177">
        <f>'Amended Hearing Notice'!E25</f>
        <v>0</v>
      </c>
      <c r="F24" s="177">
        <f>'Amended Hearing Notice'!F25</f>
        <v>0</v>
      </c>
      <c r="G24" s="161">
        <f>'Amended Hearing Notice'!G25</f>
        <v>0</v>
      </c>
      <c r="I24" s="296"/>
      <c r="J24" s="296"/>
      <c r="K24" s="296"/>
      <c r="L24" s="296"/>
    </row>
    <row r="25" spans="2:12" ht="9" customHeight="1" x14ac:dyDescent="0.2">
      <c r="B25" s="160" t="s">
        <v>27</v>
      </c>
      <c r="C25" s="53"/>
      <c r="D25" s="172">
        <v>8</v>
      </c>
      <c r="E25" s="177">
        <f>'Amended Hearing Notice'!E26</f>
        <v>0</v>
      </c>
      <c r="F25" s="177">
        <f>'Amended Hearing Notice'!F26</f>
        <v>0</v>
      </c>
      <c r="G25" s="161">
        <f>'Amended Hearing Notice'!G26</f>
        <v>0</v>
      </c>
      <c r="I25" s="296"/>
      <c r="J25" s="296"/>
      <c r="K25" s="296"/>
      <c r="L25" s="296"/>
    </row>
    <row r="26" spans="2:12" ht="9" customHeight="1" x14ac:dyDescent="0.2">
      <c r="B26" s="160" t="s">
        <v>28</v>
      </c>
      <c r="C26" s="53"/>
      <c r="D26" s="172">
        <v>9</v>
      </c>
      <c r="E26" s="177">
        <f>'Amended Hearing Notice'!E27</f>
        <v>0</v>
      </c>
      <c r="F26" s="177">
        <f>'Amended Hearing Notice'!F27</f>
        <v>0</v>
      </c>
      <c r="G26" s="161">
        <f>'Amended Hearing Notice'!G27</f>
        <v>0</v>
      </c>
      <c r="I26" s="296"/>
      <c r="J26" s="296"/>
      <c r="K26" s="296"/>
      <c r="L26" s="296"/>
    </row>
    <row r="27" spans="2:12" ht="9" customHeight="1" x14ac:dyDescent="0.2">
      <c r="B27" s="160" t="s">
        <v>29</v>
      </c>
      <c r="C27" s="53"/>
      <c r="D27" s="172">
        <v>10</v>
      </c>
      <c r="E27" s="177">
        <f>'Amended Hearing Notice'!E28</f>
        <v>0</v>
      </c>
      <c r="F27" s="177">
        <f>'Amended Hearing Notice'!F28</f>
        <v>0</v>
      </c>
      <c r="G27" s="161">
        <f>'Amended Hearing Notice'!G28</f>
        <v>0</v>
      </c>
      <c r="I27" s="296"/>
      <c r="J27" s="296"/>
      <c r="K27" s="296"/>
      <c r="L27" s="296"/>
    </row>
    <row r="28" spans="2:12" ht="9" customHeight="1" x14ac:dyDescent="0.2">
      <c r="B28" s="160" t="s">
        <v>30</v>
      </c>
      <c r="C28" s="53"/>
      <c r="D28" s="172">
        <v>11</v>
      </c>
      <c r="E28" s="177">
        <f>'Amended Hearing Notice'!E29</f>
        <v>0</v>
      </c>
      <c r="F28" s="177">
        <f>'Amended Hearing Notice'!F29</f>
        <v>0</v>
      </c>
      <c r="G28" s="161">
        <f>'Amended Hearing Notice'!G29</f>
        <v>0</v>
      </c>
      <c r="I28" s="296"/>
      <c r="J28" s="296"/>
      <c r="K28" s="296"/>
      <c r="L28" s="296"/>
    </row>
    <row r="29" spans="2:12" ht="9" customHeight="1" x14ac:dyDescent="0.2">
      <c r="B29" s="160" t="s">
        <v>31</v>
      </c>
      <c r="C29" s="53"/>
      <c r="D29" s="172">
        <v>12</v>
      </c>
      <c r="E29" s="177">
        <f>'Amended Hearing Notice'!E30</f>
        <v>0</v>
      </c>
      <c r="F29" s="177">
        <f>'Amended Hearing Notice'!F30</f>
        <v>0</v>
      </c>
      <c r="G29" s="161">
        <f>'Amended Hearing Notice'!G30</f>
        <v>0</v>
      </c>
      <c r="I29" s="296"/>
      <c r="J29" s="296"/>
      <c r="K29" s="296"/>
      <c r="L29" s="296"/>
    </row>
    <row r="30" spans="2:12" ht="9" customHeight="1" x14ac:dyDescent="0.2">
      <c r="B30" s="160" t="s">
        <v>32</v>
      </c>
      <c r="C30" s="53"/>
      <c r="D30" s="172">
        <v>13</v>
      </c>
      <c r="E30" s="177">
        <f>'Amended Hearing Notice'!E31</f>
        <v>0</v>
      </c>
      <c r="F30" s="177">
        <f>'Amended Hearing Notice'!F31</f>
        <v>0</v>
      </c>
      <c r="G30" s="161">
        <f>'Amended Hearing Notice'!G31</f>
        <v>0</v>
      </c>
      <c r="I30" s="296"/>
      <c r="J30" s="296"/>
      <c r="K30" s="296"/>
      <c r="L30" s="296"/>
    </row>
    <row r="31" spans="2:12" ht="9" customHeight="1" x14ac:dyDescent="0.2">
      <c r="B31" s="230" t="s">
        <v>2182</v>
      </c>
      <c r="C31" s="231"/>
      <c r="D31" s="232">
        <v>14</v>
      </c>
      <c r="E31" s="180">
        <f>'Amended Hearing Notice'!E32</f>
        <v>0</v>
      </c>
      <c r="F31" s="180">
        <f>'Amended Hearing Notice'!F32</f>
        <v>0</v>
      </c>
      <c r="G31" s="171">
        <f>'Amended Hearing Notice'!G32</f>
        <v>0</v>
      </c>
      <c r="I31" s="296"/>
      <c r="J31" s="296"/>
      <c r="K31" s="296"/>
      <c r="L31" s="296"/>
    </row>
    <row r="32" spans="2:12" ht="9" customHeight="1" thickBot="1" x14ac:dyDescent="0.25">
      <c r="B32" s="268" t="s">
        <v>33</v>
      </c>
      <c r="C32" s="62"/>
      <c r="D32" s="65">
        <v>15</v>
      </c>
      <c r="E32" s="178">
        <f>'Amended Hearing Notice'!E33</f>
        <v>0</v>
      </c>
      <c r="F32" s="178">
        <f>'Amended Hearing Notice'!F33</f>
        <v>0</v>
      </c>
      <c r="G32" s="162">
        <f>'Amended Hearing Notice'!G33</f>
        <v>0</v>
      </c>
    </row>
    <row r="33" spans="2:12" ht="9" customHeight="1" x14ac:dyDescent="0.2">
      <c r="B33" s="163"/>
      <c r="C33" s="51"/>
      <c r="D33" s="173"/>
      <c r="E33" s="179"/>
      <c r="F33" s="179"/>
      <c r="G33" s="164"/>
      <c r="I33" s="296" t="s">
        <v>3176</v>
      </c>
      <c r="J33" s="297"/>
      <c r="K33" s="297"/>
      <c r="L33" s="297"/>
    </row>
    <row r="34" spans="2:12" ht="9" customHeight="1" x14ac:dyDescent="0.2">
      <c r="B34" s="165" t="s">
        <v>34</v>
      </c>
      <c r="C34" s="51"/>
      <c r="D34" s="173"/>
      <c r="E34" s="179"/>
      <c r="F34" s="179"/>
      <c r="G34" s="164"/>
      <c r="I34" s="297"/>
      <c r="J34" s="297"/>
      <c r="K34" s="297"/>
      <c r="L34" s="297"/>
    </row>
    <row r="35" spans="2:12" ht="9" customHeight="1" x14ac:dyDescent="0.2">
      <c r="B35" s="166" t="s">
        <v>2081</v>
      </c>
      <c r="C35" s="53"/>
      <c r="D35" s="172">
        <v>16</v>
      </c>
      <c r="E35" s="177">
        <f>'Amended Hearing Notice'!E36</f>
        <v>0</v>
      </c>
      <c r="F35" s="177">
        <f>'Amended Hearing Notice'!F36</f>
        <v>0</v>
      </c>
      <c r="G35" s="161">
        <f>'Amended Hearing Notice'!G36</f>
        <v>0</v>
      </c>
      <c r="I35" s="297"/>
      <c r="J35" s="297"/>
      <c r="K35" s="297"/>
      <c r="L35" s="297"/>
    </row>
    <row r="36" spans="2:12" ht="9" customHeight="1" x14ac:dyDescent="0.2">
      <c r="B36" s="167" t="s">
        <v>2082</v>
      </c>
      <c r="C36" s="53"/>
      <c r="D36" s="172">
        <v>17</v>
      </c>
      <c r="E36" s="177">
        <f>'Amended Hearing Notice'!E37</f>
        <v>0</v>
      </c>
      <c r="F36" s="177">
        <f>'Amended Hearing Notice'!F37</f>
        <v>0</v>
      </c>
      <c r="G36" s="161">
        <f>'Amended Hearing Notice'!G37</f>
        <v>0</v>
      </c>
      <c r="I36" s="297"/>
      <c r="J36" s="297"/>
      <c r="K36" s="297"/>
      <c r="L36" s="297"/>
    </row>
    <row r="37" spans="2:12" ht="9" customHeight="1" x14ac:dyDescent="0.2">
      <c r="B37" s="167" t="s">
        <v>2083</v>
      </c>
      <c r="C37" s="53"/>
      <c r="D37" s="172">
        <v>18</v>
      </c>
      <c r="E37" s="177">
        <f>'Amended Hearing Notice'!E38</f>
        <v>0</v>
      </c>
      <c r="F37" s="177">
        <f>'Amended Hearing Notice'!F38</f>
        <v>0</v>
      </c>
      <c r="G37" s="161">
        <f>'Amended Hearing Notice'!G38</f>
        <v>0</v>
      </c>
      <c r="I37" s="297"/>
      <c r="J37" s="297"/>
      <c r="K37" s="297"/>
      <c r="L37" s="297"/>
    </row>
    <row r="38" spans="2:12" ht="9" customHeight="1" x14ac:dyDescent="0.2">
      <c r="B38" s="167" t="s">
        <v>2084</v>
      </c>
      <c r="C38" s="53"/>
      <c r="D38" s="172">
        <v>19</v>
      </c>
      <c r="E38" s="177">
        <f>'Amended Hearing Notice'!E39</f>
        <v>0</v>
      </c>
      <c r="F38" s="177">
        <f>'Amended Hearing Notice'!F39</f>
        <v>0</v>
      </c>
      <c r="G38" s="161">
        <f>'Amended Hearing Notice'!G39</f>
        <v>0</v>
      </c>
      <c r="I38" s="297"/>
      <c r="J38" s="297"/>
      <c r="K38" s="297"/>
      <c r="L38" s="297"/>
    </row>
    <row r="39" spans="2:12" ht="9" customHeight="1" x14ac:dyDescent="0.2">
      <c r="B39" s="167" t="s">
        <v>2085</v>
      </c>
      <c r="C39" s="53"/>
      <c r="D39" s="172">
        <v>20</v>
      </c>
      <c r="E39" s="177">
        <f>'Amended Hearing Notice'!E40</f>
        <v>0</v>
      </c>
      <c r="F39" s="177">
        <f>'Amended Hearing Notice'!F40</f>
        <v>0</v>
      </c>
      <c r="G39" s="161">
        <f>'Amended Hearing Notice'!G40</f>
        <v>0</v>
      </c>
      <c r="I39" s="298"/>
      <c r="J39" s="298"/>
      <c r="K39" s="298"/>
      <c r="L39" s="298"/>
    </row>
    <row r="40" spans="2:12" ht="9" customHeight="1" x14ac:dyDescent="0.2">
      <c r="B40" s="168" t="s">
        <v>2086</v>
      </c>
      <c r="C40" s="53"/>
      <c r="D40" s="172">
        <v>21</v>
      </c>
      <c r="E40" s="177">
        <f>'Amended Hearing Notice'!E41</f>
        <v>0</v>
      </c>
      <c r="F40" s="177">
        <f>'Amended Hearing Notice'!F41</f>
        <v>0</v>
      </c>
      <c r="G40" s="161">
        <f>'Amended Hearing Notice'!G41</f>
        <v>0</v>
      </c>
      <c r="I40" s="298"/>
      <c r="J40" s="298"/>
      <c r="K40" s="298"/>
      <c r="L40" s="298"/>
    </row>
    <row r="41" spans="2:12" ht="9" customHeight="1" x14ac:dyDescent="0.2">
      <c r="B41" s="169" t="s">
        <v>2087</v>
      </c>
      <c r="C41" s="53"/>
      <c r="D41" s="172">
        <v>22</v>
      </c>
      <c r="E41" s="177">
        <f>'Amended Hearing Notice'!E42</f>
        <v>0</v>
      </c>
      <c r="F41" s="177">
        <f>'Amended Hearing Notice'!F42</f>
        <v>0</v>
      </c>
      <c r="G41" s="161">
        <f>'Amended Hearing Notice'!G42</f>
        <v>0</v>
      </c>
      <c r="I41" s="298"/>
      <c r="J41" s="298"/>
      <c r="K41" s="298"/>
      <c r="L41" s="298"/>
    </row>
    <row r="42" spans="2:12" ht="9" customHeight="1" x14ac:dyDescent="0.2">
      <c r="B42" s="169" t="s">
        <v>2094</v>
      </c>
      <c r="C42" s="53"/>
      <c r="D42" s="172">
        <v>23</v>
      </c>
      <c r="E42" s="177">
        <f>'Amended Hearing Notice'!E43</f>
        <v>0</v>
      </c>
      <c r="F42" s="177">
        <f>'Amended Hearing Notice'!F43</f>
        <v>0</v>
      </c>
      <c r="G42" s="161">
        <f>'Amended Hearing Notice'!G43</f>
        <v>0</v>
      </c>
      <c r="I42" s="299"/>
      <c r="J42" s="299"/>
      <c r="K42" s="299"/>
      <c r="L42" s="299"/>
    </row>
    <row r="43" spans="2:12" ht="9" customHeight="1" thickBot="1" x14ac:dyDescent="0.25">
      <c r="B43" s="170" t="s">
        <v>2088</v>
      </c>
      <c r="C43" s="95"/>
      <c r="D43" s="174">
        <v>24</v>
      </c>
      <c r="E43" s="178">
        <f>'Amended Hearing Notice'!E44</f>
        <v>0</v>
      </c>
      <c r="F43" s="178">
        <f>'Amended Hearing Notice'!F44</f>
        <v>0</v>
      </c>
      <c r="G43" s="162">
        <f>'Amended Hearing Notice'!G44</f>
        <v>0</v>
      </c>
      <c r="I43" s="299"/>
      <c r="J43" s="299"/>
      <c r="K43" s="299"/>
      <c r="L43" s="299"/>
    </row>
    <row r="44" spans="2:12" ht="9" customHeight="1" x14ac:dyDescent="0.2">
      <c r="B44" s="168" t="s">
        <v>2089</v>
      </c>
      <c r="C44" s="53"/>
      <c r="D44" s="172">
        <v>25</v>
      </c>
      <c r="E44" s="180">
        <f>'Amended Hearing Notice'!E45</f>
        <v>0</v>
      </c>
      <c r="F44" s="180">
        <f>'Amended Hearing Notice'!F45</f>
        <v>0</v>
      </c>
      <c r="G44" s="171">
        <f>'Amended Hearing Notice'!G45</f>
        <v>0</v>
      </c>
      <c r="I44" s="299"/>
      <c r="J44" s="299"/>
      <c r="K44" s="299"/>
      <c r="L44" s="299"/>
    </row>
    <row r="45" spans="2:12" ht="9" customHeight="1" thickBot="1" x14ac:dyDescent="0.25">
      <c r="B45" s="267" t="s">
        <v>2090</v>
      </c>
      <c r="C45" s="96"/>
      <c r="D45" s="174">
        <v>26</v>
      </c>
      <c r="E45" s="178">
        <f>'Amended Hearing Notice'!E46</f>
        <v>0</v>
      </c>
      <c r="F45" s="178">
        <f>'Amended Hearing Notice'!F46</f>
        <v>0</v>
      </c>
      <c r="G45" s="162">
        <f>'Amended Hearing Notice'!G46</f>
        <v>0</v>
      </c>
    </row>
    <row r="46" spans="2:12" ht="9" customHeight="1" x14ac:dyDescent="0.2">
      <c r="B46" s="160" t="s">
        <v>35</v>
      </c>
      <c r="C46" s="53"/>
      <c r="D46" s="172">
        <v>27</v>
      </c>
      <c r="E46" s="177">
        <f>'Amended Hearing Notice'!E47</f>
        <v>0</v>
      </c>
      <c r="F46" s="177">
        <f>'Amended Hearing Notice'!F47</f>
        <v>0</v>
      </c>
      <c r="G46" s="161">
        <f>'Amended Hearing Notice'!G47</f>
        <v>0</v>
      </c>
    </row>
    <row r="47" spans="2:12" ht="9" customHeight="1" x14ac:dyDescent="0.2">
      <c r="B47" s="266" t="s">
        <v>36</v>
      </c>
      <c r="C47" s="51"/>
      <c r="D47" s="173">
        <v>28</v>
      </c>
      <c r="E47" s="180">
        <f>'Amended Hearing Notice'!E48</f>
        <v>0</v>
      </c>
      <c r="F47" s="180">
        <f>'Amended Hearing Notice'!F48</f>
        <v>0</v>
      </c>
      <c r="G47" s="171">
        <f>'Amended Hearing Notice'!G48</f>
        <v>0</v>
      </c>
    </row>
    <row r="48" spans="2:12" ht="9" customHeight="1" x14ac:dyDescent="0.2">
      <c r="B48" s="265" t="s">
        <v>37</v>
      </c>
      <c r="C48" s="156"/>
      <c r="D48" s="185"/>
      <c r="E48" s="186"/>
      <c r="F48" s="186"/>
      <c r="G48" s="187"/>
    </row>
    <row r="49" spans="2:7" ht="9" customHeight="1" x14ac:dyDescent="0.2">
      <c r="B49" s="204" t="s">
        <v>2152</v>
      </c>
      <c r="C49" s="53"/>
      <c r="D49" s="172">
        <v>29</v>
      </c>
      <c r="E49" s="177">
        <f>'Amended Hearing Notice'!E50</f>
        <v>0</v>
      </c>
      <c r="F49" s="177">
        <f>'Amended Hearing Notice'!F50</f>
        <v>0</v>
      </c>
      <c r="G49" s="161">
        <f>'Amended Hearing Notice'!G50</f>
        <v>0</v>
      </c>
    </row>
    <row r="50" spans="2:7" ht="9" customHeight="1" x14ac:dyDescent="0.2">
      <c r="B50" s="197"/>
      <c r="C50" s="198"/>
      <c r="D50" s="208"/>
      <c r="E50" s="199"/>
      <c r="F50" s="199"/>
      <c r="G50" s="200"/>
    </row>
    <row r="51" spans="2:7" ht="9" customHeight="1" x14ac:dyDescent="0.2">
      <c r="B51" s="160" t="s">
        <v>38</v>
      </c>
      <c r="C51" s="53"/>
      <c r="D51" s="172">
        <v>30</v>
      </c>
      <c r="E51" s="177">
        <f>'Amended Hearing Notice'!E52</f>
        <v>0</v>
      </c>
      <c r="F51" s="177">
        <f>'Amended Hearing Notice'!F52</f>
        <v>0</v>
      </c>
      <c r="G51" s="161">
        <f>'Amended Hearing Notice'!G52</f>
        <v>0</v>
      </c>
    </row>
    <row r="52" spans="2:7" ht="9" customHeight="1" x14ac:dyDescent="0.2">
      <c r="B52" s="204" t="s">
        <v>39</v>
      </c>
      <c r="C52" s="53"/>
      <c r="D52" s="172">
        <v>31</v>
      </c>
      <c r="E52" s="177">
        <f>'Amended Hearing Notice'!E53</f>
        <v>0</v>
      </c>
      <c r="F52" s="177">
        <f>'Amended Hearing Notice'!F53</f>
        <v>0</v>
      </c>
      <c r="G52" s="161">
        <f>'Amended Hearing Notice'!G53</f>
        <v>0</v>
      </c>
    </row>
    <row r="53" spans="2:7" ht="9" customHeight="1" x14ac:dyDescent="0.2">
      <c r="B53" s="52"/>
      <c r="C53" s="52"/>
      <c r="D53" s="52"/>
      <c r="E53" s="52"/>
      <c r="F53" s="52"/>
      <c r="G53" s="52"/>
    </row>
    <row r="54" spans="2:7" ht="9" customHeight="1" x14ac:dyDescent="0.2">
      <c r="B54" s="52" t="s">
        <v>40</v>
      </c>
      <c r="C54" s="52"/>
      <c r="D54" s="52"/>
      <c r="E54" s="52"/>
      <c r="F54" s="52"/>
      <c r="G54" s="52"/>
    </row>
    <row r="55" spans="2:7" ht="4.9000000000000004" customHeight="1" x14ac:dyDescent="0.2">
      <c r="B55" s="25"/>
      <c r="C55" s="25"/>
      <c r="D55" s="25"/>
      <c r="E55" s="25"/>
      <c r="F55" s="25"/>
      <c r="G55" s="25"/>
    </row>
    <row r="56" spans="2:7" ht="9" customHeight="1" x14ac:dyDescent="0.2">
      <c r="B56" s="291" t="str">
        <f>IF('Amended Hearing Notice'!B57=0,"", 'Amended Hearing Notice'!B57)</f>
        <v/>
      </c>
      <c r="C56" s="292"/>
      <c r="D56" s="292"/>
      <c r="E56" s="292"/>
      <c r="F56" s="292"/>
      <c r="G56" s="292"/>
    </row>
    <row r="57" spans="2:7" ht="9" customHeight="1" x14ac:dyDescent="0.2">
      <c r="B57" s="292"/>
      <c r="C57" s="292"/>
      <c r="D57" s="292"/>
      <c r="E57" s="292"/>
      <c r="F57" s="292"/>
      <c r="G57" s="292"/>
    </row>
    <row r="58" spans="2:7" ht="9" customHeight="1" x14ac:dyDescent="0.2">
      <c r="B58" s="292"/>
      <c r="C58" s="292"/>
      <c r="D58" s="292"/>
      <c r="E58" s="292"/>
      <c r="F58" s="292"/>
      <c r="G58" s="292"/>
    </row>
    <row r="59" spans="2:7" ht="9" customHeight="1" x14ac:dyDescent="0.2">
      <c r="B59" s="292"/>
      <c r="C59" s="292"/>
      <c r="D59" s="292"/>
      <c r="E59" s="292"/>
      <c r="F59" s="292"/>
      <c r="G59" s="292"/>
    </row>
    <row r="60" spans="2:7" ht="9" customHeight="1" x14ac:dyDescent="0.2">
      <c r="B60" s="293"/>
      <c r="C60" s="293"/>
      <c r="D60" s="293"/>
      <c r="E60" s="293"/>
      <c r="F60" s="293"/>
      <c r="G60" s="293"/>
    </row>
    <row r="61" spans="2:7" ht="9" customHeight="1" x14ac:dyDescent="0.2">
      <c r="B61" s="52" t="s">
        <v>41</v>
      </c>
      <c r="C61" s="52"/>
      <c r="D61" s="52"/>
      <c r="E61" s="52"/>
      <c r="F61" s="52"/>
      <c r="G61" s="52"/>
    </row>
    <row r="62" spans="2:7" ht="9" customHeight="1" x14ac:dyDescent="0.2">
      <c r="B62" s="52" t="s">
        <v>42</v>
      </c>
      <c r="C62" s="52"/>
      <c r="D62" s="52"/>
      <c r="E62" s="52"/>
      <c r="F62" s="52"/>
      <c r="G62" s="52"/>
    </row>
    <row r="63" spans="2:7" ht="9" customHeight="1" x14ac:dyDescent="0.2">
      <c r="B63" s="52" t="s">
        <v>43</v>
      </c>
      <c r="C63" s="52"/>
      <c r="D63" s="52"/>
      <c r="E63" s="52"/>
      <c r="F63" s="52"/>
      <c r="G63" s="52"/>
    </row>
    <row r="64" spans="2:7" x14ac:dyDescent="0.2">
      <c r="B64" s="52"/>
      <c r="C64" s="52"/>
      <c r="D64" s="52"/>
      <c r="E64" s="52"/>
      <c r="F64" s="52"/>
      <c r="G64" s="52"/>
    </row>
    <row r="65" spans="1:7" x14ac:dyDescent="0.2">
      <c r="B65" s="52"/>
      <c r="C65" s="52"/>
      <c r="D65" s="52"/>
      <c r="E65" s="294" t="str">
        <f>IF('Amended Hearing Notice'!$F$66&gt;0,'Amended Hearing Notice'!$F$66,"")</f>
        <v/>
      </c>
      <c r="F65" s="295"/>
      <c r="G65" s="295"/>
    </row>
    <row r="66" spans="1:7" x14ac:dyDescent="0.2">
      <c r="E66" s="54" t="s">
        <v>2096</v>
      </c>
      <c r="F66" s="55"/>
      <c r="G66" s="55"/>
    </row>
    <row r="70" spans="1:7" ht="18" x14ac:dyDescent="0.25">
      <c r="A70" s="63"/>
    </row>
  </sheetData>
  <sheetProtection password="F4ED" sheet="1" objects="1" scenarios="1"/>
  <mergeCells count="5">
    <mergeCell ref="C5:F5"/>
    <mergeCell ref="B56:G60"/>
    <mergeCell ref="E65:G65"/>
    <mergeCell ref="I33:L44"/>
    <mergeCell ref="I13:L31"/>
  </mergeCells>
  <phoneticPr fontId="18" type="noConversion"/>
  <pageMargins left="0.75" right="0.75" top="1" bottom="0.85" header="0.5" footer="0.5"/>
  <pageSetup orientation="portrait" r:id="rId1"/>
  <headerFooter alignWithMargins="0"/>
  <drawing r:id="rId2"/>
  <legacyDrawing r:id="rId3"/>
  <controls>
    <mc:AlternateContent xmlns:mc="http://schemas.openxmlformats.org/markup-compatibility/2006">
      <mc:Choice Requires="x14">
        <control shapeId="1025" r:id="rId4" name="CommandButton1">
          <controlPr defaultSize="0" autoLine="0" r:id="rId5">
            <anchor moveWithCells="1">
              <from>
                <xdr:col>8</xdr:col>
                <xdr:colOff>0</xdr:colOff>
                <xdr:row>6</xdr:row>
                <xdr:rowOff>104775</xdr:rowOff>
              </from>
              <to>
                <xdr:col>9</xdr:col>
                <xdr:colOff>571500</xdr:colOff>
                <xdr:row>9</xdr:row>
                <xdr:rowOff>9525</xdr:rowOff>
              </to>
            </anchor>
          </controlPr>
        </control>
      </mc:Choice>
      <mc:Fallback>
        <control shapeId="1025" r:id="rId4" name="CommandButton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39997558519241921"/>
    <pageSetUpPr fitToPage="1"/>
  </sheetPr>
  <dimension ref="B1:H65"/>
  <sheetViews>
    <sheetView showGridLines="0" workbookViewId="0">
      <selection activeCell="G4" sqref="G4"/>
    </sheetView>
  </sheetViews>
  <sheetFormatPr defaultRowHeight="12.75" x14ac:dyDescent="0.2"/>
  <cols>
    <col min="1" max="1" width="1.28515625" customWidth="1"/>
    <col min="2" max="2" width="23.140625" customWidth="1"/>
    <col min="3" max="3" width="17.7109375" customWidth="1"/>
    <col min="4" max="4" width="3.7109375" customWidth="1"/>
    <col min="5" max="5" width="17.7109375" customWidth="1"/>
    <col min="6" max="6" width="18.140625" customWidth="1"/>
    <col min="7" max="7" width="17.7109375" customWidth="1"/>
    <col min="8" max="8" width="12.7109375" customWidth="1"/>
  </cols>
  <sheetData>
    <row r="1" spans="2:8" ht="76.150000000000006" customHeight="1" x14ac:dyDescent="1.2">
      <c r="F1" s="106" t="str">
        <f>IF('Amended Hearing Notice'!$C$5&gt;0,VLOOKUP($C$4,Start!$C$25:$E$1011,3,FALSE),"")</f>
        <v/>
      </c>
    </row>
    <row r="2" spans="2:8" ht="18" customHeight="1" x14ac:dyDescent="0.25">
      <c r="B2" s="46" t="str">
        <f>CONCATENATE("            CITY BUDGET AMENDMENT AND CERTIFICATION RESOLUTION - FY ",G14," - AMENDMENT #",'Amended Hearing Notice'!$K$1)</f>
        <v xml:space="preserve">            CITY BUDGET AMENDMENT AND CERTIFICATION RESOLUTION - FY 2018 - AMENDMENT #</v>
      </c>
      <c r="D2" s="4"/>
      <c r="E2" s="4"/>
      <c r="F2" s="4"/>
      <c r="G2" s="15"/>
    </row>
    <row r="3" spans="2:8" ht="13.15" customHeight="1" x14ac:dyDescent="0.2">
      <c r="C3" s="38" t="s">
        <v>44</v>
      </c>
      <c r="D3" s="302" t="str">
        <f>'Amended Hearing Notice'!$E$5</f>
        <v/>
      </c>
      <c r="E3" s="303"/>
      <c r="F3" s="303"/>
      <c r="G3" t="s">
        <v>45</v>
      </c>
    </row>
    <row r="4" spans="2:8" ht="18" customHeight="1" x14ac:dyDescent="0.2">
      <c r="B4" s="38" t="s">
        <v>46</v>
      </c>
      <c r="C4" s="107" t="str">
        <f>IF('Amended Hearing Notice'!$C$5&gt;0,'Amended Hearing Notice'!$C$5,"")</f>
        <v/>
      </c>
      <c r="D4" s="7"/>
      <c r="E4" s="8" t="s">
        <v>47</v>
      </c>
      <c r="G4" s="263"/>
      <c r="H4" s="206" t="str">
        <f>IF(G4="","&lt;== ENTER HEARING DATE","")</f>
        <v>&lt;== ENTER HEARING DATE</v>
      </c>
    </row>
    <row r="5" spans="2:8" ht="13.15" customHeight="1" x14ac:dyDescent="0.2">
      <c r="B5" s="39" t="s">
        <v>48</v>
      </c>
      <c r="C5" s="24"/>
    </row>
    <row r="6" spans="2:8" ht="13.15" customHeight="1" x14ac:dyDescent="0.2">
      <c r="B6" t="s">
        <v>49</v>
      </c>
    </row>
    <row r="7" spans="2:8" ht="13.15" customHeight="1" x14ac:dyDescent="0.2">
      <c r="B7" t="s">
        <v>50</v>
      </c>
    </row>
    <row r="8" spans="2:8" ht="13.15" customHeight="1" x14ac:dyDescent="0.2"/>
    <row r="9" spans="2:8" ht="13.15" customHeight="1" x14ac:dyDescent="0.2">
      <c r="B9" t="s">
        <v>51</v>
      </c>
      <c r="D9" s="9"/>
      <c r="E9" s="8"/>
      <c r="F9" s="8"/>
      <c r="G9" s="4"/>
    </row>
    <row r="10" spans="2:8" ht="13.15" customHeight="1" x14ac:dyDescent="0.2">
      <c r="B10" t="s">
        <v>2092</v>
      </c>
    </row>
    <row r="11" spans="2:8" ht="13.15" customHeight="1" x14ac:dyDescent="0.2">
      <c r="B11" t="s">
        <v>52</v>
      </c>
    </row>
    <row r="12" spans="2:8" ht="13.15" customHeight="1" x14ac:dyDescent="0.2">
      <c r="B12" s="18"/>
      <c r="C12" s="18"/>
      <c r="D12" s="20"/>
      <c r="E12" s="24" t="s">
        <v>53</v>
      </c>
      <c r="F12" s="109"/>
      <c r="G12" s="206" t="str">
        <f>IF(F12="","&lt;== ENTER RESOLUTION NUMBER","")</f>
        <v>&lt;== ENTER RESOLUTION NUMBER</v>
      </c>
    </row>
    <row r="13" spans="2:8" ht="13.15" customHeight="1" x14ac:dyDescent="0.2"/>
    <row r="14" spans="2:8" ht="13.15" customHeight="1" x14ac:dyDescent="0.2">
      <c r="B14" s="21" t="s">
        <v>2156</v>
      </c>
      <c r="C14" s="21"/>
      <c r="D14" s="18"/>
      <c r="E14" s="18"/>
      <c r="F14" s="18"/>
      <c r="G14" s="114" t="str">
        <f>IF('Amended Hearing Notice'!$G$9=0,"NO FY ON NOTICE",'Amended Hearing Notice'!$G$9)</f>
        <v>2018</v>
      </c>
    </row>
    <row r="15" spans="2:8" ht="13.15" customHeight="1" thickBot="1" x14ac:dyDescent="0.25">
      <c r="B15" s="21" t="s">
        <v>54</v>
      </c>
      <c r="C15" s="21"/>
      <c r="D15" s="22"/>
      <c r="E15" s="271" t="str">
        <f>IF('Amended Hearing Notice'!$K$6=2,"N/A","")</f>
        <v/>
      </c>
      <c r="F15" s="28" t="s">
        <v>55</v>
      </c>
    </row>
    <row r="16" spans="2:8" ht="13.15" customHeight="1" thickBot="1" x14ac:dyDescent="0.25">
      <c r="B16" s="23" t="s">
        <v>56</v>
      </c>
      <c r="C16" s="23"/>
      <c r="E16" s="112" t="str">
        <f>$C$4</f>
        <v/>
      </c>
      <c r="F16" s="18"/>
    </row>
    <row r="17" spans="2:7" ht="13.15" customHeight="1" x14ac:dyDescent="0.2">
      <c r="B17" s="18" t="s">
        <v>57</v>
      </c>
      <c r="C17" s="18"/>
      <c r="D17" s="41"/>
      <c r="E17" s="269"/>
      <c r="F17" s="206" t="str">
        <f>IF(E17="","&lt;== ENTER PUBLICATION/POSTING DATE",IF(C18-E17&gt;20,"CHECK DATES, NOTICE PERIOD OVER 20 DAYS",IF(C18-E17&lt;10,"CHECK DATES, NOTICE PERIOD UNDER 10 DAYS","")))</f>
        <v>&lt;== ENTER PUBLICATION/POSTING DATE</v>
      </c>
    </row>
    <row r="18" spans="2:7" ht="13.15" customHeight="1" x14ac:dyDescent="0.2">
      <c r="B18" s="40" t="s">
        <v>58</v>
      </c>
      <c r="C18" s="262" t="str">
        <f>IF(G4&lt;&gt;"",G4,"")</f>
        <v/>
      </c>
      <c r="D18" s="18" t="s">
        <v>59</v>
      </c>
      <c r="G18" s="18"/>
    </row>
    <row r="19" spans="2:7" ht="13.15" customHeight="1" x14ac:dyDescent="0.2">
      <c r="B19" t="s">
        <v>60</v>
      </c>
    </row>
    <row r="20" spans="2:7" ht="13.15" customHeight="1" thickBot="1" x14ac:dyDescent="0.25">
      <c r="C20" s="260" t="str">
        <f>IF(AND(E17&lt;&gt;"", C18=""),"* ENTER PUBLIC HEARING DATE ABOVE","")</f>
        <v/>
      </c>
    </row>
    <row r="21" spans="2:7" x14ac:dyDescent="0.2">
      <c r="B21" s="75"/>
      <c r="C21" s="47"/>
      <c r="D21" s="76"/>
      <c r="E21" s="83" t="s">
        <v>13</v>
      </c>
      <c r="F21" s="83" t="s">
        <v>14</v>
      </c>
      <c r="G21" s="83" t="s">
        <v>13</v>
      </c>
    </row>
    <row r="22" spans="2:7" x14ac:dyDescent="0.2">
      <c r="B22" s="304"/>
      <c r="C22" s="305"/>
      <c r="D22" s="306"/>
      <c r="E22" s="26" t="s">
        <v>15</v>
      </c>
      <c r="F22" s="26" t="s">
        <v>16</v>
      </c>
      <c r="G22" s="26" t="s">
        <v>17</v>
      </c>
    </row>
    <row r="23" spans="2:7" ht="13.5" thickBot="1" x14ac:dyDescent="0.25">
      <c r="B23" s="77"/>
      <c r="C23" s="10"/>
      <c r="D23" s="11"/>
      <c r="E23" s="27" t="s">
        <v>18</v>
      </c>
      <c r="F23" s="27" t="s">
        <v>19</v>
      </c>
      <c r="G23" s="27" t="s">
        <v>19</v>
      </c>
    </row>
    <row r="24" spans="2:7" ht="13.5" thickBot="1" x14ac:dyDescent="0.25">
      <c r="B24" s="94" t="s">
        <v>20</v>
      </c>
      <c r="C24" s="93"/>
      <c r="D24" s="87"/>
      <c r="E24" s="33"/>
      <c r="F24" s="33"/>
      <c r="G24" s="33"/>
    </row>
    <row r="25" spans="2:7" x14ac:dyDescent="0.2">
      <c r="B25" s="74" t="s">
        <v>21</v>
      </c>
      <c r="C25" s="30"/>
      <c r="D25" s="13">
        <v>1</v>
      </c>
      <c r="E25" s="100">
        <f>'Amended Hearing Notice'!E19</f>
        <v>0</v>
      </c>
      <c r="F25" s="101">
        <f>'Amended Hearing Notice'!F19</f>
        <v>0</v>
      </c>
      <c r="G25" s="100">
        <f t="shared" ref="G25:G39" si="0">E25+F25</f>
        <v>0</v>
      </c>
    </row>
    <row r="26" spans="2:7" x14ac:dyDescent="0.2">
      <c r="B26" s="74" t="s">
        <v>2172</v>
      </c>
      <c r="C26" s="30"/>
      <c r="D26" s="13">
        <v>2</v>
      </c>
      <c r="E26" s="100">
        <f>'Amended Hearing Notice'!E20</f>
        <v>0</v>
      </c>
      <c r="F26" s="101">
        <f>'Amended Hearing Notice'!F20</f>
        <v>0</v>
      </c>
      <c r="G26" s="100">
        <f t="shared" si="0"/>
        <v>0</v>
      </c>
    </row>
    <row r="27" spans="2:7" ht="13.5" thickBot="1" x14ac:dyDescent="0.25">
      <c r="B27" s="78" t="s">
        <v>22</v>
      </c>
      <c r="C27" s="31"/>
      <c r="D27" s="14">
        <v>3</v>
      </c>
      <c r="E27" s="98">
        <f>'Amended Hearing Notice'!E21</f>
        <v>0</v>
      </c>
      <c r="F27" s="102">
        <f>'Amended Hearing Notice'!F21</f>
        <v>0</v>
      </c>
      <c r="G27" s="99">
        <f t="shared" si="0"/>
        <v>0</v>
      </c>
    </row>
    <row r="28" spans="2:7" x14ac:dyDescent="0.2">
      <c r="B28" s="74" t="s">
        <v>23</v>
      </c>
      <c r="C28" s="30"/>
      <c r="D28" s="13">
        <v>4</v>
      </c>
      <c r="E28" s="100">
        <f>'Amended Hearing Notice'!E22</f>
        <v>0</v>
      </c>
      <c r="F28" s="101">
        <f>'Amended Hearing Notice'!F22</f>
        <v>0</v>
      </c>
      <c r="G28" s="100">
        <f t="shared" si="0"/>
        <v>0</v>
      </c>
    </row>
    <row r="29" spans="2:7" x14ac:dyDescent="0.2">
      <c r="B29" s="74" t="s">
        <v>24</v>
      </c>
      <c r="C29" s="30"/>
      <c r="D29" s="13">
        <v>5</v>
      </c>
      <c r="E29" s="100">
        <f>'Amended Hearing Notice'!E23</f>
        <v>0</v>
      </c>
      <c r="F29" s="101">
        <f>'Amended Hearing Notice'!F23</f>
        <v>0</v>
      </c>
      <c r="G29" s="100">
        <f t="shared" si="0"/>
        <v>0</v>
      </c>
    </row>
    <row r="30" spans="2:7" x14ac:dyDescent="0.2">
      <c r="B30" s="74" t="s">
        <v>25</v>
      </c>
      <c r="C30" s="30"/>
      <c r="D30" s="13">
        <v>6</v>
      </c>
      <c r="E30" s="100">
        <f>'Amended Hearing Notice'!E24</f>
        <v>0</v>
      </c>
      <c r="F30" s="101">
        <f>'Amended Hearing Notice'!F24</f>
        <v>0</v>
      </c>
      <c r="G30" s="100">
        <f t="shared" si="0"/>
        <v>0</v>
      </c>
    </row>
    <row r="31" spans="2:7" x14ac:dyDescent="0.2">
      <c r="B31" s="74" t="s">
        <v>26</v>
      </c>
      <c r="C31" s="30"/>
      <c r="D31" s="13">
        <v>7</v>
      </c>
      <c r="E31" s="100">
        <f>'Amended Hearing Notice'!E25</f>
        <v>0</v>
      </c>
      <c r="F31" s="101">
        <f>'Amended Hearing Notice'!F25</f>
        <v>0</v>
      </c>
      <c r="G31" s="100">
        <f t="shared" si="0"/>
        <v>0</v>
      </c>
    </row>
    <row r="32" spans="2:7" x14ac:dyDescent="0.2">
      <c r="B32" s="74" t="s">
        <v>27</v>
      </c>
      <c r="C32" s="30"/>
      <c r="D32" s="13">
        <v>8</v>
      </c>
      <c r="E32" s="100">
        <f>'Amended Hearing Notice'!E26</f>
        <v>0</v>
      </c>
      <c r="F32" s="101">
        <f>'Amended Hearing Notice'!F26</f>
        <v>0</v>
      </c>
      <c r="G32" s="100">
        <f t="shared" si="0"/>
        <v>0</v>
      </c>
    </row>
    <row r="33" spans="2:7" x14ac:dyDescent="0.2">
      <c r="B33" s="74" t="s">
        <v>28</v>
      </c>
      <c r="C33" s="30"/>
      <c r="D33" s="13">
        <v>9</v>
      </c>
      <c r="E33" s="100">
        <f>'Amended Hearing Notice'!E27</f>
        <v>0</v>
      </c>
      <c r="F33" s="101">
        <f>'Amended Hearing Notice'!F27</f>
        <v>0</v>
      </c>
      <c r="G33" s="100">
        <f t="shared" si="0"/>
        <v>0</v>
      </c>
    </row>
    <row r="34" spans="2:7" x14ac:dyDescent="0.2">
      <c r="B34" s="74" t="s">
        <v>29</v>
      </c>
      <c r="C34" s="30"/>
      <c r="D34" s="13">
        <v>10</v>
      </c>
      <c r="E34" s="100">
        <f>'Amended Hearing Notice'!E28</f>
        <v>0</v>
      </c>
      <c r="F34" s="101">
        <f>'Amended Hearing Notice'!F28</f>
        <v>0</v>
      </c>
      <c r="G34" s="100">
        <f t="shared" si="0"/>
        <v>0</v>
      </c>
    </row>
    <row r="35" spans="2:7" x14ac:dyDescent="0.2">
      <c r="B35" s="74" t="s">
        <v>30</v>
      </c>
      <c r="C35" s="30"/>
      <c r="D35" s="13">
        <v>11</v>
      </c>
      <c r="E35" s="100">
        <f>'Amended Hearing Notice'!E29</f>
        <v>0</v>
      </c>
      <c r="F35" s="101">
        <f>'Amended Hearing Notice'!F29</f>
        <v>0</v>
      </c>
      <c r="G35" s="100">
        <f t="shared" si="0"/>
        <v>0</v>
      </c>
    </row>
    <row r="36" spans="2:7" x14ac:dyDescent="0.2">
      <c r="B36" s="74" t="s">
        <v>31</v>
      </c>
      <c r="C36" s="30"/>
      <c r="D36" s="13">
        <v>12</v>
      </c>
      <c r="E36" s="100">
        <f>'Amended Hearing Notice'!E30</f>
        <v>0</v>
      </c>
      <c r="F36" s="101">
        <f>'Amended Hearing Notice'!F30</f>
        <v>0</v>
      </c>
      <c r="G36" s="100">
        <f t="shared" si="0"/>
        <v>0</v>
      </c>
    </row>
    <row r="37" spans="2:7" x14ac:dyDescent="0.2">
      <c r="B37" s="74" t="s">
        <v>32</v>
      </c>
      <c r="C37" s="30"/>
      <c r="D37" s="13">
        <v>13</v>
      </c>
      <c r="E37" s="100">
        <f>'Amended Hearing Notice'!E31</f>
        <v>0</v>
      </c>
      <c r="F37" s="101">
        <f>'Amended Hearing Notice'!F31</f>
        <v>0</v>
      </c>
      <c r="G37" s="100">
        <f t="shared" si="0"/>
        <v>0</v>
      </c>
    </row>
    <row r="38" spans="2:7" x14ac:dyDescent="0.2">
      <c r="B38" s="73" t="s">
        <v>2181</v>
      </c>
      <c r="C38" s="97"/>
      <c r="D38" s="224">
        <v>14</v>
      </c>
      <c r="E38" s="228">
        <f>'Amended Hearing Notice'!E32</f>
        <v>0</v>
      </c>
      <c r="F38" s="229">
        <f>'Amended Hearing Notice'!F32</f>
        <v>0</v>
      </c>
      <c r="G38" s="228">
        <f>E38+F38</f>
        <v>0</v>
      </c>
    </row>
    <row r="39" spans="2:7" ht="13.5" thickBot="1" x14ac:dyDescent="0.25">
      <c r="B39" s="78" t="s">
        <v>33</v>
      </c>
      <c r="C39" s="31"/>
      <c r="D39" s="14">
        <v>15</v>
      </c>
      <c r="E39" s="98">
        <f>'Amended Hearing Notice'!E33</f>
        <v>0</v>
      </c>
      <c r="F39" s="102">
        <f>'Amended Hearing Notice'!F33</f>
        <v>0</v>
      </c>
      <c r="G39" s="98">
        <f t="shared" si="0"/>
        <v>0</v>
      </c>
    </row>
    <row r="40" spans="2:7" x14ac:dyDescent="0.2">
      <c r="B40" s="79"/>
      <c r="C40" s="1"/>
      <c r="D40" s="12"/>
      <c r="E40" s="33"/>
      <c r="F40" s="33"/>
      <c r="G40" s="33"/>
    </row>
    <row r="41" spans="2:7" ht="13.5" thickBot="1" x14ac:dyDescent="0.25">
      <c r="B41" s="91" t="s">
        <v>34</v>
      </c>
      <c r="C41" s="92"/>
      <c r="D41" s="11"/>
      <c r="E41" s="33"/>
      <c r="F41" s="33"/>
      <c r="G41" s="33"/>
    </row>
    <row r="42" spans="2:7" x14ac:dyDescent="0.2">
      <c r="B42" s="72" t="s">
        <v>2081</v>
      </c>
      <c r="C42" s="29"/>
      <c r="D42" s="12">
        <v>16</v>
      </c>
      <c r="E42" s="100">
        <f>'Amended Hearing Notice'!E36</f>
        <v>0</v>
      </c>
      <c r="F42" s="100">
        <f>'Amended Hearing Notice'!F36</f>
        <v>0</v>
      </c>
      <c r="G42" s="100">
        <f t="shared" ref="G42:G51" si="1">E42+F42</f>
        <v>0</v>
      </c>
    </row>
    <row r="43" spans="2:7" x14ac:dyDescent="0.2">
      <c r="B43" s="73" t="s">
        <v>2082</v>
      </c>
      <c r="C43" s="84"/>
      <c r="D43" s="85">
        <v>17</v>
      </c>
      <c r="E43" s="100">
        <f>'Amended Hearing Notice'!E37</f>
        <v>0</v>
      </c>
      <c r="F43" s="100">
        <f>'Amended Hearing Notice'!F37</f>
        <v>0</v>
      </c>
      <c r="G43" s="100">
        <f t="shared" si="1"/>
        <v>0</v>
      </c>
    </row>
    <row r="44" spans="2:7" x14ac:dyDescent="0.2">
      <c r="B44" s="73" t="s">
        <v>2083</v>
      </c>
      <c r="C44" s="84"/>
      <c r="D44" s="85">
        <v>18</v>
      </c>
      <c r="E44" s="100">
        <f>'Amended Hearing Notice'!E38</f>
        <v>0</v>
      </c>
      <c r="F44" s="100">
        <f>'Amended Hearing Notice'!F38</f>
        <v>0</v>
      </c>
      <c r="G44" s="100">
        <f t="shared" si="1"/>
        <v>0</v>
      </c>
    </row>
    <row r="45" spans="2:7" x14ac:dyDescent="0.2">
      <c r="B45" s="73" t="s">
        <v>2084</v>
      </c>
      <c r="C45" s="84"/>
      <c r="D45" s="85">
        <v>19</v>
      </c>
      <c r="E45" s="100">
        <f>'Amended Hearing Notice'!E39</f>
        <v>0</v>
      </c>
      <c r="F45" s="100">
        <f>'Amended Hearing Notice'!F39</f>
        <v>0</v>
      </c>
      <c r="G45" s="100">
        <f t="shared" si="1"/>
        <v>0</v>
      </c>
    </row>
    <row r="46" spans="2:7" x14ac:dyDescent="0.2">
      <c r="B46" s="73" t="s">
        <v>2085</v>
      </c>
      <c r="C46" s="84"/>
      <c r="D46" s="85">
        <v>20</v>
      </c>
      <c r="E46" s="100">
        <f>'Amended Hearing Notice'!E40</f>
        <v>0</v>
      </c>
      <c r="F46" s="100">
        <f>'Amended Hearing Notice'!F40</f>
        <v>0</v>
      </c>
      <c r="G46" s="100">
        <f t="shared" si="1"/>
        <v>0</v>
      </c>
    </row>
    <row r="47" spans="2:7" x14ac:dyDescent="0.2">
      <c r="B47" s="74" t="s">
        <v>2086</v>
      </c>
      <c r="C47" s="30"/>
      <c r="D47" s="13">
        <v>21</v>
      </c>
      <c r="E47" s="100">
        <f>'Amended Hearing Notice'!E41</f>
        <v>0</v>
      </c>
      <c r="F47" s="100">
        <f>'Amended Hearing Notice'!F41</f>
        <v>0</v>
      </c>
      <c r="G47" s="100">
        <f t="shared" si="1"/>
        <v>0</v>
      </c>
    </row>
    <row r="48" spans="2:7" x14ac:dyDescent="0.2">
      <c r="B48" s="86" t="s">
        <v>2087</v>
      </c>
      <c r="C48" s="97"/>
      <c r="D48" s="85">
        <v>22</v>
      </c>
      <c r="E48" s="100">
        <f>'Amended Hearing Notice'!E42</f>
        <v>0</v>
      </c>
      <c r="F48" s="100">
        <f>'Amended Hearing Notice'!F42</f>
        <v>0</v>
      </c>
      <c r="G48" s="100">
        <f>E48+F48</f>
        <v>0</v>
      </c>
    </row>
    <row r="49" spans="2:7" x14ac:dyDescent="0.2">
      <c r="B49" s="86" t="s">
        <v>2094</v>
      </c>
      <c r="D49" s="12">
        <v>23</v>
      </c>
      <c r="E49" s="100">
        <f>'Amended Hearing Notice'!E43</f>
        <v>0</v>
      </c>
      <c r="F49" s="100">
        <f>'Amended Hearing Notice'!F43</f>
        <v>0</v>
      </c>
      <c r="G49" s="100">
        <f t="shared" si="1"/>
        <v>0</v>
      </c>
    </row>
    <row r="50" spans="2:7" ht="13.5" thickBot="1" x14ac:dyDescent="0.25">
      <c r="B50" s="88" t="s">
        <v>2088</v>
      </c>
      <c r="C50" s="89"/>
      <c r="D50" s="90">
        <v>24</v>
      </c>
      <c r="E50" s="99">
        <f>'Amended Hearing Notice'!E44</f>
        <v>0</v>
      </c>
      <c r="F50" s="99">
        <f>'Amended Hearing Notice'!F44</f>
        <v>0</v>
      </c>
      <c r="G50" s="99">
        <f t="shared" si="1"/>
        <v>0</v>
      </c>
    </row>
    <row r="51" spans="2:7" x14ac:dyDescent="0.2">
      <c r="B51" s="74" t="s">
        <v>2089</v>
      </c>
      <c r="C51" s="30"/>
      <c r="D51" s="13">
        <v>25</v>
      </c>
      <c r="E51" s="100">
        <f>'Amended Hearing Notice'!E45</f>
        <v>0</v>
      </c>
      <c r="F51" s="100">
        <f>'Amended Hearing Notice'!F45</f>
        <v>0</v>
      </c>
      <c r="G51" s="100">
        <f t="shared" si="1"/>
        <v>0</v>
      </c>
    </row>
    <row r="52" spans="2:7" ht="13.5" thickBot="1" x14ac:dyDescent="0.25">
      <c r="B52" s="71" t="s">
        <v>2090</v>
      </c>
      <c r="C52" s="31"/>
      <c r="D52" s="14">
        <v>26</v>
      </c>
      <c r="E52" s="98">
        <f>'Amended Hearing Notice'!E46</f>
        <v>0</v>
      </c>
      <c r="F52" s="98">
        <f>'Amended Hearing Notice'!F46</f>
        <v>0</v>
      </c>
      <c r="G52" s="98">
        <f>E52+F52</f>
        <v>0</v>
      </c>
    </row>
    <row r="53" spans="2:7" x14ac:dyDescent="0.2">
      <c r="B53" s="74" t="s">
        <v>35</v>
      </c>
      <c r="C53" s="30"/>
      <c r="D53" s="13">
        <v>27</v>
      </c>
      <c r="E53" s="100">
        <f>'Amended Hearing Notice'!E47</f>
        <v>0</v>
      </c>
      <c r="F53" s="101">
        <f>'Amended Hearing Notice'!F47</f>
        <v>0</v>
      </c>
      <c r="G53" s="100">
        <f>E53+F53</f>
        <v>0</v>
      </c>
    </row>
    <row r="54" spans="2:7" ht="13.5" thickBot="1" x14ac:dyDescent="0.25">
      <c r="B54" s="78" t="s">
        <v>36</v>
      </c>
      <c r="C54" s="31"/>
      <c r="D54" s="14">
        <v>28</v>
      </c>
      <c r="E54" s="98">
        <f>'Amended Hearing Notice'!E48</f>
        <v>0</v>
      </c>
      <c r="F54" s="102">
        <f>'Amended Hearing Notice'!F48</f>
        <v>0</v>
      </c>
      <c r="G54" s="98">
        <f>E54+F54</f>
        <v>0</v>
      </c>
    </row>
    <row r="55" spans="2:7" x14ac:dyDescent="0.2">
      <c r="B55" s="80" t="s">
        <v>37</v>
      </c>
      <c r="C55" s="32"/>
      <c r="D55" s="12"/>
      <c r="E55" s="33"/>
      <c r="F55" s="33"/>
      <c r="G55" s="33"/>
    </row>
    <row r="56" spans="2:7" ht="13.5" thickBot="1" x14ac:dyDescent="0.25">
      <c r="B56" s="78" t="s">
        <v>2153</v>
      </c>
      <c r="C56" s="31"/>
      <c r="D56" s="14">
        <v>29</v>
      </c>
      <c r="E56" s="98">
        <f>'Amended Hearing Notice'!E50</f>
        <v>0</v>
      </c>
      <c r="F56" s="98">
        <f>'Amended Hearing Notice'!F50</f>
        <v>0</v>
      </c>
      <c r="G56" s="98">
        <f>E56+F56</f>
        <v>0</v>
      </c>
    </row>
    <row r="57" spans="2:7" x14ac:dyDescent="0.2">
      <c r="B57" s="201"/>
      <c r="C57" s="202"/>
      <c r="D57" s="207"/>
      <c r="E57" s="203"/>
      <c r="F57" s="203"/>
      <c r="G57" s="203"/>
    </row>
    <row r="58" spans="2:7" x14ac:dyDescent="0.2">
      <c r="B58" s="74" t="s">
        <v>38</v>
      </c>
      <c r="C58" s="30"/>
      <c r="D58" s="13">
        <v>30</v>
      </c>
      <c r="E58" s="100">
        <f>'Amended Hearing Notice'!E52</f>
        <v>0</v>
      </c>
      <c r="F58" s="100">
        <f>'Amended Hearing Notice'!F52</f>
        <v>0</v>
      </c>
      <c r="G58" s="100">
        <f>E58+F58</f>
        <v>0</v>
      </c>
    </row>
    <row r="59" spans="2:7" ht="13.5" thickBot="1" x14ac:dyDescent="0.25">
      <c r="B59" s="225" t="s">
        <v>39</v>
      </c>
      <c r="C59" s="226"/>
      <c r="D59" s="227">
        <v>31</v>
      </c>
      <c r="E59" s="98">
        <f>'Amended Hearing Notice'!E53</f>
        <v>0</v>
      </c>
      <c r="F59" s="98">
        <f>'Amended Hearing Notice'!F53</f>
        <v>0</v>
      </c>
      <c r="G59" s="98">
        <f>E59+F59</f>
        <v>0</v>
      </c>
    </row>
    <row r="61" spans="2:7" ht="15" customHeight="1" x14ac:dyDescent="0.2">
      <c r="C61" s="19" t="s">
        <v>61</v>
      </c>
      <c r="D61" s="36"/>
      <c r="E61" s="19" t="s">
        <v>62</v>
      </c>
      <c r="F61" s="205"/>
      <c r="G61" s="37"/>
    </row>
    <row r="62" spans="2:7" ht="15" customHeight="1" x14ac:dyDescent="0.2">
      <c r="D62" s="43" t="s">
        <v>63</v>
      </c>
      <c r="F62" s="43" t="s">
        <v>64</v>
      </c>
      <c r="G62" s="35"/>
    </row>
    <row r="63" spans="2:7" ht="15" customHeight="1" x14ac:dyDescent="0.2">
      <c r="B63" s="300"/>
      <c r="C63" s="301"/>
      <c r="D63" s="18"/>
      <c r="E63" s="18"/>
      <c r="F63" s="300"/>
      <c r="G63" s="301"/>
    </row>
    <row r="64" spans="2:7" x14ac:dyDescent="0.2">
      <c r="B64" s="103" t="s">
        <v>2095</v>
      </c>
      <c r="C64" s="3"/>
      <c r="D64" s="18"/>
      <c r="E64" s="18"/>
      <c r="F64" s="103" t="s">
        <v>2095</v>
      </c>
      <c r="G64" s="3"/>
    </row>
    <row r="65" spans="2:7" x14ac:dyDescent="0.2">
      <c r="B65" s="104" t="s">
        <v>2096</v>
      </c>
      <c r="C65" s="105"/>
      <c r="F65" s="104" t="s">
        <v>65</v>
      </c>
      <c r="G65" s="104"/>
    </row>
  </sheetData>
  <sheetProtection password="F4ED" sheet="1"/>
  <mergeCells count="4">
    <mergeCell ref="B63:C63"/>
    <mergeCell ref="F63:G63"/>
    <mergeCell ref="D3:F3"/>
    <mergeCell ref="B22:D22"/>
  </mergeCells>
  <phoneticPr fontId="18" type="noConversion"/>
  <conditionalFormatting sqref="G4">
    <cfRule type="expression" dxfId="2" priority="5" stopIfTrue="1">
      <formula>$G$4=""</formula>
    </cfRule>
  </conditionalFormatting>
  <conditionalFormatting sqref="E17">
    <cfRule type="expression" dxfId="1" priority="4" stopIfTrue="1">
      <formula>$E$17=""</formula>
    </cfRule>
  </conditionalFormatting>
  <conditionalFormatting sqref="E15">
    <cfRule type="expression" dxfId="0" priority="2" stopIfTrue="1">
      <formula>AND($E$15&lt;&gt;"N/A",$D$3&lt;&gt;"")</formula>
    </cfRule>
  </conditionalFormatting>
  <printOptions horizontalCentered="1" verticalCentered="1"/>
  <pageMargins left="0.25" right="0.25" top="0.35" bottom="0.25" header="0.17" footer="0.31"/>
  <pageSetup scale="82" orientation="portrait" horizontalDpi="1200" verticalDpi="1200" r:id="rId1"/>
  <headerFooter alignWithMargins="0"/>
  <ignoredErrors>
    <ignoredError sqref="E1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39997558519241921"/>
  </sheetPr>
  <dimension ref="A1:H13"/>
  <sheetViews>
    <sheetView showGridLines="0" workbookViewId="0">
      <selection activeCell="E8" sqref="E8"/>
    </sheetView>
  </sheetViews>
  <sheetFormatPr defaultColWidth="0" defaultRowHeight="12.75" zeroHeight="1" x14ac:dyDescent="0.2"/>
  <cols>
    <col min="1" max="3" width="9.140625" customWidth="1"/>
    <col min="4" max="4" width="1.42578125" customWidth="1"/>
    <col min="5" max="5" width="15.7109375" customWidth="1"/>
    <col min="6" max="8" width="9.140625" customWidth="1"/>
  </cols>
  <sheetData>
    <row r="1" spans="1:8" x14ac:dyDescent="0.2">
      <c r="A1" s="210"/>
      <c r="B1" s="210"/>
      <c r="C1" s="210"/>
      <c r="D1" s="210"/>
      <c r="E1" s="210"/>
      <c r="F1" s="210"/>
      <c r="G1" s="210"/>
      <c r="H1" s="210"/>
    </row>
    <row r="2" spans="1:8" x14ac:dyDescent="0.2">
      <c r="A2" s="210"/>
      <c r="B2" s="210"/>
      <c r="C2" s="210"/>
      <c r="D2" s="210"/>
      <c r="E2" s="210"/>
      <c r="F2" s="210"/>
      <c r="G2" s="210"/>
      <c r="H2" s="210"/>
    </row>
    <row r="3" spans="1:8" ht="18.75" x14ac:dyDescent="0.3">
      <c r="A3" s="210"/>
      <c r="B3" s="211" t="s">
        <v>2177</v>
      </c>
      <c r="C3" s="210"/>
      <c r="D3" s="210"/>
      <c r="E3" s="210"/>
      <c r="F3" s="210"/>
      <c r="G3" s="210"/>
      <c r="H3" s="210"/>
    </row>
    <row r="4" spans="1:8" x14ac:dyDescent="0.2">
      <c r="A4" s="210"/>
      <c r="B4" s="210"/>
      <c r="C4" s="210"/>
      <c r="D4" s="210"/>
      <c r="E4" s="210"/>
      <c r="F4" s="210"/>
      <c r="G4" s="210"/>
      <c r="H4" s="210"/>
    </row>
    <row r="5" spans="1:8" ht="16.5" thickBot="1" x14ac:dyDescent="0.3">
      <c r="A5" s="210"/>
      <c r="B5" s="218"/>
      <c r="C5" s="219" t="s">
        <v>2179</v>
      </c>
      <c r="D5" s="212"/>
      <c r="E5" s="220" t="str">
        <f>IF(E8&lt;&gt;"",E8-20,"")</f>
        <v/>
      </c>
      <c r="F5" s="210"/>
      <c r="G5" s="210"/>
      <c r="H5" s="210"/>
    </row>
    <row r="6" spans="1:8" ht="17.25" thickTop="1" thickBot="1" x14ac:dyDescent="0.3">
      <c r="A6" s="210"/>
      <c r="B6" s="218"/>
      <c r="C6" s="219" t="s">
        <v>2180</v>
      </c>
      <c r="D6" s="212"/>
      <c r="E6" s="220" t="str">
        <f>IF(E8&lt;&gt;"",E8-10,"")</f>
        <v/>
      </c>
      <c r="F6" s="210"/>
      <c r="G6" s="210"/>
      <c r="H6" s="210"/>
    </row>
    <row r="7" spans="1:8" ht="16.5" thickTop="1" thickBot="1" x14ac:dyDescent="0.3">
      <c r="A7" s="210"/>
      <c r="B7" s="210"/>
      <c r="C7" s="213"/>
      <c r="D7" s="210"/>
      <c r="E7" s="215"/>
      <c r="F7" s="210"/>
      <c r="G7" s="210"/>
      <c r="H7" s="210"/>
    </row>
    <row r="8" spans="1:8" ht="19.5" thickTop="1" thickBot="1" x14ac:dyDescent="0.3">
      <c r="A8" s="210"/>
      <c r="B8" s="210"/>
      <c r="C8" s="213" t="s">
        <v>2178</v>
      </c>
      <c r="D8" s="210"/>
      <c r="E8" s="217"/>
      <c r="F8" s="221" t="str">
        <f>IF(E8="","&lt;== Enter Date","")</f>
        <v>&lt;== Enter Date</v>
      </c>
      <c r="G8" s="210"/>
      <c r="H8" s="210"/>
    </row>
    <row r="9" spans="1:8" ht="13.5" thickTop="1" x14ac:dyDescent="0.2">
      <c r="A9" s="210"/>
      <c r="B9" s="210"/>
      <c r="C9" s="214"/>
      <c r="D9" s="210"/>
      <c r="E9" s="210"/>
      <c r="F9" s="210"/>
      <c r="G9" s="210"/>
      <c r="H9" s="210"/>
    </row>
    <row r="10" spans="1:8" ht="18.75" x14ac:dyDescent="0.3">
      <c r="A10" s="210"/>
      <c r="B10" s="210"/>
      <c r="C10" s="213"/>
      <c r="D10" s="210"/>
      <c r="E10" s="216"/>
      <c r="F10" s="210"/>
      <c r="H10" s="210"/>
    </row>
    <row r="11" spans="1:8" hidden="1" x14ac:dyDescent="0.2"/>
    <row r="12" spans="1:8" hidden="1" x14ac:dyDescent="0.2"/>
    <row r="13" spans="1:8" hidden="1" x14ac:dyDescent="0.2"/>
  </sheetData>
  <sheetProtection password="F4ED" sheet="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BUDGET TOTALS</vt:lpstr>
      <vt:lpstr>Start</vt:lpstr>
      <vt:lpstr>Instructions</vt:lpstr>
      <vt:lpstr>Amended Hearing Notice</vt:lpstr>
      <vt:lpstr>Amend Notice Min. Newspaper</vt:lpstr>
      <vt:lpstr>Amended Certification.</vt:lpstr>
      <vt:lpstr>Publication Day Calculator</vt:lpstr>
      <vt:lpstr>Beg_Budget_Totals</vt:lpstr>
      <vt:lpstr>'Amend Notice Min. Newspaper'!Print_Area</vt:lpstr>
      <vt:lpstr>'Amended Hearing Notice'!Print_Area</vt:lpstr>
      <vt:lpstr>Instructions!Print_Area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Nellesen, Ted [IDOM]</dc:creator>
  <cp:lastModifiedBy>Nellesen, Ted [IDOM]</cp:lastModifiedBy>
  <cp:lastPrinted>2015-07-31T17:13:27Z</cp:lastPrinted>
  <dcterms:created xsi:type="dcterms:W3CDTF">2001-11-19T19:03:51Z</dcterms:created>
  <dcterms:modified xsi:type="dcterms:W3CDTF">2018-04-19T17:25:12Z</dcterms:modified>
</cp:coreProperties>
</file>