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775" yWindow="180" windowWidth="11100" windowHeight="6345"/>
  </bookViews>
  <sheets>
    <sheet name="Summary" sheetId="4" r:id="rId1"/>
    <sheet name="Calculation" sheetId="1" state="hidden" r:id="rId2"/>
    <sheet name="frl1617_g1to6cep_BeforeReorgs" sheetId="9" state="hidden" r:id="rId3"/>
    <sheet name="frl1617_g1to6cep" sheetId="8" state="hidden" r:id="rId4"/>
    <sheet name="StartupfileInput" sheetId="10" state="hidden" r:id="rId5"/>
  </sheets>
  <definedNames>
    <definedName name="_xlnm.Print_Titles" localSheetId="1">Calculation!$1:$3</definedName>
    <definedName name="_xlnm.Print_Titles" localSheetId="0">Summary!$1:$3</definedName>
  </definedNames>
  <calcPr calcId="145621"/>
</workbook>
</file>

<file path=xl/calcChain.xml><?xml version="1.0" encoding="utf-8"?>
<calcChain xmlns="http://schemas.openxmlformats.org/spreadsheetml/2006/main">
  <c r="M338" i="1" l="1"/>
  <c r="M337" i="1"/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10" i="1"/>
  <c r="J11" i="1"/>
  <c r="J12" i="1"/>
  <c r="J8" i="1"/>
  <c r="J9" i="1"/>
  <c r="J7" i="1"/>
  <c r="J6" i="1"/>
  <c r="J5" i="1"/>
  <c r="J4" i="1"/>
  <c r="D5" i="4" l="1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4" i="4"/>
  <c r="B34" i="4"/>
  <c r="B38" i="4"/>
  <c r="B39" i="4"/>
  <c r="B42" i="4"/>
  <c r="B43" i="4"/>
  <c r="B46" i="4"/>
  <c r="B47" i="4"/>
  <c r="B50" i="4"/>
  <c r="B51" i="4"/>
  <c r="B54" i="4"/>
  <c r="B55" i="4"/>
  <c r="B58" i="4"/>
  <c r="B59" i="4"/>
  <c r="B62" i="4"/>
  <c r="B63" i="4"/>
  <c r="B66" i="4"/>
  <c r="B67" i="4"/>
  <c r="B70" i="4"/>
  <c r="B71" i="4"/>
  <c r="B74" i="4"/>
  <c r="B75" i="4"/>
  <c r="B78" i="4"/>
  <c r="B79" i="4"/>
  <c r="B82" i="4"/>
  <c r="B83" i="4"/>
  <c r="B86" i="4"/>
  <c r="B87" i="4"/>
  <c r="B90" i="4"/>
  <c r="B91" i="4"/>
  <c r="B94" i="4"/>
  <c r="B95" i="4"/>
  <c r="B98" i="4"/>
  <c r="B99" i="4"/>
  <c r="B102" i="4"/>
  <c r="B103" i="4"/>
  <c r="B106" i="4"/>
  <c r="B107" i="4"/>
  <c r="B110" i="4"/>
  <c r="B111" i="4"/>
  <c r="B114" i="4"/>
  <c r="B115" i="4"/>
  <c r="B118" i="4"/>
  <c r="B119" i="4"/>
  <c r="B122" i="4"/>
  <c r="B123" i="4"/>
  <c r="B126" i="4"/>
  <c r="B127" i="4"/>
  <c r="B130" i="4"/>
  <c r="B131" i="4"/>
  <c r="B134" i="4"/>
  <c r="B135" i="4"/>
  <c r="B138" i="4"/>
  <c r="B139" i="4"/>
  <c r="B142" i="4"/>
  <c r="B143" i="4"/>
  <c r="B146" i="4"/>
  <c r="B147" i="4"/>
  <c r="B150" i="4"/>
  <c r="B151" i="4"/>
  <c r="B154" i="4"/>
  <c r="B155" i="4"/>
  <c r="B158" i="4"/>
  <c r="B159" i="4"/>
  <c r="B162" i="4"/>
  <c r="B163" i="4"/>
  <c r="B166" i="4"/>
  <c r="B167" i="4"/>
  <c r="B170" i="4"/>
  <c r="B171" i="4"/>
  <c r="B174" i="4"/>
  <c r="B175" i="4"/>
  <c r="B178" i="4"/>
  <c r="B179" i="4"/>
  <c r="B182" i="4"/>
  <c r="B183" i="4"/>
  <c r="B186" i="4"/>
  <c r="B187" i="4"/>
  <c r="B190" i="4"/>
  <c r="B191" i="4"/>
  <c r="B194" i="4"/>
  <c r="B195" i="4"/>
  <c r="B198" i="4"/>
  <c r="B199" i="4"/>
  <c r="B202" i="4"/>
  <c r="B203" i="4"/>
  <c r="B206" i="4"/>
  <c r="B207" i="4"/>
  <c r="B210" i="4"/>
  <c r="B211" i="4"/>
  <c r="B214" i="4"/>
  <c r="B215" i="4"/>
  <c r="B218" i="4"/>
  <c r="B219" i="4"/>
  <c r="B222" i="4"/>
  <c r="B223" i="4"/>
  <c r="B226" i="4"/>
  <c r="B227" i="4"/>
  <c r="B230" i="4"/>
  <c r="B231" i="4"/>
  <c r="B234" i="4"/>
  <c r="B235" i="4"/>
  <c r="B238" i="4"/>
  <c r="B239" i="4"/>
  <c r="B242" i="4"/>
  <c r="B243" i="4"/>
  <c r="B246" i="4"/>
  <c r="B247" i="4"/>
  <c r="B250" i="4"/>
  <c r="B251" i="4"/>
  <c r="B254" i="4"/>
  <c r="B255" i="4"/>
  <c r="B258" i="4"/>
  <c r="B259" i="4"/>
  <c r="B262" i="4"/>
  <c r="B263" i="4"/>
  <c r="B266" i="4"/>
  <c r="B267" i="4"/>
  <c r="B270" i="4"/>
  <c r="B271" i="4"/>
  <c r="B274" i="4"/>
  <c r="B275" i="4"/>
  <c r="B278" i="4"/>
  <c r="B279" i="4"/>
  <c r="B282" i="4"/>
  <c r="B283" i="4"/>
  <c r="B286" i="4"/>
  <c r="B287" i="4"/>
  <c r="B290" i="4"/>
  <c r="B291" i="4"/>
  <c r="B294" i="4"/>
  <c r="B295" i="4"/>
  <c r="B298" i="4"/>
  <c r="B299" i="4"/>
  <c r="B302" i="4"/>
  <c r="B303" i="4"/>
  <c r="B306" i="4"/>
  <c r="B307" i="4"/>
  <c r="B310" i="4"/>
  <c r="B311" i="4"/>
  <c r="B314" i="4"/>
  <c r="B315" i="4"/>
  <c r="B318" i="4"/>
  <c r="B319" i="4"/>
  <c r="B322" i="4"/>
  <c r="B323" i="4"/>
  <c r="B326" i="4"/>
  <c r="B327" i="4"/>
  <c r="B330" i="4"/>
  <c r="B331" i="4"/>
  <c r="B21" i="4"/>
  <c r="B25" i="4"/>
  <c r="B29" i="4"/>
  <c r="B5" i="4"/>
  <c r="B6" i="4"/>
  <c r="B9" i="4"/>
  <c r="B10" i="4"/>
  <c r="B13" i="4"/>
  <c r="B14" i="4"/>
  <c r="B17" i="4"/>
  <c r="B18" i="4"/>
  <c r="A36" i="4"/>
  <c r="B36" i="4" s="1"/>
  <c r="A37" i="4"/>
  <c r="B37" i="4" s="1"/>
  <c r="A38" i="4"/>
  <c r="A39" i="4"/>
  <c r="A40" i="4"/>
  <c r="B40" i="4" s="1"/>
  <c r="A41" i="4"/>
  <c r="B41" i="4" s="1"/>
  <c r="A42" i="4"/>
  <c r="A43" i="4"/>
  <c r="A44" i="4"/>
  <c r="B44" i="4" s="1"/>
  <c r="A45" i="4"/>
  <c r="B45" i="4" s="1"/>
  <c r="A46" i="4"/>
  <c r="A47" i="4"/>
  <c r="A48" i="4"/>
  <c r="B48" i="4" s="1"/>
  <c r="A49" i="4"/>
  <c r="B49" i="4" s="1"/>
  <c r="A50" i="4"/>
  <c r="A51" i="4"/>
  <c r="A52" i="4"/>
  <c r="B52" i="4" s="1"/>
  <c r="A53" i="4"/>
  <c r="B53" i="4" s="1"/>
  <c r="A54" i="4"/>
  <c r="A55" i="4"/>
  <c r="A56" i="4"/>
  <c r="B56" i="4" s="1"/>
  <c r="A57" i="4"/>
  <c r="B57" i="4" s="1"/>
  <c r="A58" i="4"/>
  <c r="A59" i="4"/>
  <c r="A60" i="4"/>
  <c r="B60" i="4" s="1"/>
  <c r="A61" i="4"/>
  <c r="B61" i="4" s="1"/>
  <c r="A62" i="4"/>
  <c r="A63" i="4"/>
  <c r="A64" i="4"/>
  <c r="B64" i="4" s="1"/>
  <c r="A65" i="4"/>
  <c r="B65" i="4" s="1"/>
  <c r="A66" i="4"/>
  <c r="A67" i="4"/>
  <c r="A68" i="4"/>
  <c r="B68" i="4" s="1"/>
  <c r="A69" i="4"/>
  <c r="B69" i="4" s="1"/>
  <c r="A70" i="4"/>
  <c r="A71" i="4"/>
  <c r="A72" i="4"/>
  <c r="B72" i="4" s="1"/>
  <c r="A73" i="4"/>
  <c r="B73" i="4" s="1"/>
  <c r="A74" i="4"/>
  <c r="A75" i="4"/>
  <c r="A76" i="4"/>
  <c r="B76" i="4" s="1"/>
  <c r="A77" i="4"/>
  <c r="B77" i="4" s="1"/>
  <c r="A78" i="4"/>
  <c r="A79" i="4"/>
  <c r="A80" i="4"/>
  <c r="B80" i="4" s="1"/>
  <c r="A81" i="4"/>
  <c r="B81" i="4" s="1"/>
  <c r="A82" i="4"/>
  <c r="A83" i="4"/>
  <c r="A84" i="4"/>
  <c r="B84" i="4" s="1"/>
  <c r="A85" i="4"/>
  <c r="B85" i="4" s="1"/>
  <c r="A86" i="4"/>
  <c r="A87" i="4"/>
  <c r="A88" i="4"/>
  <c r="B88" i="4" s="1"/>
  <c r="A89" i="4"/>
  <c r="B89" i="4" s="1"/>
  <c r="A90" i="4"/>
  <c r="A91" i="4"/>
  <c r="A92" i="4"/>
  <c r="B92" i="4" s="1"/>
  <c r="A93" i="4"/>
  <c r="B93" i="4" s="1"/>
  <c r="A94" i="4"/>
  <c r="A95" i="4"/>
  <c r="A96" i="4"/>
  <c r="B96" i="4" s="1"/>
  <c r="A97" i="4"/>
  <c r="B97" i="4" s="1"/>
  <c r="A98" i="4"/>
  <c r="A99" i="4"/>
  <c r="A100" i="4"/>
  <c r="B100" i="4" s="1"/>
  <c r="A101" i="4"/>
  <c r="B101" i="4" s="1"/>
  <c r="A102" i="4"/>
  <c r="A103" i="4"/>
  <c r="A104" i="4"/>
  <c r="B104" i="4" s="1"/>
  <c r="A105" i="4"/>
  <c r="B105" i="4" s="1"/>
  <c r="A106" i="4"/>
  <c r="A107" i="4"/>
  <c r="A108" i="4"/>
  <c r="B108" i="4" s="1"/>
  <c r="A109" i="4"/>
  <c r="B109" i="4" s="1"/>
  <c r="A110" i="4"/>
  <c r="A111" i="4"/>
  <c r="A112" i="4"/>
  <c r="B112" i="4" s="1"/>
  <c r="A113" i="4"/>
  <c r="B113" i="4" s="1"/>
  <c r="A114" i="4"/>
  <c r="A115" i="4"/>
  <c r="A116" i="4"/>
  <c r="B116" i="4" s="1"/>
  <c r="A117" i="4"/>
  <c r="B117" i="4" s="1"/>
  <c r="A118" i="4"/>
  <c r="A119" i="4"/>
  <c r="A120" i="4"/>
  <c r="B120" i="4" s="1"/>
  <c r="A121" i="4"/>
  <c r="B121" i="4" s="1"/>
  <c r="A122" i="4"/>
  <c r="A123" i="4"/>
  <c r="A124" i="4"/>
  <c r="B124" i="4" s="1"/>
  <c r="A125" i="4"/>
  <c r="B125" i="4" s="1"/>
  <c r="A126" i="4"/>
  <c r="A127" i="4"/>
  <c r="A128" i="4"/>
  <c r="B128" i="4" s="1"/>
  <c r="A129" i="4"/>
  <c r="B129" i="4" s="1"/>
  <c r="A130" i="4"/>
  <c r="A131" i="4"/>
  <c r="A132" i="4"/>
  <c r="B132" i="4" s="1"/>
  <c r="A133" i="4"/>
  <c r="B133" i="4" s="1"/>
  <c r="A134" i="4"/>
  <c r="A135" i="4"/>
  <c r="A136" i="4"/>
  <c r="B136" i="4" s="1"/>
  <c r="A137" i="4"/>
  <c r="B137" i="4" s="1"/>
  <c r="A138" i="4"/>
  <c r="A139" i="4"/>
  <c r="A140" i="4"/>
  <c r="B140" i="4" s="1"/>
  <c r="A141" i="4"/>
  <c r="B141" i="4" s="1"/>
  <c r="A142" i="4"/>
  <c r="A143" i="4"/>
  <c r="A144" i="4"/>
  <c r="B144" i="4" s="1"/>
  <c r="A145" i="4"/>
  <c r="B145" i="4" s="1"/>
  <c r="A146" i="4"/>
  <c r="A147" i="4"/>
  <c r="A148" i="4"/>
  <c r="B148" i="4" s="1"/>
  <c r="A149" i="4"/>
  <c r="B149" i="4" s="1"/>
  <c r="A150" i="4"/>
  <c r="A151" i="4"/>
  <c r="A152" i="4"/>
  <c r="B152" i="4" s="1"/>
  <c r="A153" i="4"/>
  <c r="B153" i="4" s="1"/>
  <c r="A154" i="4"/>
  <c r="A155" i="4"/>
  <c r="A156" i="4"/>
  <c r="B156" i="4" s="1"/>
  <c r="A157" i="4"/>
  <c r="B157" i="4" s="1"/>
  <c r="A158" i="4"/>
  <c r="A159" i="4"/>
  <c r="A160" i="4"/>
  <c r="B160" i="4" s="1"/>
  <c r="A161" i="4"/>
  <c r="B161" i="4" s="1"/>
  <c r="A162" i="4"/>
  <c r="A163" i="4"/>
  <c r="A164" i="4"/>
  <c r="B164" i="4" s="1"/>
  <c r="A165" i="4"/>
  <c r="B165" i="4" s="1"/>
  <c r="A166" i="4"/>
  <c r="A167" i="4"/>
  <c r="A168" i="4"/>
  <c r="B168" i="4" s="1"/>
  <c r="A169" i="4"/>
  <c r="B169" i="4" s="1"/>
  <c r="A170" i="4"/>
  <c r="A171" i="4"/>
  <c r="A172" i="4"/>
  <c r="B172" i="4" s="1"/>
  <c r="A173" i="4"/>
  <c r="B173" i="4" s="1"/>
  <c r="A174" i="4"/>
  <c r="A175" i="4"/>
  <c r="A176" i="4"/>
  <c r="B176" i="4" s="1"/>
  <c r="A177" i="4"/>
  <c r="B177" i="4" s="1"/>
  <c r="A178" i="4"/>
  <c r="A179" i="4"/>
  <c r="A180" i="4"/>
  <c r="B180" i="4" s="1"/>
  <c r="A181" i="4"/>
  <c r="B181" i="4" s="1"/>
  <c r="A182" i="4"/>
  <c r="A183" i="4"/>
  <c r="A184" i="4"/>
  <c r="B184" i="4" s="1"/>
  <c r="A185" i="4"/>
  <c r="B185" i="4" s="1"/>
  <c r="A186" i="4"/>
  <c r="A187" i="4"/>
  <c r="A188" i="4"/>
  <c r="B188" i="4" s="1"/>
  <c r="A189" i="4"/>
  <c r="B189" i="4" s="1"/>
  <c r="A190" i="4"/>
  <c r="A191" i="4"/>
  <c r="A192" i="4"/>
  <c r="B192" i="4" s="1"/>
  <c r="A193" i="4"/>
  <c r="B193" i="4" s="1"/>
  <c r="A194" i="4"/>
  <c r="A195" i="4"/>
  <c r="A196" i="4"/>
  <c r="B196" i="4" s="1"/>
  <c r="A197" i="4"/>
  <c r="B197" i="4" s="1"/>
  <c r="A198" i="4"/>
  <c r="A199" i="4"/>
  <c r="A200" i="4"/>
  <c r="B200" i="4" s="1"/>
  <c r="A201" i="4"/>
  <c r="B201" i="4" s="1"/>
  <c r="A202" i="4"/>
  <c r="A203" i="4"/>
  <c r="A204" i="4"/>
  <c r="B204" i="4" s="1"/>
  <c r="A205" i="4"/>
  <c r="B205" i="4" s="1"/>
  <c r="A206" i="4"/>
  <c r="A207" i="4"/>
  <c r="A208" i="4"/>
  <c r="B208" i="4" s="1"/>
  <c r="A209" i="4"/>
  <c r="B209" i="4" s="1"/>
  <c r="A210" i="4"/>
  <c r="A211" i="4"/>
  <c r="A212" i="4"/>
  <c r="B212" i="4" s="1"/>
  <c r="A213" i="4"/>
  <c r="B213" i="4" s="1"/>
  <c r="A214" i="4"/>
  <c r="A215" i="4"/>
  <c r="A216" i="4"/>
  <c r="B216" i="4" s="1"/>
  <c r="A217" i="4"/>
  <c r="B217" i="4" s="1"/>
  <c r="A218" i="4"/>
  <c r="A219" i="4"/>
  <c r="A220" i="4"/>
  <c r="B220" i="4" s="1"/>
  <c r="A221" i="4"/>
  <c r="B221" i="4" s="1"/>
  <c r="A222" i="4"/>
  <c r="A223" i="4"/>
  <c r="A224" i="4"/>
  <c r="B224" i="4" s="1"/>
  <c r="A225" i="4"/>
  <c r="B225" i="4" s="1"/>
  <c r="A226" i="4"/>
  <c r="A227" i="4"/>
  <c r="A228" i="4"/>
  <c r="B228" i="4" s="1"/>
  <c r="A229" i="4"/>
  <c r="B229" i="4" s="1"/>
  <c r="A230" i="4"/>
  <c r="A231" i="4"/>
  <c r="A232" i="4"/>
  <c r="B232" i="4" s="1"/>
  <c r="A233" i="4"/>
  <c r="B233" i="4" s="1"/>
  <c r="A234" i="4"/>
  <c r="A235" i="4"/>
  <c r="A236" i="4"/>
  <c r="B236" i="4" s="1"/>
  <c r="A237" i="4"/>
  <c r="B237" i="4" s="1"/>
  <c r="A238" i="4"/>
  <c r="A239" i="4"/>
  <c r="A240" i="4"/>
  <c r="B240" i="4" s="1"/>
  <c r="A241" i="4"/>
  <c r="B241" i="4" s="1"/>
  <c r="A242" i="4"/>
  <c r="A243" i="4"/>
  <c r="A244" i="4"/>
  <c r="B244" i="4" s="1"/>
  <c r="A245" i="4"/>
  <c r="B245" i="4" s="1"/>
  <c r="A246" i="4"/>
  <c r="A247" i="4"/>
  <c r="A248" i="4"/>
  <c r="B248" i="4" s="1"/>
  <c r="A249" i="4"/>
  <c r="B249" i="4" s="1"/>
  <c r="A250" i="4"/>
  <c r="A251" i="4"/>
  <c r="A252" i="4"/>
  <c r="B252" i="4" s="1"/>
  <c r="A253" i="4"/>
  <c r="B253" i="4" s="1"/>
  <c r="A254" i="4"/>
  <c r="A255" i="4"/>
  <c r="A256" i="4"/>
  <c r="B256" i="4" s="1"/>
  <c r="A257" i="4"/>
  <c r="B257" i="4" s="1"/>
  <c r="A258" i="4"/>
  <c r="A259" i="4"/>
  <c r="A260" i="4"/>
  <c r="B260" i="4" s="1"/>
  <c r="A261" i="4"/>
  <c r="B261" i="4" s="1"/>
  <c r="A262" i="4"/>
  <c r="A263" i="4"/>
  <c r="A264" i="4"/>
  <c r="B264" i="4" s="1"/>
  <c r="A265" i="4"/>
  <c r="B265" i="4" s="1"/>
  <c r="A266" i="4"/>
  <c r="A267" i="4"/>
  <c r="A268" i="4"/>
  <c r="B268" i="4" s="1"/>
  <c r="A269" i="4"/>
  <c r="B269" i="4" s="1"/>
  <c r="A270" i="4"/>
  <c r="A271" i="4"/>
  <c r="A272" i="4"/>
  <c r="B272" i="4" s="1"/>
  <c r="A273" i="4"/>
  <c r="B273" i="4" s="1"/>
  <c r="A274" i="4"/>
  <c r="A275" i="4"/>
  <c r="A276" i="4"/>
  <c r="B276" i="4" s="1"/>
  <c r="A277" i="4"/>
  <c r="B277" i="4" s="1"/>
  <c r="A278" i="4"/>
  <c r="A279" i="4"/>
  <c r="A280" i="4"/>
  <c r="B280" i="4" s="1"/>
  <c r="A281" i="4"/>
  <c r="B281" i="4" s="1"/>
  <c r="A282" i="4"/>
  <c r="A283" i="4"/>
  <c r="A284" i="4"/>
  <c r="B284" i="4" s="1"/>
  <c r="A285" i="4"/>
  <c r="B285" i="4" s="1"/>
  <c r="A286" i="4"/>
  <c r="A287" i="4"/>
  <c r="A288" i="4"/>
  <c r="B288" i="4" s="1"/>
  <c r="A289" i="4"/>
  <c r="B289" i="4" s="1"/>
  <c r="A290" i="4"/>
  <c r="A291" i="4"/>
  <c r="A292" i="4"/>
  <c r="B292" i="4" s="1"/>
  <c r="A293" i="4"/>
  <c r="B293" i="4" s="1"/>
  <c r="A294" i="4"/>
  <c r="A295" i="4"/>
  <c r="A296" i="4"/>
  <c r="B296" i="4" s="1"/>
  <c r="A297" i="4"/>
  <c r="B297" i="4" s="1"/>
  <c r="A298" i="4"/>
  <c r="A299" i="4"/>
  <c r="A300" i="4"/>
  <c r="B300" i="4" s="1"/>
  <c r="A301" i="4"/>
  <c r="B301" i="4" s="1"/>
  <c r="A302" i="4"/>
  <c r="A303" i="4"/>
  <c r="A304" i="4"/>
  <c r="B304" i="4" s="1"/>
  <c r="A305" i="4"/>
  <c r="B305" i="4" s="1"/>
  <c r="A306" i="4"/>
  <c r="A307" i="4"/>
  <c r="A308" i="4"/>
  <c r="B308" i="4" s="1"/>
  <c r="A309" i="4"/>
  <c r="B309" i="4" s="1"/>
  <c r="A310" i="4"/>
  <c r="A311" i="4"/>
  <c r="A312" i="4"/>
  <c r="B312" i="4" s="1"/>
  <c r="A313" i="4"/>
  <c r="B313" i="4" s="1"/>
  <c r="A314" i="4"/>
  <c r="A315" i="4"/>
  <c r="A316" i="4"/>
  <c r="B316" i="4" s="1"/>
  <c r="A317" i="4"/>
  <c r="B317" i="4" s="1"/>
  <c r="A318" i="4"/>
  <c r="A319" i="4"/>
  <c r="A320" i="4"/>
  <c r="B320" i="4" s="1"/>
  <c r="A321" i="4"/>
  <c r="B321" i="4" s="1"/>
  <c r="A322" i="4"/>
  <c r="A323" i="4"/>
  <c r="A324" i="4"/>
  <c r="B324" i="4" s="1"/>
  <c r="A325" i="4"/>
  <c r="B325" i="4" s="1"/>
  <c r="A326" i="4"/>
  <c r="A327" i="4"/>
  <c r="A328" i="4"/>
  <c r="B328" i="4" s="1"/>
  <c r="A329" i="4"/>
  <c r="B329" i="4" s="1"/>
  <c r="A330" i="4"/>
  <c r="A331" i="4"/>
  <c r="A332" i="4"/>
  <c r="B332" i="4" s="1"/>
  <c r="A333" i="4"/>
  <c r="B333" i="4" s="1"/>
  <c r="A5" i="4"/>
  <c r="A6" i="4"/>
  <c r="A7" i="4"/>
  <c r="B7" i="4" s="1"/>
  <c r="A8" i="4"/>
  <c r="B8" i="4" s="1"/>
  <c r="A9" i="4"/>
  <c r="A10" i="4"/>
  <c r="A11" i="4"/>
  <c r="B11" i="4" s="1"/>
  <c r="A12" i="4"/>
  <c r="B12" i="4" s="1"/>
  <c r="A13" i="4"/>
  <c r="A14" i="4"/>
  <c r="A15" i="4"/>
  <c r="B15" i="4" s="1"/>
  <c r="A16" i="4"/>
  <c r="B16" i="4" s="1"/>
  <c r="A17" i="4"/>
  <c r="A18" i="4"/>
  <c r="A19" i="4"/>
  <c r="B19" i="4" s="1"/>
  <c r="A20" i="4"/>
  <c r="B20" i="4" s="1"/>
  <c r="A21" i="4"/>
  <c r="A22" i="4"/>
  <c r="B22" i="4" s="1"/>
  <c r="A23" i="4"/>
  <c r="B23" i="4" s="1"/>
  <c r="A24" i="4"/>
  <c r="B24" i="4" s="1"/>
  <c r="A25" i="4"/>
  <c r="A26" i="4"/>
  <c r="B26" i="4" s="1"/>
  <c r="A27" i="4"/>
  <c r="B27" i="4" s="1"/>
  <c r="A28" i="4"/>
  <c r="B28" i="4" s="1"/>
  <c r="A29" i="4"/>
  <c r="A30" i="4"/>
  <c r="B30" i="4" s="1"/>
  <c r="A31" i="4"/>
  <c r="B31" i="4" s="1"/>
  <c r="A32" i="4"/>
  <c r="B32" i="4" s="1"/>
  <c r="A33" i="4"/>
  <c r="B33" i="4" s="1"/>
  <c r="A34" i="4"/>
  <c r="A35" i="4"/>
  <c r="B35" i="4" s="1"/>
  <c r="A4" i="4"/>
  <c r="B4" i="4" s="1"/>
  <c r="A1" i="4"/>
  <c r="F1" i="4"/>
  <c r="J1" i="1"/>
  <c r="I1" i="1"/>
  <c r="I3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4" i="1"/>
  <c r="G32" i="1" l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4" i="1"/>
  <c r="G335" i="1"/>
  <c r="F335" i="1"/>
  <c r="E335" i="1"/>
  <c r="D335" i="1"/>
  <c r="D334" i="1"/>
  <c r="E25" i="1"/>
  <c r="F25" i="1" s="1"/>
  <c r="D336" i="8" l="1"/>
  <c r="C336" i="8"/>
  <c r="D14" i="8"/>
  <c r="C14" i="8"/>
  <c r="E225" i="8"/>
  <c r="D225" i="8"/>
  <c r="C225" i="8"/>
  <c r="E214" i="8"/>
  <c r="D214" i="8"/>
  <c r="C214" i="8"/>
  <c r="F335" i="9"/>
  <c r="F334" i="9"/>
  <c r="F333" i="9"/>
  <c r="F332" i="9"/>
  <c r="F331" i="9"/>
  <c r="F330" i="9"/>
  <c r="F329" i="9"/>
  <c r="F328" i="9"/>
  <c r="F327" i="9"/>
  <c r="F326" i="9"/>
  <c r="F325" i="9"/>
  <c r="F324" i="9"/>
  <c r="F323" i="9"/>
  <c r="F322" i="9"/>
  <c r="F321" i="9"/>
  <c r="F320" i="9"/>
  <c r="F319" i="9"/>
  <c r="F318" i="9"/>
  <c r="F317" i="9"/>
  <c r="F316" i="9"/>
  <c r="F315" i="9"/>
  <c r="F314" i="9"/>
  <c r="F313" i="9"/>
  <c r="F312" i="9"/>
  <c r="F311" i="9"/>
  <c r="F310" i="9"/>
  <c r="F309" i="9"/>
  <c r="F308" i="9"/>
  <c r="F307" i="9"/>
  <c r="F306" i="9"/>
  <c r="F305" i="9"/>
  <c r="F304" i="9"/>
  <c r="F303" i="9"/>
  <c r="F302" i="9"/>
  <c r="F301" i="9"/>
  <c r="F300" i="9"/>
  <c r="F299" i="9"/>
  <c r="F298" i="9"/>
  <c r="F297" i="9"/>
  <c r="F296" i="9"/>
  <c r="F295" i="9"/>
  <c r="F294" i="9"/>
  <c r="F293" i="9"/>
  <c r="F292" i="9"/>
  <c r="F291" i="9"/>
  <c r="F290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E4" i="1"/>
  <c r="F4" i="1" s="1"/>
  <c r="F4" i="8" l="1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339" i="8"/>
  <c r="F25" i="8"/>
  <c r="F26" i="8"/>
  <c r="F340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341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" i="8"/>
  <c r="E7" i="1" l="1"/>
  <c r="F7" i="1" s="1"/>
  <c r="E11" i="1"/>
  <c r="F11" i="1" s="1"/>
  <c r="E15" i="1"/>
  <c r="F15" i="1" s="1"/>
  <c r="E19" i="1"/>
  <c r="F19" i="1" s="1"/>
  <c r="E23" i="1"/>
  <c r="F23" i="1" s="1"/>
  <c r="E27" i="1"/>
  <c r="F27" i="1" s="1"/>
  <c r="E31" i="1"/>
  <c r="F31" i="1" s="1"/>
  <c r="E35" i="1"/>
  <c r="F35" i="1" s="1"/>
  <c r="E39" i="1"/>
  <c r="F39" i="1" s="1"/>
  <c r="E43" i="1"/>
  <c r="F43" i="1" s="1"/>
  <c r="E47" i="1"/>
  <c r="F47" i="1" s="1"/>
  <c r="E51" i="1"/>
  <c r="F51" i="1" s="1"/>
  <c r="E55" i="1"/>
  <c r="F55" i="1" s="1"/>
  <c r="E59" i="1"/>
  <c r="F59" i="1" s="1"/>
  <c r="E63" i="1"/>
  <c r="F63" i="1" s="1"/>
  <c r="E67" i="1"/>
  <c r="F67" i="1" s="1"/>
  <c r="E71" i="1"/>
  <c r="F71" i="1" s="1"/>
  <c r="E75" i="1"/>
  <c r="F75" i="1" s="1"/>
  <c r="E79" i="1"/>
  <c r="F79" i="1" s="1"/>
  <c r="E83" i="1"/>
  <c r="F83" i="1" s="1"/>
  <c r="E87" i="1"/>
  <c r="F87" i="1" s="1"/>
  <c r="E91" i="1"/>
  <c r="F91" i="1" s="1"/>
  <c r="E95" i="1"/>
  <c r="F95" i="1" s="1"/>
  <c r="E99" i="1"/>
  <c r="F99" i="1" s="1"/>
  <c r="E103" i="1"/>
  <c r="F103" i="1" s="1"/>
  <c r="E107" i="1"/>
  <c r="F107" i="1" s="1"/>
  <c r="E111" i="1"/>
  <c r="F111" i="1" s="1"/>
  <c r="E115" i="1"/>
  <c r="F115" i="1" s="1"/>
  <c r="E119" i="1"/>
  <c r="F119" i="1" s="1"/>
  <c r="E123" i="1"/>
  <c r="F123" i="1" s="1"/>
  <c r="E127" i="1"/>
  <c r="F127" i="1" s="1"/>
  <c r="E131" i="1"/>
  <c r="F131" i="1" s="1"/>
  <c r="E135" i="1"/>
  <c r="F135" i="1" s="1"/>
  <c r="E139" i="1"/>
  <c r="F139" i="1" s="1"/>
  <c r="E143" i="1"/>
  <c r="F143" i="1" s="1"/>
  <c r="E147" i="1"/>
  <c r="F147" i="1" s="1"/>
  <c r="E151" i="1"/>
  <c r="F151" i="1" s="1"/>
  <c r="E155" i="1"/>
  <c r="F155" i="1" s="1"/>
  <c r="E159" i="1"/>
  <c r="F159" i="1" s="1"/>
  <c r="E163" i="1"/>
  <c r="F163" i="1" s="1"/>
  <c r="E167" i="1"/>
  <c r="F167" i="1" s="1"/>
  <c r="E171" i="1"/>
  <c r="F171" i="1" s="1"/>
  <c r="E175" i="1"/>
  <c r="F175" i="1" s="1"/>
  <c r="E179" i="1"/>
  <c r="F179" i="1" s="1"/>
  <c r="E183" i="1"/>
  <c r="F183" i="1" s="1"/>
  <c r="E187" i="1"/>
  <c r="F187" i="1" s="1"/>
  <c r="E191" i="1"/>
  <c r="F191" i="1" s="1"/>
  <c r="E195" i="1"/>
  <c r="F195" i="1" s="1"/>
  <c r="E199" i="1"/>
  <c r="F199" i="1" s="1"/>
  <c r="E203" i="1"/>
  <c r="F203" i="1" s="1"/>
  <c r="E207" i="1"/>
  <c r="F207" i="1" s="1"/>
  <c r="E211" i="1"/>
  <c r="F211" i="1" s="1"/>
  <c r="E215" i="1"/>
  <c r="F215" i="1" s="1"/>
  <c r="E219" i="1"/>
  <c r="F219" i="1" s="1"/>
  <c r="E223" i="1"/>
  <c r="F223" i="1" s="1"/>
  <c r="E227" i="1"/>
  <c r="F227" i="1" s="1"/>
  <c r="E231" i="1"/>
  <c r="F231" i="1" s="1"/>
  <c r="E235" i="1"/>
  <c r="F235" i="1" s="1"/>
  <c r="E239" i="1"/>
  <c r="F239" i="1" s="1"/>
  <c r="E243" i="1"/>
  <c r="F243" i="1" s="1"/>
  <c r="E247" i="1"/>
  <c r="F247" i="1" s="1"/>
  <c r="E251" i="1"/>
  <c r="F251" i="1" s="1"/>
  <c r="E255" i="1"/>
  <c r="F255" i="1" s="1"/>
  <c r="E259" i="1"/>
  <c r="F259" i="1" s="1"/>
  <c r="E263" i="1"/>
  <c r="F263" i="1" s="1"/>
  <c r="E267" i="1"/>
  <c r="F267" i="1" s="1"/>
  <c r="E271" i="1"/>
  <c r="F271" i="1" s="1"/>
  <c r="E275" i="1"/>
  <c r="F275" i="1" s="1"/>
  <c r="E279" i="1"/>
  <c r="F279" i="1" s="1"/>
  <c r="E283" i="1"/>
  <c r="F283" i="1" s="1"/>
  <c r="E287" i="1"/>
  <c r="F287" i="1" s="1"/>
  <c r="E291" i="1"/>
  <c r="F291" i="1" s="1"/>
  <c r="E295" i="1"/>
  <c r="F295" i="1" s="1"/>
  <c r="E299" i="1"/>
  <c r="F299" i="1" s="1"/>
  <c r="E303" i="1"/>
  <c r="F303" i="1" s="1"/>
  <c r="E307" i="1"/>
  <c r="F307" i="1" s="1"/>
  <c r="E311" i="1"/>
  <c r="F311" i="1" s="1"/>
  <c r="E315" i="1"/>
  <c r="F315" i="1" s="1"/>
  <c r="E319" i="1"/>
  <c r="F319" i="1" s="1"/>
  <c r="E323" i="1"/>
  <c r="F323" i="1" s="1"/>
  <c r="E327" i="1"/>
  <c r="F327" i="1" s="1"/>
  <c r="E331" i="1"/>
  <c r="F331" i="1" s="1"/>
  <c r="E9" i="1"/>
  <c r="F9" i="1" s="1"/>
  <c r="E8" i="1"/>
  <c r="F8" i="1" s="1"/>
  <c r="E12" i="1"/>
  <c r="F12" i="1" s="1"/>
  <c r="E16" i="1"/>
  <c r="F16" i="1" s="1"/>
  <c r="E20" i="1"/>
  <c r="F20" i="1" s="1"/>
  <c r="E24" i="1"/>
  <c r="F24" i="1" s="1"/>
  <c r="E28" i="1"/>
  <c r="F28" i="1" s="1"/>
  <c r="E32" i="1"/>
  <c r="F32" i="1" s="1"/>
  <c r="E36" i="1"/>
  <c r="F36" i="1" s="1"/>
  <c r="E40" i="1"/>
  <c r="F40" i="1" s="1"/>
  <c r="E44" i="1"/>
  <c r="F44" i="1" s="1"/>
  <c r="E48" i="1"/>
  <c r="F48" i="1" s="1"/>
  <c r="E52" i="1"/>
  <c r="F52" i="1" s="1"/>
  <c r="E56" i="1"/>
  <c r="F56" i="1" s="1"/>
  <c r="E60" i="1"/>
  <c r="F60" i="1" s="1"/>
  <c r="E64" i="1"/>
  <c r="F64" i="1" s="1"/>
  <c r="E68" i="1"/>
  <c r="F68" i="1" s="1"/>
  <c r="E72" i="1"/>
  <c r="F72" i="1" s="1"/>
  <c r="E76" i="1"/>
  <c r="F76" i="1" s="1"/>
  <c r="E80" i="1"/>
  <c r="F80" i="1" s="1"/>
  <c r="E84" i="1"/>
  <c r="F84" i="1" s="1"/>
  <c r="E88" i="1"/>
  <c r="F88" i="1" s="1"/>
  <c r="E92" i="1"/>
  <c r="F92" i="1" s="1"/>
  <c r="E96" i="1"/>
  <c r="F96" i="1" s="1"/>
  <c r="E100" i="1"/>
  <c r="F100" i="1" s="1"/>
  <c r="E104" i="1"/>
  <c r="F104" i="1" s="1"/>
  <c r="E108" i="1"/>
  <c r="F108" i="1" s="1"/>
  <c r="E112" i="1"/>
  <c r="F112" i="1" s="1"/>
  <c r="E116" i="1"/>
  <c r="F116" i="1" s="1"/>
  <c r="E120" i="1"/>
  <c r="F120" i="1" s="1"/>
  <c r="E124" i="1"/>
  <c r="F124" i="1" s="1"/>
  <c r="E128" i="1"/>
  <c r="F128" i="1" s="1"/>
  <c r="E132" i="1"/>
  <c r="F132" i="1" s="1"/>
  <c r="E136" i="1"/>
  <c r="F136" i="1" s="1"/>
  <c r="E140" i="1"/>
  <c r="F140" i="1" s="1"/>
  <c r="E144" i="1"/>
  <c r="F144" i="1" s="1"/>
  <c r="E148" i="1"/>
  <c r="F148" i="1" s="1"/>
  <c r="E152" i="1"/>
  <c r="F152" i="1" s="1"/>
  <c r="E156" i="1"/>
  <c r="F156" i="1" s="1"/>
  <c r="E160" i="1"/>
  <c r="F160" i="1" s="1"/>
  <c r="E164" i="1"/>
  <c r="F164" i="1" s="1"/>
  <c r="E168" i="1"/>
  <c r="F168" i="1" s="1"/>
  <c r="E172" i="1"/>
  <c r="F172" i="1" s="1"/>
  <c r="E176" i="1"/>
  <c r="F176" i="1" s="1"/>
  <c r="E180" i="1"/>
  <c r="F180" i="1" s="1"/>
  <c r="E184" i="1"/>
  <c r="F184" i="1" s="1"/>
  <c r="E188" i="1"/>
  <c r="F188" i="1" s="1"/>
  <c r="E192" i="1"/>
  <c r="F192" i="1" s="1"/>
  <c r="E196" i="1"/>
  <c r="F196" i="1" s="1"/>
  <c r="E200" i="1"/>
  <c r="F200" i="1" s="1"/>
  <c r="E204" i="1"/>
  <c r="F204" i="1" s="1"/>
  <c r="E208" i="1"/>
  <c r="F208" i="1" s="1"/>
  <c r="E212" i="1"/>
  <c r="F212" i="1" s="1"/>
  <c r="E216" i="1"/>
  <c r="F216" i="1" s="1"/>
  <c r="E220" i="1"/>
  <c r="F220" i="1" s="1"/>
  <c r="E224" i="1"/>
  <c r="F224" i="1" s="1"/>
  <c r="E228" i="1"/>
  <c r="F228" i="1" s="1"/>
  <c r="E232" i="1"/>
  <c r="F232" i="1" s="1"/>
  <c r="E236" i="1"/>
  <c r="F236" i="1" s="1"/>
  <c r="E240" i="1"/>
  <c r="F240" i="1" s="1"/>
  <c r="E244" i="1"/>
  <c r="F244" i="1" s="1"/>
  <c r="E248" i="1"/>
  <c r="F248" i="1" s="1"/>
  <c r="E252" i="1"/>
  <c r="F252" i="1" s="1"/>
  <c r="E256" i="1"/>
  <c r="F256" i="1" s="1"/>
  <c r="E260" i="1"/>
  <c r="F260" i="1" s="1"/>
  <c r="E264" i="1"/>
  <c r="F264" i="1" s="1"/>
  <c r="E268" i="1"/>
  <c r="F268" i="1" s="1"/>
  <c r="E272" i="1"/>
  <c r="F272" i="1" s="1"/>
  <c r="E276" i="1"/>
  <c r="F276" i="1" s="1"/>
  <c r="E280" i="1"/>
  <c r="F280" i="1" s="1"/>
  <c r="E284" i="1"/>
  <c r="F284" i="1" s="1"/>
  <c r="E288" i="1"/>
  <c r="F288" i="1" s="1"/>
  <c r="E292" i="1"/>
  <c r="F292" i="1" s="1"/>
  <c r="E296" i="1"/>
  <c r="F296" i="1" s="1"/>
  <c r="E300" i="1"/>
  <c r="E304" i="1"/>
  <c r="F304" i="1" s="1"/>
  <c r="E308" i="1"/>
  <c r="F308" i="1" s="1"/>
  <c r="E312" i="1"/>
  <c r="F312" i="1" s="1"/>
  <c r="E316" i="1"/>
  <c r="F316" i="1" s="1"/>
  <c r="E320" i="1"/>
  <c r="F320" i="1" s="1"/>
  <c r="E324" i="1"/>
  <c r="F324" i="1" s="1"/>
  <c r="E328" i="1"/>
  <c r="F328" i="1" s="1"/>
  <c r="E332" i="1"/>
  <c r="F332" i="1" s="1"/>
  <c r="E5" i="1"/>
  <c r="F5" i="1" s="1"/>
  <c r="E13" i="1"/>
  <c r="F13" i="1" s="1"/>
  <c r="E14" i="1"/>
  <c r="F14" i="1" s="1"/>
  <c r="E22" i="1"/>
  <c r="F22" i="1" s="1"/>
  <c r="E30" i="1"/>
  <c r="F30" i="1" s="1"/>
  <c r="E38" i="1"/>
  <c r="F38" i="1" s="1"/>
  <c r="E46" i="1"/>
  <c r="F46" i="1" s="1"/>
  <c r="E54" i="1"/>
  <c r="F54" i="1" s="1"/>
  <c r="E62" i="1"/>
  <c r="F62" i="1" s="1"/>
  <c r="E70" i="1"/>
  <c r="F70" i="1" s="1"/>
  <c r="E78" i="1"/>
  <c r="F78" i="1" s="1"/>
  <c r="E86" i="1"/>
  <c r="F86" i="1" s="1"/>
  <c r="E94" i="1"/>
  <c r="F94" i="1" s="1"/>
  <c r="E102" i="1"/>
  <c r="F102" i="1" s="1"/>
  <c r="E110" i="1"/>
  <c r="F110" i="1" s="1"/>
  <c r="E118" i="1"/>
  <c r="F118" i="1" s="1"/>
  <c r="E126" i="1"/>
  <c r="F126" i="1" s="1"/>
  <c r="E134" i="1"/>
  <c r="F134" i="1" s="1"/>
  <c r="E142" i="1"/>
  <c r="F142" i="1" s="1"/>
  <c r="E150" i="1"/>
  <c r="F150" i="1" s="1"/>
  <c r="E158" i="1"/>
  <c r="F158" i="1" s="1"/>
  <c r="E166" i="1"/>
  <c r="F166" i="1" s="1"/>
  <c r="E174" i="1"/>
  <c r="F174" i="1" s="1"/>
  <c r="E182" i="1"/>
  <c r="F182" i="1" s="1"/>
  <c r="E190" i="1"/>
  <c r="F190" i="1" s="1"/>
  <c r="E198" i="1"/>
  <c r="F198" i="1" s="1"/>
  <c r="E206" i="1"/>
  <c r="F206" i="1" s="1"/>
  <c r="E214" i="1"/>
  <c r="F214" i="1" s="1"/>
  <c r="E222" i="1"/>
  <c r="F222" i="1" s="1"/>
  <c r="E230" i="1"/>
  <c r="F230" i="1" s="1"/>
  <c r="E238" i="1"/>
  <c r="F238" i="1" s="1"/>
  <c r="E246" i="1"/>
  <c r="F246" i="1" s="1"/>
  <c r="E254" i="1"/>
  <c r="F254" i="1" s="1"/>
  <c r="E262" i="1"/>
  <c r="F262" i="1" s="1"/>
  <c r="E270" i="1"/>
  <c r="F270" i="1" s="1"/>
  <c r="E278" i="1"/>
  <c r="F278" i="1" s="1"/>
  <c r="E286" i="1"/>
  <c r="F286" i="1" s="1"/>
  <c r="E294" i="1"/>
  <c r="F294" i="1" s="1"/>
  <c r="E302" i="1"/>
  <c r="F302" i="1" s="1"/>
  <c r="E310" i="1"/>
  <c r="F310" i="1" s="1"/>
  <c r="E318" i="1"/>
  <c r="F318" i="1" s="1"/>
  <c r="E326" i="1"/>
  <c r="F326" i="1" s="1"/>
  <c r="E290" i="1"/>
  <c r="F290" i="1" s="1"/>
  <c r="E306" i="1"/>
  <c r="F306" i="1" s="1"/>
  <c r="E322" i="1"/>
  <c r="F322" i="1" s="1"/>
  <c r="E10" i="1"/>
  <c r="F10" i="1" s="1"/>
  <c r="E37" i="1"/>
  <c r="F37" i="1" s="1"/>
  <c r="E53" i="1"/>
  <c r="F53" i="1" s="1"/>
  <c r="E69" i="1"/>
  <c r="F69" i="1" s="1"/>
  <c r="E85" i="1"/>
  <c r="F85" i="1" s="1"/>
  <c r="E101" i="1"/>
  <c r="F101" i="1" s="1"/>
  <c r="E117" i="1"/>
  <c r="F117" i="1" s="1"/>
  <c r="E133" i="1"/>
  <c r="F133" i="1" s="1"/>
  <c r="E149" i="1"/>
  <c r="F149" i="1" s="1"/>
  <c r="E165" i="1"/>
  <c r="F165" i="1" s="1"/>
  <c r="E181" i="1"/>
  <c r="F181" i="1" s="1"/>
  <c r="E197" i="1"/>
  <c r="F197" i="1" s="1"/>
  <c r="E213" i="1"/>
  <c r="F213" i="1" s="1"/>
  <c r="E229" i="1"/>
  <c r="F229" i="1" s="1"/>
  <c r="E245" i="1"/>
  <c r="F245" i="1" s="1"/>
  <c r="E261" i="1"/>
  <c r="F261" i="1" s="1"/>
  <c r="E277" i="1"/>
  <c r="F277" i="1" s="1"/>
  <c r="E293" i="1"/>
  <c r="F293" i="1" s="1"/>
  <c r="E309" i="1"/>
  <c r="F309" i="1" s="1"/>
  <c r="E325" i="1"/>
  <c r="F325" i="1" s="1"/>
  <c r="E17" i="1"/>
  <c r="F17" i="1" s="1"/>
  <c r="E33" i="1"/>
  <c r="F33" i="1" s="1"/>
  <c r="E41" i="1"/>
  <c r="F41" i="1" s="1"/>
  <c r="E49" i="1"/>
  <c r="F49" i="1" s="1"/>
  <c r="E57" i="1"/>
  <c r="F57" i="1" s="1"/>
  <c r="E65" i="1"/>
  <c r="F65" i="1" s="1"/>
  <c r="E73" i="1"/>
  <c r="F73" i="1" s="1"/>
  <c r="E81" i="1"/>
  <c r="F81" i="1" s="1"/>
  <c r="E89" i="1"/>
  <c r="F89" i="1" s="1"/>
  <c r="E97" i="1"/>
  <c r="F97" i="1" s="1"/>
  <c r="E105" i="1"/>
  <c r="F105" i="1" s="1"/>
  <c r="E113" i="1"/>
  <c r="F113" i="1" s="1"/>
  <c r="E121" i="1"/>
  <c r="F121" i="1" s="1"/>
  <c r="E129" i="1"/>
  <c r="F129" i="1" s="1"/>
  <c r="E137" i="1"/>
  <c r="F137" i="1" s="1"/>
  <c r="E145" i="1"/>
  <c r="F145" i="1" s="1"/>
  <c r="E153" i="1"/>
  <c r="F153" i="1" s="1"/>
  <c r="E161" i="1"/>
  <c r="F161" i="1" s="1"/>
  <c r="E169" i="1"/>
  <c r="F169" i="1" s="1"/>
  <c r="E177" i="1"/>
  <c r="F177" i="1" s="1"/>
  <c r="E185" i="1"/>
  <c r="F185" i="1" s="1"/>
  <c r="E193" i="1"/>
  <c r="F193" i="1" s="1"/>
  <c r="E201" i="1"/>
  <c r="F201" i="1" s="1"/>
  <c r="E209" i="1"/>
  <c r="F209" i="1" s="1"/>
  <c r="E217" i="1"/>
  <c r="F217" i="1" s="1"/>
  <c r="E225" i="1"/>
  <c r="F225" i="1" s="1"/>
  <c r="E233" i="1"/>
  <c r="F233" i="1" s="1"/>
  <c r="E241" i="1"/>
  <c r="F241" i="1" s="1"/>
  <c r="E249" i="1"/>
  <c r="F249" i="1" s="1"/>
  <c r="E257" i="1"/>
  <c r="F257" i="1" s="1"/>
  <c r="E265" i="1"/>
  <c r="F265" i="1" s="1"/>
  <c r="E273" i="1"/>
  <c r="F273" i="1" s="1"/>
  <c r="E281" i="1"/>
  <c r="F281" i="1" s="1"/>
  <c r="E289" i="1"/>
  <c r="F289" i="1" s="1"/>
  <c r="E297" i="1"/>
  <c r="F297" i="1" s="1"/>
  <c r="E305" i="1"/>
  <c r="F305" i="1" s="1"/>
  <c r="E313" i="1"/>
  <c r="F313" i="1" s="1"/>
  <c r="E321" i="1"/>
  <c r="F321" i="1" s="1"/>
  <c r="E329" i="1"/>
  <c r="F329" i="1" s="1"/>
  <c r="E6" i="1"/>
  <c r="F6" i="1" s="1"/>
  <c r="E18" i="1"/>
  <c r="F18" i="1" s="1"/>
  <c r="E26" i="1"/>
  <c r="F26" i="1" s="1"/>
  <c r="E34" i="1"/>
  <c r="F34" i="1" s="1"/>
  <c r="E42" i="1"/>
  <c r="F42" i="1" s="1"/>
  <c r="E50" i="1"/>
  <c r="F50" i="1" s="1"/>
  <c r="E58" i="1"/>
  <c r="F58" i="1" s="1"/>
  <c r="E66" i="1"/>
  <c r="F66" i="1" s="1"/>
  <c r="E74" i="1"/>
  <c r="F74" i="1" s="1"/>
  <c r="E82" i="1"/>
  <c r="F82" i="1" s="1"/>
  <c r="E90" i="1"/>
  <c r="F90" i="1" s="1"/>
  <c r="E98" i="1"/>
  <c r="F98" i="1" s="1"/>
  <c r="E106" i="1"/>
  <c r="F106" i="1" s="1"/>
  <c r="E114" i="1"/>
  <c r="F114" i="1" s="1"/>
  <c r="E122" i="1"/>
  <c r="F122" i="1" s="1"/>
  <c r="E130" i="1"/>
  <c r="F130" i="1" s="1"/>
  <c r="E138" i="1"/>
  <c r="F138" i="1" s="1"/>
  <c r="E146" i="1"/>
  <c r="F146" i="1" s="1"/>
  <c r="E154" i="1"/>
  <c r="F154" i="1" s="1"/>
  <c r="E162" i="1"/>
  <c r="F162" i="1" s="1"/>
  <c r="E170" i="1"/>
  <c r="F170" i="1" s="1"/>
  <c r="E178" i="1"/>
  <c r="F178" i="1" s="1"/>
  <c r="E186" i="1"/>
  <c r="F186" i="1" s="1"/>
  <c r="E194" i="1"/>
  <c r="F194" i="1" s="1"/>
  <c r="E202" i="1"/>
  <c r="F202" i="1" s="1"/>
  <c r="E210" i="1"/>
  <c r="F210" i="1" s="1"/>
  <c r="E218" i="1"/>
  <c r="F218" i="1" s="1"/>
  <c r="E226" i="1"/>
  <c r="F226" i="1" s="1"/>
  <c r="E234" i="1"/>
  <c r="F234" i="1" s="1"/>
  <c r="E242" i="1"/>
  <c r="F242" i="1" s="1"/>
  <c r="E250" i="1"/>
  <c r="F250" i="1" s="1"/>
  <c r="E258" i="1"/>
  <c r="F258" i="1" s="1"/>
  <c r="E266" i="1"/>
  <c r="F266" i="1" s="1"/>
  <c r="E274" i="1"/>
  <c r="F274" i="1" s="1"/>
  <c r="E282" i="1"/>
  <c r="F282" i="1" s="1"/>
  <c r="E298" i="1"/>
  <c r="F298" i="1" s="1"/>
  <c r="E314" i="1"/>
  <c r="F314" i="1" s="1"/>
  <c r="E330" i="1"/>
  <c r="F330" i="1" s="1"/>
  <c r="E21" i="1"/>
  <c r="F21" i="1" s="1"/>
  <c r="E29" i="1"/>
  <c r="F29" i="1" s="1"/>
  <c r="E45" i="1"/>
  <c r="F45" i="1" s="1"/>
  <c r="E61" i="1"/>
  <c r="F61" i="1" s="1"/>
  <c r="E77" i="1"/>
  <c r="F77" i="1" s="1"/>
  <c r="E93" i="1"/>
  <c r="F93" i="1" s="1"/>
  <c r="E109" i="1"/>
  <c r="F109" i="1" s="1"/>
  <c r="E125" i="1"/>
  <c r="F125" i="1" s="1"/>
  <c r="E141" i="1"/>
  <c r="F141" i="1" s="1"/>
  <c r="E157" i="1"/>
  <c r="F157" i="1" s="1"/>
  <c r="E173" i="1"/>
  <c r="F173" i="1" s="1"/>
  <c r="E189" i="1"/>
  <c r="F189" i="1" s="1"/>
  <c r="E205" i="1"/>
  <c r="F205" i="1" s="1"/>
  <c r="E221" i="1"/>
  <c r="F221" i="1" s="1"/>
  <c r="E237" i="1"/>
  <c r="F237" i="1" s="1"/>
  <c r="E253" i="1"/>
  <c r="F253" i="1" s="1"/>
  <c r="E269" i="1"/>
  <c r="F269" i="1" s="1"/>
  <c r="E285" i="1"/>
  <c r="F285" i="1" s="1"/>
  <c r="E301" i="1"/>
  <c r="F301" i="1" s="1"/>
  <c r="E317" i="1"/>
  <c r="F317" i="1" s="1"/>
  <c r="E333" i="1"/>
  <c r="F333" i="1" s="1"/>
  <c r="F300" i="1" l="1"/>
  <c r="H4" i="1"/>
  <c r="F216" i="4"/>
  <c r="F328" i="4"/>
  <c r="F307" i="4"/>
  <c r="F285" i="4"/>
  <c r="F264" i="4"/>
  <c r="F243" i="4"/>
  <c r="F317" i="4"/>
  <c r="F333" i="4"/>
  <c r="F312" i="4"/>
  <c r="F291" i="4"/>
  <c r="F269" i="4"/>
  <c r="F227" i="4"/>
  <c r="F205" i="4"/>
  <c r="F323" i="4"/>
  <c r="F301" i="4"/>
  <c r="F280" i="4"/>
  <c r="F259" i="4"/>
  <c r="F6" i="4"/>
  <c r="F9" i="4"/>
  <c r="F15" i="4"/>
  <c r="F20" i="4"/>
  <c r="F25" i="4"/>
  <c r="F31" i="4"/>
  <c r="F36" i="4"/>
  <c r="F41" i="4"/>
  <c r="F47" i="4"/>
  <c r="F52" i="4"/>
  <c r="F57" i="4"/>
  <c r="F63" i="4"/>
  <c r="F68" i="4"/>
  <c r="F73" i="4"/>
  <c r="F79" i="4"/>
  <c r="F84" i="4"/>
  <c r="F89" i="4"/>
  <c r="F95" i="4"/>
  <c r="F100" i="4"/>
  <c r="F111" i="4"/>
  <c r="F121" i="4"/>
  <c r="F132" i="4"/>
  <c r="F137" i="4"/>
  <c r="F143" i="4"/>
  <c r="F148" i="4"/>
  <c r="F153" i="4"/>
  <c r="F159" i="4"/>
  <c r="F164" i="4"/>
  <c r="F169" i="4"/>
  <c r="F175" i="4"/>
  <c r="F180" i="4"/>
  <c r="F185" i="4"/>
  <c r="F196" i="4"/>
  <c r="F201" i="4"/>
  <c r="F207" i="4"/>
  <c r="F217" i="4"/>
  <c r="F223" i="4"/>
  <c r="F228" i="4"/>
  <c r="F239" i="4"/>
  <c r="F244" i="4"/>
  <c r="F249" i="4"/>
  <c r="F255" i="4"/>
  <c r="F260" i="4"/>
  <c r="F265" i="4"/>
  <c r="F271" i="4"/>
  <c r="F276" i="4"/>
  <c r="F281" i="4"/>
  <c r="F287" i="4"/>
  <c r="F292" i="4"/>
  <c r="F297" i="4"/>
  <c r="F303" i="4"/>
  <c r="F308" i="4"/>
  <c r="F313" i="4"/>
  <c r="F319" i="4"/>
  <c r="F324" i="4"/>
  <c r="F329" i="4"/>
  <c r="F199" i="4"/>
  <c r="F284" i="4"/>
  <c r="F300" i="4"/>
  <c r="F311" i="4"/>
  <c r="F327" i="4"/>
  <c r="F4" i="4"/>
  <c r="F24" i="4"/>
  <c r="F40" i="4"/>
  <c r="F51" i="4"/>
  <c r="F61" i="4"/>
  <c r="F72" i="4"/>
  <c r="F83" i="4"/>
  <c r="F93" i="4"/>
  <c r="F104" i="4"/>
  <c r="F115" i="4"/>
  <c r="F131" i="4"/>
  <c r="F141" i="4"/>
  <c r="F152" i="4"/>
  <c r="F163" i="4"/>
  <c r="F173" i="4"/>
  <c r="F184" i="4"/>
  <c r="F195" i="4"/>
  <c r="F5" i="4"/>
  <c r="F11" i="4"/>
  <c r="F16" i="4"/>
  <c r="F21" i="4"/>
  <c r="F27" i="4"/>
  <c r="F32" i="4"/>
  <c r="F37" i="4"/>
  <c r="F43" i="4"/>
  <c r="F48" i="4"/>
  <c r="F53" i="4"/>
  <c r="F59" i="4"/>
  <c r="F64" i="4"/>
  <c r="F69" i="4"/>
  <c r="F75" i="4"/>
  <c r="F80" i="4"/>
  <c r="F85" i="4"/>
  <c r="F91" i="4"/>
  <c r="F96" i="4"/>
  <c r="F101" i="4"/>
  <c r="F107" i="4"/>
  <c r="F112" i="4"/>
  <c r="F117" i="4"/>
  <c r="F123" i="4"/>
  <c r="F128" i="4"/>
  <c r="F133" i="4"/>
  <c r="F139" i="4"/>
  <c r="F144" i="4"/>
  <c r="F149" i="4"/>
  <c r="F155" i="4"/>
  <c r="F160" i="4"/>
  <c r="F165" i="4"/>
  <c r="F171" i="4"/>
  <c r="F176" i="4"/>
  <c r="F181" i="4"/>
  <c r="F187" i="4"/>
  <c r="F192" i="4"/>
  <c r="F197" i="4"/>
  <c r="F203" i="4"/>
  <c r="F208" i="4"/>
  <c r="F213" i="4"/>
  <c r="F219" i="4"/>
  <c r="F224" i="4"/>
  <c r="F229" i="4"/>
  <c r="F235" i="4"/>
  <c r="F240" i="4"/>
  <c r="F245" i="4"/>
  <c r="F251" i="4"/>
  <c r="F256" i="4"/>
  <c r="F261" i="4"/>
  <c r="F267" i="4"/>
  <c r="F272" i="4"/>
  <c r="F277" i="4"/>
  <c r="F283" i="4"/>
  <c r="F288" i="4"/>
  <c r="F293" i="4"/>
  <c r="F299" i="4"/>
  <c r="F304" i="4"/>
  <c r="F309" i="4"/>
  <c r="F315" i="4"/>
  <c r="F320" i="4"/>
  <c r="F325" i="4"/>
  <c r="F331" i="4"/>
  <c r="F193" i="4"/>
  <c r="F279" i="4"/>
  <c r="F305" i="4"/>
  <c r="F316" i="4"/>
  <c r="F332" i="4"/>
  <c r="F7" i="4"/>
  <c r="F12" i="4"/>
  <c r="F17" i="4"/>
  <c r="F23" i="4"/>
  <c r="F28" i="4"/>
  <c r="F39" i="4"/>
  <c r="F44" i="4"/>
  <c r="F49" i="4"/>
  <c r="F55" i="4"/>
  <c r="F60" i="4"/>
  <c r="F65" i="4"/>
  <c r="F71" i="4"/>
  <c r="F76" i="4"/>
  <c r="F81" i="4"/>
  <c r="F87" i="4"/>
  <c r="F92" i="4"/>
  <c r="F103" i="4"/>
  <c r="F108" i="4"/>
  <c r="F113" i="4"/>
  <c r="F119" i="4"/>
  <c r="F124" i="4"/>
  <c r="F129" i="4"/>
  <c r="F135" i="4"/>
  <c r="F140" i="4"/>
  <c r="F145" i="4"/>
  <c r="F151" i="4"/>
  <c r="F156" i="4"/>
  <c r="F161" i="4"/>
  <c r="F167" i="4"/>
  <c r="F172" i="4"/>
  <c r="F177" i="4"/>
  <c r="F183" i="4"/>
  <c r="F188" i="4"/>
  <c r="F204" i="4"/>
  <c r="F209" i="4"/>
  <c r="F215" i="4"/>
  <c r="F220" i="4"/>
  <c r="F225" i="4"/>
  <c r="F231" i="4"/>
  <c r="F236" i="4"/>
  <c r="F241" i="4"/>
  <c r="F247" i="4"/>
  <c r="F252" i="4"/>
  <c r="F257" i="4"/>
  <c r="F263" i="4"/>
  <c r="F268" i="4"/>
  <c r="F273" i="4"/>
  <c r="F289" i="4"/>
  <c r="F295" i="4"/>
  <c r="F321" i="4"/>
  <c r="F8" i="4"/>
  <c r="F19" i="4"/>
  <c r="F29" i="4"/>
  <c r="F35" i="4"/>
  <c r="F56" i="4"/>
  <c r="F67" i="4"/>
  <c r="F77" i="4"/>
  <c r="F88" i="4"/>
  <c r="F99" i="4"/>
  <c r="F109" i="4"/>
  <c r="F120" i="4"/>
  <c r="F136" i="4"/>
  <c r="F147" i="4"/>
  <c r="F157" i="4"/>
  <c r="F168" i="4"/>
  <c r="F179" i="4"/>
  <c r="F189" i="4"/>
  <c r="F200" i="4"/>
  <c r="F125" i="4"/>
  <c r="F296" i="4"/>
  <c r="F275" i="4"/>
  <c r="F253" i="4"/>
  <c r="F232" i="4"/>
  <c r="F211" i="4"/>
  <c r="F248" i="4"/>
  <c r="F330" i="4"/>
  <c r="F326" i="4"/>
  <c r="F322" i="4"/>
  <c r="F318" i="4"/>
  <c r="F314" i="4"/>
  <c r="F310" i="4"/>
  <c r="F306" i="4"/>
  <c r="F298" i="4"/>
  <c r="F294" i="4"/>
  <c r="F290" i="4"/>
  <c r="F286" i="4"/>
  <c r="F282" i="4"/>
  <c r="F278" i="4"/>
  <c r="F274" i="4"/>
  <c r="F270" i="4"/>
  <c r="F266" i="4"/>
  <c r="F262" i="4"/>
  <c r="F258" i="4"/>
  <c r="F254" i="4"/>
  <c r="F250" i="4"/>
  <c r="F246" i="4"/>
  <c r="F242" i="4"/>
  <c r="F238" i="4"/>
  <c r="F234" i="4"/>
  <c r="F230" i="4"/>
  <c r="F226" i="4"/>
  <c r="F222" i="4"/>
  <c r="F218" i="4"/>
  <c r="F214" i="4"/>
  <c r="F210" i="4"/>
  <c r="F206" i="4"/>
  <c r="F202" i="4"/>
  <c r="F198" i="4"/>
  <c r="F194" i="4"/>
  <c r="F190" i="4"/>
  <c r="F186" i="4"/>
  <c r="F182" i="4"/>
  <c r="F178" i="4"/>
  <c r="F174" i="4"/>
  <c r="F170" i="4"/>
  <c r="F166" i="4"/>
  <c r="F162" i="4"/>
  <c r="F158" i="4"/>
  <c r="F154" i="4"/>
  <c r="F150" i="4"/>
  <c r="F146" i="4"/>
  <c r="F142" i="4"/>
  <c r="F138" i="4"/>
  <c r="F134" i="4"/>
  <c r="F130" i="4"/>
  <c r="F126" i="4"/>
  <c r="F122" i="4"/>
  <c r="F118" i="4"/>
  <c r="F114" i="4"/>
  <c r="F110" i="4"/>
  <c r="F106" i="4"/>
  <c r="F102" i="4"/>
  <c r="F98" i="4"/>
  <c r="F94" i="4"/>
  <c r="F90" i="4"/>
  <c r="F86" i="4"/>
  <c r="F82" i="4"/>
  <c r="F78" i="4"/>
  <c r="F74" i="4"/>
  <c r="F70" i="4"/>
  <c r="F66" i="4"/>
  <c r="F62" i="4"/>
  <c r="F58" i="4"/>
  <c r="F54" i="4"/>
  <c r="F50" i="4"/>
  <c r="F46" i="4"/>
  <c r="F42" i="4"/>
  <c r="F38" i="4"/>
  <c r="F34" i="4"/>
  <c r="F30" i="4"/>
  <c r="F26" i="4"/>
  <c r="F22" i="4"/>
  <c r="F18" i="4"/>
  <c r="F14" i="4"/>
  <c r="F10" i="4"/>
  <c r="K15" i="1"/>
  <c r="K37" i="1"/>
  <c r="K51" i="1"/>
  <c r="K57" i="1"/>
  <c r="K79" i="1"/>
  <c r="K101" i="1"/>
  <c r="K130" i="1"/>
  <c r="K144" i="1"/>
  <c r="K146" i="1"/>
  <c r="K147" i="1"/>
  <c r="K162" i="1"/>
  <c r="K165" i="1"/>
  <c r="K178" i="1"/>
  <c r="K184" i="1"/>
  <c r="K189" i="1"/>
  <c r="K194" i="1"/>
  <c r="K199" i="1"/>
  <c r="K210" i="1"/>
  <c r="K226" i="1"/>
  <c r="K242" i="1"/>
  <c r="K258" i="1"/>
  <c r="H302" i="1"/>
  <c r="K108" i="1"/>
  <c r="K302" i="1" l="1"/>
  <c r="F302" i="4"/>
  <c r="K116" i="1"/>
  <c r="F116" i="4"/>
  <c r="K45" i="1"/>
  <c r="F45" i="4"/>
  <c r="K13" i="1"/>
  <c r="F13" i="4"/>
  <c r="K97" i="1"/>
  <c r="F97" i="4"/>
  <c r="K33" i="1"/>
  <c r="F33" i="4"/>
  <c r="K233" i="1"/>
  <c r="F233" i="4"/>
  <c r="K212" i="1"/>
  <c r="F212" i="4"/>
  <c r="K191" i="1"/>
  <c r="F191" i="4"/>
  <c r="K127" i="1"/>
  <c r="F127" i="4"/>
  <c r="K105" i="1"/>
  <c r="F105" i="4"/>
  <c r="K237" i="1"/>
  <c r="F237" i="4"/>
  <c r="K221" i="1"/>
  <c r="F221" i="4"/>
  <c r="M4" i="1"/>
  <c r="K4" i="1"/>
  <c r="K55" i="1"/>
  <c r="E285" i="4"/>
  <c r="E253" i="4"/>
  <c r="G253" i="4" s="1"/>
  <c r="K192" i="1"/>
  <c r="E324" i="4"/>
  <c r="G324" i="4" s="1"/>
  <c r="E318" i="4"/>
  <c r="E255" i="4"/>
  <c r="E307" i="4"/>
  <c r="K248" i="1"/>
  <c r="K220" i="1"/>
  <c r="K124" i="1"/>
  <c r="K103" i="1"/>
  <c r="K99" i="1"/>
  <c r="K83" i="1"/>
  <c r="K81" i="1"/>
  <c r="K75" i="1"/>
  <c r="K53" i="1"/>
  <c r="K19" i="1"/>
  <c r="K11" i="1"/>
  <c r="K50" i="1"/>
  <c r="K216" i="1"/>
  <c r="K206" i="1"/>
  <c r="E332" i="4"/>
  <c r="E330" i="4"/>
  <c r="E320" i="4"/>
  <c r="G320" i="4" s="1"/>
  <c r="E306" i="4"/>
  <c r="E297" i="4"/>
  <c r="E293" i="4"/>
  <c r="E277" i="4"/>
  <c r="G277" i="4" s="1"/>
  <c r="E271" i="4"/>
  <c r="E261" i="4"/>
  <c r="E257" i="4"/>
  <c r="G257" i="4" s="1"/>
  <c r="K239" i="1"/>
  <c r="K235" i="1"/>
  <c r="K217" i="1"/>
  <c r="K213" i="1"/>
  <c r="K201" i="1"/>
  <c r="K197" i="1"/>
  <c r="K195" i="1"/>
  <c r="K193" i="1"/>
  <c r="K177" i="1"/>
  <c r="K175" i="1"/>
  <c r="K171" i="1"/>
  <c r="K157" i="1"/>
  <c r="K155" i="1"/>
  <c r="K153" i="1"/>
  <c r="K151" i="1"/>
  <c r="K149" i="1"/>
  <c r="K133" i="1"/>
  <c r="K129" i="1"/>
  <c r="K70" i="1"/>
  <c r="K104" i="1"/>
  <c r="K68" i="1"/>
  <c r="K64" i="1"/>
  <c r="K44" i="1"/>
  <c r="K6" i="1"/>
  <c r="K52" i="1"/>
  <c r="K132" i="1"/>
  <c r="K268" i="1"/>
  <c r="K260" i="1"/>
  <c r="K204" i="1"/>
  <c r="K200" i="1"/>
  <c r="K196" i="1"/>
  <c r="K172" i="1"/>
  <c r="K152" i="1"/>
  <c r="K128" i="1"/>
  <c r="K111" i="1"/>
  <c r="K109" i="1"/>
  <c r="K107" i="1"/>
  <c r="K95" i="1"/>
  <c r="K89" i="1"/>
  <c r="K87" i="1"/>
  <c r="K85" i="1"/>
  <c r="K67" i="1"/>
  <c r="K65" i="1"/>
  <c r="K61" i="1"/>
  <c r="K47" i="1"/>
  <c r="K43" i="1"/>
  <c r="K29" i="1"/>
  <c r="K25" i="1"/>
  <c r="K23" i="1"/>
  <c r="K21" i="1"/>
  <c r="K205" i="1"/>
  <c r="K183" i="1"/>
  <c r="K114" i="1"/>
  <c r="K96" i="1"/>
  <c r="K86" i="1"/>
  <c r="K22" i="1"/>
  <c r="K18" i="1"/>
  <c r="E305" i="4"/>
  <c r="G305" i="4" s="1"/>
  <c r="K224" i="1"/>
  <c r="K271" i="1"/>
  <c r="K236" i="1"/>
  <c r="K160" i="1"/>
  <c r="K100" i="1"/>
  <c r="K10" i="1"/>
  <c r="K277" i="1"/>
  <c r="K14" i="1"/>
  <c r="K30" i="1"/>
  <c r="K78" i="1"/>
  <c r="K190" i="1"/>
  <c r="K238" i="1"/>
  <c r="K286" i="1"/>
  <c r="K249" i="1"/>
  <c r="K245" i="1"/>
  <c r="K243" i="1"/>
  <c r="K215" i="1"/>
  <c r="K211" i="1"/>
  <c r="K207" i="1"/>
  <c r="K203" i="1"/>
  <c r="K185" i="1"/>
  <c r="K181" i="1"/>
  <c r="K179" i="1"/>
  <c r="K173" i="1"/>
  <c r="K161" i="1"/>
  <c r="K143" i="1"/>
  <c r="K139" i="1"/>
  <c r="K131" i="1"/>
  <c r="K121" i="1"/>
  <c r="K119" i="1"/>
  <c r="K117" i="1"/>
  <c r="K76" i="1"/>
  <c r="K88" i="1"/>
  <c r="K32" i="1"/>
  <c r="K110" i="1"/>
  <c r="K98" i="1"/>
  <c r="K94" i="1"/>
  <c r="K82" i="1"/>
  <c r="K66" i="1"/>
  <c r="K62" i="1"/>
  <c r="K56" i="1"/>
  <c r="K46" i="1"/>
  <c r="K40" i="1"/>
  <c r="K36" i="1"/>
  <c r="K34" i="1"/>
  <c r="K12" i="1"/>
  <c r="K296" i="1"/>
  <c r="K292" i="1"/>
  <c r="K288" i="1"/>
  <c r="K254" i="1"/>
  <c r="K228" i="1"/>
  <c r="K222" i="1"/>
  <c r="K174" i="1"/>
  <c r="K164" i="1"/>
  <c r="K158" i="1"/>
  <c r="K142" i="1"/>
  <c r="K140" i="1"/>
  <c r="K136" i="1"/>
  <c r="K126" i="1"/>
  <c r="K223" i="1"/>
  <c r="K253" i="1"/>
  <c r="K306" i="1"/>
  <c r="K297" i="1"/>
  <c r="K332" i="1"/>
  <c r="K5" i="1"/>
  <c r="K176" i="1"/>
  <c r="H335" i="1"/>
  <c r="K74" i="1"/>
  <c r="K72" i="1"/>
  <c r="K318" i="1"/>
  <c r="K322" i="1"/>
  <c r="K324" i="1"/>
  <c r="K320" i="1"/>
  <c r="K310" i="1"/>
  <c r="K202" i="1"/>
  <c r="K186" i="1"/>
  <c r="K285" i="1"/>
  <c r="K273" i="1"/>
  <c r="K115" i="1"/>
  <c r="K294" i="1"/>
  <c r="K278" i="1"/>
  <c r="K264" i="1"/>
  <c r="K244" i="1"/>
  <c r="K232" i="1"/>
  <c r="K230" i="1"/>
  <c r="K214" i="1"/>
  <c r="K198" i="1"/>
  <c r="K182" i="1"/>
  <c r="K168" i="1"/>
  <c r="K156" i="1"/>
  <c r="K113" i="1"/>
  <c r="K91" i="1"/>
  <c r="K31" i="1"/>
  <c r="E328" i="4"/>
  <c r="K328" i="1"/>
  <c r="E326" i="4"/>
  <c r="K326" i="1"/>
  <c r="E312" i="4"/>
  <c r="K312" i="1"/>
  <c r="K304" i="1"/>
  <c r="K331" i="1"/>
  <c r="K321" i="1"/>
  <c r="K313" i="1"/>
  <c r="K311" i="1"/>
  <c r="K309" i="1"/>
  <c r="H300" i="1"/>
  <c r="M300" i="1" s="1"/>
  <c r="K299" i="1"/>
  <c r="E299" i="4"/>
  <c r="K289" i="1"/>
  <c r="K279" i="1"/>
  <c r="E279" i="4"/>
  <c r="K269" i="1"/>
  <c r="E269" i="4"/>
  <c r="G269" i="4" s="1"/>
  <c r="H251" i="1"/>
  <c r="M251" i="1" s="1"/>
  <c r="E251" i="4"/>
  <c r="H249" i="1"/>
  <c r="M249" i="1" s="1"/>
  <c r="H247" i="1"/>
  <c r="M247" i="1" s="1"/>
  <c r="E247" i="4"/>
  <c r="H245" i="1"/>
  <c r="M245" i="1" s="1"/>
  <c r="H243" i="1"/>
  <c r="M243" i="1" s="1"/>
  <c r="E243" i="4"/>
  <c r="H241" i="1"/>
  <c r="M241" i="1" s="1"/>
  <c r="E241" i="4"/>
  <c r="H239" i="1"/>
  <c r="M239" i="1" s="1"/>
  <c r="H237" i="1"/>
  <c r="M237" i="1" s="1"/>
  <c r="L237" i="1" s="1"/>
  <c r="H235" i="1"/>
  <c r="M235" i="1" s="1"/>
  <c r="E235" i="4"/>
  <c r="G235" i="4" s="1"/>
  <c r="H233" i="1"/>
  <c r="M233" i="1" s="1"/>
  <c r="L233" i="1" s="1"/>
  <c r="E233" i="4"/>
  <c r="H231" i="1"/>
  <c r="M231" i="1" s="1"/>
  <c r="E231" i="4"/>
  <c r="H229" i="1"/>
  <c r="M229" i="1" s="1"/>
  <c r="H227" i="1"/>
  <c r="M227" i="1" s="1"/>
  <c r="H225" i="1"/>
  <c r="M225" i="1" s="1"/>
  <c r="E225" i="4"/>
  <c r="H223" i="1"/>
  <c r="M223" i="1" s="1"/>
  <c r="E223" i="4"/>
  <c r="G223" i="4" s="1"/>
  <c r="H221" i="1"/>
  <c r="M221" i="1" s="1"/>
  <c r="L221" i="1" s="1"/>
  <c r="E221" i="4"/>
  <c r="H219" i="1"/>
  <c r="M219" i="1" s="1"/>
  <c r="E219" i="4"/>
  <c r="H217" i="1"/>
  <c r="M217" i="1" s="1"/>
  <c r="H215" i="1"/>
  <c r="M215" i="1" s="1"/>
  <c r="H213" i="1"/>
  <c r="M213" i="1" s="1"/>
  <c r="E213" i="4"/>
  <c r="G213" i="4" s="1"/>
  <c r="H211" i="1"/>
  <c r="M211" i="1" s="1"/>
  <c r="E211" i="4"/>
  <c r="H209" i="1"/>
  <c r="M209" i="1" s="1"/>
  <c r="E209" i="4"/>
  <c r="H207" i="1"/>
  <c r="M207" i="1" s="1"/>
  <c r="E207" i="4"/>
  <c r="H205" i="1"/>
  <c r="M205" i="1" s="1"/>
  <c r="E205" i="4"/>
  <c r="H203" i="1"/>
  <c r="M203" i="1" s="1"/>
  <c r="H201" i="1"/>
  <c r="M201" i="1" s="1"/>
  <c r="E201" i="4"/>
  <c r="H199" i="1"/>
  <c r="M199" i="1" s="1"/>
  <c r="L199" i="1" s="1"/>
  <c r="E199" i="4"/>
  <c r="H197" i="1"/>
  <c r="M197" i="1" s="1"/>
  <c r="H195" i="1"/>
  <c r="M195" i="1" s="1"/>
  <c r="E195" i="4"/>
  <c r="H193" i="1"/>
  <c r="M193" i="1" s="1"/>
  <c r="H191" i="1"/>
  <c r="M191" i="1" s="1"/>
  <c r="L191" i="1" s="1"/>
  <c r="H189" i="1"/>
  <c r="M189" i="1" s="1"/>
  <c r="L189" i="1" s="1"/>
  <c r="E189" i="4"/>
  <c r="H187" i="1"/>
  <c r="M187" i="1" s="1"/>
  <c r="E187" i="4"/>
  <c r="H185" i="1"/>
  <c r="M185" i="1" s="1"/>
  <c r="E185" i="4"/>
  <c r="H183" i="1"/>
  <c r="M183" i="1" s="1"/>
  <c r="E183" i="4"/>
  <c r="H181" i="1"/>
  <c r="M181" i="1" s="1"/>
  <c r="E181" i="4"/>
  <c r="H179" i="1"/>
  <c r="M179" i="1" s="1"/>
  <c r="E179" i="4"/>
  <c r="G179" i="4" s="1"/>
  <c r="H177" i="1"/>
  <c r="M177" i="1" s="1"/>
  <c r="E177" i="4"/>
  <c r="H175" i="1"/>
  <c r="M175" i="1" s="1"/>
  <c r="H173" i="1"/>
  <c r="M173" i="1" s="1"/>
  <c r="H171" i="1"/>
  <c r="M171" i="1" s="1"/>
  <c r="H169" i="1"/>
  <c r="M169" i="1" s="1"/>
  <c r="H167" i="1"/>
  <c r="M167" i="1" s="1"/>
  <c r="E167" i="4"/>
  <c r="H165" i="1"/>
  <c r="M165" i="1" s="1"/>
  <c r="L165" i="1" s="1"/>
  <c r="H163" i="1"/>
  <c r="M163" i="1" s="1"/>
  <c r="H161" i="1"/>
  <c r="M161" i="1" s="1"/>
  <c r="H159" i="1"/>
  <c r="M159" i="1" s="1"/>
  <c r="E159" i="4"/>
  <c r="H157" i="1"/>
  <c r="M157" i="1" s="1"/>
  <c r="H155" i="1"/>
  <c r="M155" i="1" s="1"/>
  <c r="E155" i="4"/>
  <c r="H153" i="1"/>
  <c r="M153" i="1" s="1"/>
  <c r="H151" i="1"/>
  <c r="M151" i="1" s="1"/>
  <c r="E151" i="4"/>
  <c r="G151" i="4" s="1"/>
  <c r="H149" i="1"/>
  <c r="M149" i="1" s="1"/>
  <c r="E149" i="4"/>
  <c r="H147" i="1"/>
  <c r="M147" i="1" s="1"/>
  <c r="L147" i="1" s="1"/>
  <c r="H145" i="1"/>
  <c r="M145" i="1" s="1"/>
  <c r="H143" i="1"/>
  <c r="M143" i="1" s="1"/>
  <c r="E143" i="4"/>
  <c r="H141" i="1"/>
  <c r="M141" i="1" s="1"/>
  <c r="E141" i="4"/>
  <c r="H139" i="1"/>
  <c r="M139" i="1" s="1"/>
  <c r="E139" i="4"/>
  <c r="H137" i="1"/>
  <c r="M137" i="1" s="1"/>
  <c r="E137" i="4"/>
  <c r="H135" i="1"/>
  <c r="M135" i="1" s="1"/>
  <c r="E135" i="4"/>
  <c r="G135" i="4" s="1"/>
  <c r="H133" i="1"/>
  <c r="M133" i="1" s="1"/>
  <c r="H131" i="1"/>
  <c r="M131" i="1" s="1"/>
  <c r="E131" i="4"/>
  <c r="H129" i="1"/>
  <c r="M129" i="1" s="1"/>
  <c r="H127" i="1"/>
  <c r="M127" i="1" s="1"/>
  <c r="L127" i="1" s="1"/>
  <c r="E127" i="4"/>
  <c r="H125" i="1"/>
  <c r="M125" i="1" s="1"/>
  <c r="H123" i="1"/>
  <c r="M123" i="1" s="1"/>
  <c r="E123" i="4"/>
  <c r="H121" i="1"/>
  <c r="M121" i="1" s="1"/>
  <c r="H119" i="1"/>
  <c r="M119" i="1" s="1"/>
  <c r="E119" i="4"/>
  <c r="H117" i="1"/>
  <c r="M117" i="1" s="1"/>
  <c r="H115" i="1"/>
  <c r="M115" i="1" s="1"/>
  <c r="L115" i="1" s="1"/>
  <c r="E115" i="4"/>
  <c r="H113" i="1"/>
  <c r="M113" i="1" s="1"/>
  <c r="H111" i="1"/>
  <c r="M111" i="1" s="1"/>
  <c r="H109" i="1"/>
  <c r="M109" i="1" s="1"/>
  <c r="H107" i="1"/>
  <c r="M107" i="1" s="1"/>
  <c r="E107" i="4"/>
  <c r="H105" i="1"/>
  <c r="M105" i="1" s="1"/>
  <c r="L105" i="1" s="1"/>
  <c r="H103" i="1"/>
  <c r="M103" i="1" s="1"/>
  <c r="E103" i="4"/>
  <c r="G103" i="4" s="1"/>
  <c r="H101" i="1"/>
  <c r="M101" i="1" s="1"/>
  <c r="L101" i="1" s="1"/>
  <c r="H99" i="1"/>
  <c r="M99" i="1" s="1"/>
  <c r="H97" i="1"/>
  <c r="M97" i="1" s="1"/>
  <c r="L97" i="1" s="1"/>
  <c r="E97" i="4"/>
  <c r="H95" i="1"/>
  <c r="M95" i="1" s="1"/>
  <c r="H93" i="1"/>
  <c r="M93" i="1" s="1"/>
  <c r="H91" i="1"/>
  <c r="M91" i="1" s="1"/>
  <c r="H89" i="1"/>
  <c r="M89" i="1" s="1"/>
  <c r="H87" i="1"/>
  <c r="M87" i="1" s="1"/>
  <c r="H85" i="1"/>
  <c r="M85" i="1" s="1"/>
  <c r="H83" i="1"/>
  <c r="M83" i="1" s="1"/>
  <c r="H81" i="1"/>
  <c r="M81" i="1" s="1"/>
  <c r="H79" i="1"/>
  <c r="M79" i="1" s="1"/>
  <c r="L79" i="1" s="1"/>
  <c r="H77" i="1"/>
  <c r="M77" i="1" s="1"/>
  <c r="H75" i="1"/>
  <c r="M75" i="1" s="1"/>
  <c r="H73" i="1"/>
  <c r="M73" i="1" s="1"/>
  <c r="H71" i="1"/>
  <c r="M71" i="1" s="1"/>
  <c r="H69" i="1"/>
  <c r="M69" i="1" s="1"/>
  <c r="H67" i="1"/>
  <c r="M67" i="1" s="1"/>
  <c r="E67" i="4"/>
  <c r="H65" i="1"/>
  <c r="M65" i="1" s="1"/>
  <c r="H63" i="1"/>
  <c r="M63" i="1" s="1"/>
  <c r="H61" i="1"/>
  <c r="M61" i="1" s="1"/>
  <c r="H59" i="1"/>
  <c r="M59" i="1" s="1"/>
  <c r="H57" i="1"/>
  <c r="M57" i="1" s="1"/>
  <c r="L57" i="1" s="1"/>
  <c r="H55" i="1"/>
  <c r="M55" i="1" s="1"/>
  <c r="L55" i="1" s="1"/>
  <c r="H53" i="1"/>
  <c r="M53" i="1" s="1"/>
  <c r="H51" i="1"/>
  <c r="M51" i="1" s="1"/>
  <c r="L51" i="1" s="1"/>
  <c r="H49" i="1"/>
  <c r="M49" i="1" s="1"/>
  <c r="H47" i="1"/>
  <c r="M47" i="1" s="1"/>
  <c r="E47" i="4"/>
  <c r="G47" i="4" s="1"/>
  <c r="H45" i="1"/>
  <c r="M45" i="1" s="1"/>
  <c r="L45" i="1" s="1"/>
  <c r="H43" i="1"/>
  <c r="M43" i="1" s="1"/>
  <c r="E43" i="4"/>
  <c r="G43" i="4" s="1"/>
  <c r="H41" i="1"/>
  <c r="M41" i="1" s="1"/>
  <c r="H39" i="1"/>
  <c r="M39" i="1" s="1"/>
  <c r="H37" i="1"/>
  <c r="M37" i="1" s="1"/>
  <c r="L37" i="1" s="1"/>
  <c r="H35" i="1"/>
  <c r="M35" i="1" s="1"/>
  <c r="H33" i="1"/>
  <c r="M33" i="1" s="1"/>
  <c r="L33" i="1" s="1"/>
  <c r="H31" i="1"/>
  <c r="M31" i="1" s="1"/>
  <c r="H29" i="1"/>
  <c r="M29" i="1" s="1"/>
  <c r="H27" i="1"/>
  <c r="M27" i="1" s="1"/>
  <c r="H25" i="1"/>
  <c r="M25" i="1" s="1"/>
  <c r="E25" i="4"/>
  <c r="G25" i="4" s="1"/>
  <c r="H23" i="1"/>
  <c r="M23" i="1" s="1"/>
  <c r="E23" i="4"/>
  <c r="H21" i="1"/>
  <c r="M21" i="1" s="1"/>
  <c r="H19" i="1"/>
  <c r="M19" i="1" s="1"/>
  <c r="H17" i="1"/>
  <c r="M17" i="1" s="1"/>
  <c r="H15" i="1"/>
  <c r="M15" i="1" s="1"/>
  <c r="L15" i="1" s="1"/>
  <c r="H13" i="1"/>
  <c r="M13" i="1" s="1"/>
  <c r="L13" i="1" s="1"/>
  <c r="H11" i="1"/>
  <c r="M11" i="1" s="1"/>
  <c r="L11" i="1" s="1"/>
  <c r="H9" i="1"/>
  <c r="M9" i="1" s="1"/>
  <c r="H7" i="1"/>
  <c r="M7" i="1" s="1"/>
  <c r="H5" i="1"/>
  <c r="M5" i="1" s="1"/>
  <c r="K26" i="1"/>
  <c r="K42" i="1"/>
  <c r="K58" i="1"/>
  <c r="K90" i="1"/>
  <c r="K106" i="1"/>
  <c r="K122" i="1"/>
  <c r="K138" i="1"/>
  <c r="K154" i="1"/>
  <c r="K170" i="1"/>
  <c r="K218" i="1"/>
  <c r="K234" i="1"/>
  <c r="K250" i="1"/>
  <c r="K266" i="1"/>
  <c r="K314" i="1"/>
  <c r="K330" i="1"/>
  <c r="K167" i="1"/>
  <c r="K145" i="1"/>
  <c r="K39" i="1"/>
  <c r="K316" i="1"/>
  <c r="K229" i="1"/>
  <c r="K80" i="1"/>
  <c r="K16" i="1"/>
  <c r="K276" i="1"/>
  <c r="K148" i="1"/>
  <c r="K63" i="1"/>
  <c r="K41" i="1"/>
  <c r="K20" i="1"/>
  <c r="H298" i="1"/>
  <c r="M298" i="1" s="1"/>
  <c r="H296" i="1"/>
  <c r="M296" i="1" s="1"/>
  <c r="H294" i="1"/>
  <c r="M294" i="1" s="1"/>
  <c r="H292" i="1"/>
  <c r="M292" i="1" s="1"/>
  <c r="H290" i="1"/>
  <c r="M290" i="1" s="1"/>
  <c r="H288" i="1"/>
  <c r="M288" i="1" s="1"/>
  <c r="H286" i="1"/>
  <c r="M286" i="1" s="1"/>
  <c r="H284" i="1"/>
  <c r="M284" i="1" s="1"/>
  <c r="H282" i="1"/>
  <c r="M282" i="1" s="1"/>
  <c r="H280" i="1"/>
  <c r="M280" i="1" s="1"/>
  <c r="H278" i="1"/>
  <c r="M278" i="1" s="1"/>
  <c r="H276" i="1"/>
  <c r="M276" i="1" s="1"/>
  <c r="H274" i="1"/>
  <c r="M274" i="1" s="1"/>
  <c r="H272" i="1"/>
  <c r="M272" i="1" s="1"/>
  <c r="H270" i="1"/>
  <c r="M270" i="1" s="1"/>
  <c r="H268" i="1"/>
  <c r="M268" i="1" s="1"/>
  <c r="H266" i="1"/>
  <c r="M266" i="1" s="1"/>
  <c r="H264" i="1"/>
  <c r="M264" i="1" s="1"/>
  <c r="H262" i="1"/>
  <c r="M262" i="1" s="1"/>
  <c r="H260" i="1"/>
  <c r="M260" i="1" s="1"/>
  <c r="H258" i="1"/>
  <c r="M258" i="1" s="1"/>
  <c r="L258" i="1" s="1"/>
  <c r="H256" i="1"/>
  <c r="M256" i="1" s="1"/>
  <c r="H254" i="1"/>
  <c r="M254" i="1" s="1"/>
  <c r="H252" i="1"/>
  <c r="M252" i="1" s="1"/>
  <c r="H250" i="1"/>
  <c r="M250" i="1" s="1"/>
  <c r="H248" i="1"/>
  <c r="M248" i="1" s="1"/>
  <c r="H246" i="1"/>
  <c r="M246" i="1" s="1"/>
  <c r="H244" i="1"/>
  <c r="M244" i="1" s="1"/>
  <c r="H242" i="1"/>
  <c r="M242" i="1" s="1"/>
  <c r="L242" i="1" s="1"/>
  <c r="H240" i="1"/>
  <c r="M240" i="1" s="1"/>
  <c r="H238" i="1"/>
  <c r="M238" i="1" s="1"/>
  <c r="H236" i="1"/>
  <c r="M236" i="1" s="1"/>
  <c r="H234" i="1"/>
  <c r="M234" i="1" s="1"/>
  <c r="H232" i="1"/>
  <c r="M232" i="1" s="1"/>
  <c r="H230" i="1"/>
  <c r="M230" i="1" s="1"/>
  <c r="H228" i="1"/>
  <c r="M228" i="1" s="1"/>
  <c r="H226" i="1"/>
  <c r="M226" i="1" s="1"/>
  <c r="L226" i="1" s="1"/>
  <c r="H224" i="1"/>
  <c r="M224" i="1" s="1"/>
  <c r="H222" i="1"/>
  <c r="M222" i="1" s="1"/>
  <c r="H220" i="1"/>
  <c r="M220" i="1" s="1"/>
  <c r="H218" i="1"/>
  <c r="M218" i="1" s="1"/>
  <c r="H216" i="1"/>
  <c r="M216" i="1" s="1"/>
  <c r="H214" i="1"/>
  <c r="M214" i="1" s="1"/>
  <c r="H212" i="1"/>
  <c r="M212" i="1" s="1"/>
  <c r="L212" i="1" s="1"/>
  <c r="H210" i="1"/>
  <c r="M210" i="1" s="1"/>
  <c r="L210" i="1" s="1"/>
  <c r="H208" i="1"/>
  <c r="M208" i="1" s="1"/>
  <c r="H206" i="1"/>
  <c r="M206" i="1" s="1"/>
  <c r="H204" i="1"/>
  <c r="M204" i="1" s="1"/>
  <c r="H202" i="1"/>
  <c r="M202" i="1" s="1"/>
  <c r="H200" i="1"/>
  <c r="M200" i="1" s="1"/>
  <c r="H198" i="1"/>
  <c r="M198" i="1" s="1"/>
  <c r="H196" i="1"/>
  <c r="M196" i="1" s="1"/>
  <c r="H194" i="1"/>
  <c r="M194" i="1" s="1"/>
  <c r="L194" i="1" s="1"/>
  <c r="H192" i="1"/>
  <c r="M192" i="1" s="1"/>
  <c r="H190" i="1"/>
  <c r="M190" i="1" s="1"/>
  <c r="H188" i="1"/>
  <c r="M188" i="1" s="1"/>
  <c r="H186" i="1"/>
  <c r="M186" i="1" s="1"/>
  <c r="H184" i="1"/>
  <c r="M184" i="1" s="1"/>
  <c r="L184" i="1" s="1"/>
  <c r="H182" i="1"/>
  <c r="M182" i="1" s="1"/>
  <c r="H180" i="1"/>
  <c r="M180" i="1" s="1"/>
  <c r="H178" i="1"/>
  <c r="M178" i="1" s="1"/>
  <c r="L178" i="1" s="1"/>
  <c r="H176" i="1"/>
  <c r="M176" i="1" s="1"/>
  <c r="H174" i="1"/>
  <c r="M174" i="1" s="1"/>
  <c r="H172" i="1"/>
  <c r="M172" i="1" s="1"/>
  <c r="H170" i="1"/>
  <c r="M170" i="1" s="1"/>
  <c r="H168" i="1"/>
  <c r="M168" i="1" s="1"/>
  <c r="H166" i="1"/>
  <c r="M166" i="1" s="1"/>
  <c r="H164" i="1"/>
  <c r="M164" i="1" s="1"/>
  <c r="H162" i="1"/>
  <c r="M162" i="1" s="1"/>
  <c r="L162" i="1" s="1"/>
  <c r="H160" i="1"/>
  <c r="M160" i="1" s="1"/>
  <c r="H158" i="1"/>
  <c r="M158" i="1" s="1"/>
  <c r="H156" i="1"/>
  <c r="M156" i="1" s="1"/>
  <c r="H154" i="1"/>
  <c r="M154" i="1" s="1"/>
  <c r="H152" i="1"/>
  <c r="M152" i="1" s="1"/>
  <c r="H150" i="1"/>
  <c r="M150" i="1" s="1"/>
  <c r="H148" i="1"/>
  <c r="M148" i="1" s="1"/>
  <c r="H146" i="1"/>
  <c r="M146" i="1" s="1"/>
  <c r="L146" i="1" s="1"/>
  <c r="H144" i="1"/>
  <c r="M144" i="1" s="1"/>
  <c r="L144" i="1" s="1"/>
  <c r="H142" i="1"/>
  <c r="M142" i="1" s="1"/>
  <c r="H140" i="1"/>
  <c r="M140" i="1" s="1"/>
  <c r="H138" i="1"/>
  <c r="M138" i="1" s="1"/>
  <c r="H136" i="1"/>
  <c r="M136" i="1" s="1"/>
  <c r="H134" i="1"/>
  <c r="M134" i="1" s="1"/>
  <c r="H132" i="1"/>
  <c r="M132" i="1" s="1"/>
  <c r="H130" i="1"/>
  <c r="M130" i="1" s="1"/>
  <c r="L130" i="1" s="1"/>
  <c r="H128" i="1"/>
  <c r="M128" i="1" s="1"/>
  <c r="H126" i="1"/>
  <c r="M126" i="1" s="1"/>
  <c r="H124" i="1"/>
  <c r="M124" i="1" s="1"/>
  <c r="H122" i="1"/>
  <c r="M122" i="1" s="1"/>
  <c r="H120" i="1"/>
  <c r="M120" i="1" s="1"/>
  <c r="H118" i="1"/>
  <c r="M118" i="1" s="1"/>
  <c r="H116" i="1"/>
  <c r="M116" i="1" s="1"/>
  <c r="L116" i="1" s="1"/>
  <c r="H114" i="1"/>
  <c r="M114" i="1" s="1"/>
  <c r="H112" i="1"/>
  <c r="M112" i="1" s="1"/>
  <c r="H110" i="1"/>
  <c r="M110" i="1" s="1"/>
  <c r="H108" i="1"/>
  <c r="M108" i="1" s="1"/>
  <c r="L108" i="1" s="1"/>
  <c r="H106" i="1"/>
  <c r="M106" i="1" s="1"/>
  <c r="H104" i="1"/>
  <c r="M104" i="1" s="1"/>
  <c r="E104" i="4"/>
  <c r="G104" i="4" s="1"/>
  <c r="H102" i="1"/>
  <c r="M102" i="1" s="1"/>
  <c r="E102" i="4"/>
  <c r="H100" i="1"/>
  <c r="M100" i="1" s="1"/>
  <c r="H98" i="1"/>
  <c r="M98" i="1" s="1"/>
  <c r="H96" i="1"/>
  <c r="M96" i="1" s="1"/>
  <c r="E96" i="4"/>
  <c r="H94" i="1"/>
  <c r="M94" i="1" s="1"/>
  <c r="E94" i="4"/>
  <c r="H92" i="1"/>
  <c r="M92" i="1" s="1"/>
  <c r="E92" i="4"/>
  <c r="H90" i="1"/>
  <c r="M90" i="1" s="1"/>
  <c r="E90" i="4"/>
  <c r="H88" i="1"/>
  <c r="M88" i="1" s="1"/>
  <c r="E88" i="4"/>
  <c r="H86" i="1"/>
  <c r="M86" i="1" s="1"/>
  <c r="E86" i="4"/>
  <c r="H84" i="1"/>
  <c r="M84" i="1" s="1"/>
  <c r="E84" i="4"/>
  <c r="H82" i="1"/>
  <c r="M82" i="1" s="1"/>
  <c r="E82" i="4"/>
  <c r="H80" i="1"/>
  <c r="M80" i="1" s="1"/>
  <c r="E80" i="4"/>
  <c r="H78" i="1"/>
  <c r="M78" i="1" s="1"/>
  <c r="E78" i="4"/>
  <c r="H76" i="1"/>
  <c r="M76" i="1" s="1"/>
  <c r="E76" i="4"/>
  <c r="H74" i="1"/>
  <c r="M74" i="1" s="1"/>
  <c r="E74" i="4"/>
  <c r="H72" i="1"/>
  <c r="M72" i="1" s="1"/>
  <c r="E72" i="4"/>
  <c r="H70" i="1"/>
  <c r="M70" i="1" s="1"/>
  <c r="H68" i="1"/>
  <c r="M68" i="1" s="1"/>
  <c r="H66" i="1"/>
  <c r="M66" i="1" s="1"/>
  <c r="H64" i="1"/>
  <c r="M64" i="1" s="1"/>
  <c r="H62" i="1"/>
  <c r="M62" i="1" s="1"/>
  <c r="H60" i="1"/>
  <c r="M60" i="1" s="1"/>
  <c r="H58" i="1"/>
  <c r="M58" i="1" s="1"/>
  <c r="E58" i="4"/>
  <c r="H56" i="1"/>
  <c r="M56" i="1" s="1"/>
  <c r="E56" i="4"/>
  <c r="H54" i="1"/>
  <c r="M54" i="1" s="1"/>
  <c r="H52" i="1"/>
  <c r="M52" i="1" s="1"/>
  <c r="H50" i="1"/>
  <c r="M50" i="1" s="1"/>
  <c r="E50" i="4"/>
  <c r="H48" i="1"/>
  <c r="M48" i="1" s="1"/>
  <c r="E48" i="4"/>
  <c r="H46" i="1"/>
  <c r="M46" i="1" s="1"/>
  <c r="H44" i="1"/>
  <c r="M44" i="1" s="1"/>
  <c r="H42" i="1"/>
  <c r="M42" i="1" s="1"/>
  <c r="H40" i="1"/>
  <c r="M40" i="1" s="1"/>
  <c r="H38" i="1"/>
  <c r="M38" i="1" s="1"/>
  <c r="H36" i="1"/>
  <c r="M36" i="1" s="1"/>
  <c r="E36" i="4"/>
  <c r="H34" i="1"/>
  <c r="M34" i="1" s="1"/>
  <c r="E34" i="4"/>
  <c r="H32" i="1"/>
  <c r="M32" i="1" s="1"/>
  <c r="E32" i="4"/>
  <c r="H30" i="1"/>
  <c r="M30" i="1" s="1"/>
  <c r="E30" i="4"/>
  <c r="H28" i="1"/>
  <c r="M28" i="1" s="1"/>
  <c r="E28" i="4"/>
  <c r="G28" i="4" s="1"/>
  <c r="H26" i="1"/>
  <c r="M26" i="1" s="1"/>
  <c r="H24" i="1"/>
  <c r="M24" i="1" s="1"/>
  <c r="H22" i="1"/>
  <c r="M22" i="1" s="1"/>
  <c r="H20" i="1"/>
  <c r="M20" i="1" s="1"/>
  <c r="E20" i="4"/>
  <c r="H18" i="1"/>
  <c r="M18" i="1" s="1"/>
  <c r="E18" i="4"/>
  <c r="H16" i="1"/>
  <c r="M16" i="1" s="1"/>
  <c r="E16" i="4"/>
  <c r="H14" i="1"/>
  <c r="M14" i="1" s="1"/>
  <c r="H12" i="1"/>
  <c r="M12" i="1" s="1"/>
  <c r="H10" i="1"/>
  <c r="M10" i="1" s="1"/>
  <c r="H8" i="1"/>
  <c r="M8" i="1" s="1"/>
  <c r="H6" i="1"/>
  <c r="M6" i="1" s="1"/>
  <c r="K241" i="1"/>
  <c r="K141" i="1"/>
  <c r="K272" i="1"/>
  <c r="K93" i="1"/>
  <c r="K60" i="1"/>
  <c r="K187" i="1"/>
  <c r="K84" i="1"/>
  <c r="K188" i="1"/>
  <c r="K208" i="1"/>
  <c r="K59" i="1"/>
  <c r="K17" i="1"/>
  <c r="K123" i="1"/>
  <c r="K169" i="1"/>
  <c r="K282" i="1"/>
  <c r="K298" i="1"/>
  <c r="K251" i="1"/>
  <c r="K247" i="1"/>
  <c r="K270" i="1"/>
  <c r="K274" i="1"/>
  <c r="K290" i="1"/>
  <c r="K225" i="1"/>
  <c r="K284" i="1"/>
  <c r="K256" i="1"/>
  <c r="K125" i="1"/>
  <c r="K120" i="1"/>
  <c r="K77" i="1"/>
  <c r="K35" i="1"/>
  <c r="K8" i="1"/>
  <c r="K219" i="1"/>
  <c r="K69" i="1"/>
  <c r="K27" i="1"/>
  <c r="K24" i="1"/>
  <c r="K159" i="1"/>
  <c r="K137" i="1"/>
  <c r="H332" i="1"/>
  <c r="M332" i="1" s="1"/>
  <c r="H330" i="1"/>
  <c r="M330" i="1" s="1"/>
  <c r="H328" i="1"/>
  <c r="M328" i="1" s="1"/>
  <c r="H326" i="1"/>
  <c r="M326" i="1" s="1"/>
  <c r="H324" i="1"/>
  <c r="M324" i="1" s="1"/>
  <c r="H322" i="1"/>
  <c r="M322" i="1" s="1"/>
  <c r="H320" i="1"/>
  <c r="M320" i="1" s="1"/>
  <c r="H318" i="1"/>
  <c r="M318" i="1" s="1"/>
  <c r="H316" i="1"/>
  <c r="M316" i="1" s="1"/>
  <c r="H314" i="1"/>
  <c r="M314" i="1" s="1"/>
  <c r="H312" i="1"/>
  <c r="M312" i="1" s="1"/>
  <c r="H310" i="1"/>
  <c r="M310" i="1" s="1"/>
  <c r="H308" i="1"/>
  <c r="M308" i="1" s="1"/>
  <c r="H306" i="1"/>
  <c r="M306" i="1" s="1"/>
  <c r="H304" i="1"/>
  <c r="M304" i="1" s="1"/>
  <c r="G334" i="1"/>
  <c r="F334" i="1"/>
  <c r="K38" i="1"/>
  <c r="K54" i="1"/>
  <c r="K102" i="1"/>
  <c r="K118" i="1"/>
  <c r="K134" i="1"/>
  <c r="K150" i="1"/>
  <c r="K166" i="1"/>
  <c r="K246" i="1"/>
  <c r="K262" i="1"/>
  <c r="K227" i="1"/>
  <c r="K71" i="1"/>
  <c r="K252" i="1"/>
  <c r="K7" i="1"/>
  <c r="K48" i="1"/>
  <c r="K135" i="1"/>
  <c r="K231" i="1"/>
  <c r="K308" i="1"/>
  <c r="K333" i="1"/>
  <c r="K49" i="1"/>
  <c r="K163" i="1"/>
  <c r="K180" i="1"/>
  <c r="K209" i="1"/>
  <c r="K112" i="1"/>
  <c r="K73" i="1"/>
  <c r="K240" i="1"/>
  <c r="K329" i="1"/>
  <c r="K28" i="1"/>
  <c r="K325" i="1"/>
  <c r="K300" i="1"/>
  <c r="K283" i="1"/>
  <c r="K280" i="1"/>
  <c r="K92" i="1"/>
  <c r="K9" i="1"/>
  <c r="M302" i="1"/>
  <c r="L302" i="1" s="1"/>
  <c r="E322" i="4"/>
  <c r="E314" i="4"/>
  <c r="E310" i="4"/>
  <c r="E316" i="4"/>
  <c r="E308" i="4"/>
  <c r="H333" i="1"/>
  <c r="M333" i="1" s="1"/>
  <c r="H331" i="1"/>
  <c r="M331" i="1" s="1"/>
  <c r="H329" i="1"/>
  <c r="M329" i="1" s="1"/>
  <c r="H327" i="1"/>
  <c r="M327" i="1" s="1"/>
  <c r="K327" i="1"/>
  <c r="H325" i="1"/>
  <c r="M325" i="1" s="1"/>
  <c r="H323" i="1"/>
  <c r="M323" i="1" s="1"/>
  <c r="K323" i="1"/>
  <c r="H321" i="1"/>
  <c r="M321" i="1" s="1"/>
  <c r="H319" i="1"/>
  <c r="M319" i="1" s="1"/>
  <c r="H317" i="1"/>
  <c r="M317" i="1" s="1"/>
  <c r="K317" i="1"/>
  <c r="H315" i="1"/>
  <c r="M315" i="1" s="1"/>
  <c r="K315" i="1"/>
  <c r="H313" i="1"/>
  <c r="M313" i="1" s="1"/>
  <c r="H311" i="1"/>
  <c r="M311" i="1" s="1"/>
  <c r="H309" i="1"/>
  <c r="M309" i="1" s="1"/>
  <c r="H307" i="1"/>
  <c r="M307" i="1" s="1"/>
  <c r="K307" i="1"/>
  <c r="H305" i="1"/>
  <c r="M305" i="1" s="1"/>
  <c r="K305" i="1"/>
  <c r="H303" i="1"/>
  <c r="M303" i="1" s="1"/>
  <c r="K303" i="1"/>
  <c r="H301" i="1"/>
  <c r="M301" i="1" s="1"/>
  <c r="K301" i="1"/>
  <c r="H299" i="1"/>
  <c r="M299" i="1" s="1"/>
  <c r="H297" i="1"/>
  <c r="M297" i="1" s="1"/>
  <c r="H295" i="1"/>
  <c r="M295" i="1" s="1"/>
  <c r="K295" i="1"/>
  <c r="H293" i="1"/>
  <c r="M293" i="1" s="1"/>
  <c r="K293" i="1"/>
  <c r="H291" i="1"/>
  <c r="M291" i="1" s="1"/>
  <c r="K291" i="1"/>
  <c r="H289" i="1"/>
  <c r="M289" i="1" s="1"/>
  <c r="H287" i="1"/>
  <c r="M287" i="1" s="1"/>
  <c r="K287" i="1"/>
  <c r="H285" i="1"/>
  <c r="M285" i="1" s="1"/>
  <c r="H283" i="1"/>
  <c r="M283" i="1" s="1"/>
  <c r="E283" i="4"/>
  <c r="H281" i="1"/>
  <c r="M281" i="1" s="1"/>
  <c r="K281" i="1"/>
  <c r="H279" i="1"/>
  <c r="M279" i="1" s="1"/>
  <c r="H277" i="1"/>
  <c r="M277" i="1" s="1"/>
  <c r="H275" i="1"/>
  <c r="M275" i="1" s="1"/>
  <c r="K275" i="1"/>
  <c r="H273" i="1"/>
  <c r="M273" i="1" s="1"/>
  <c r="E273" i="4"/>
  <c r="H271" i="1"/>
  <c r="M271" i="1" s="1"/>
  <c r="H269" i="1"/>
  <c r="M269" i="1" s="1"/>
  <c r="H267" i="1"/>
  <c r="M267" i="1" s="1"/>
  <c r="E267" i="4"/>
  <c r="K267" i="1"/>
  <c r="H265" i="1"/>
  <c r="M265" i="1" s="1"/>
  <c r="E265" i="4"/>
  <c r="G265" i="4" s="1"/>
  <c r="K265" i="1"/>
  <c r="H263" i="1"/>
  <c r="M263" i="1" s="1"/>
  <c r="K263" i="1"/>
  <c r="E263" i="4"/>
  <c r="H261" i="1"/>
  <c r="M261" i="1" s="1"/>
  <c r="K261" i="1"/>
  <c r="H259" i="1"/>
  <c r="M259" i="1" s="1"/>
  <c r="K259" i="1"/>
  <c r="H257" i="1"/>
  <c r="M257" i="1" s="1"/>
  <c r="K257" i="1"/>
  <c r="H255" i="1"/>
  <c r="M255" i="1" s="1"/>
  <c r="K255" i="1"/>
  <c r="H253" i="1"/>
  <c r="M253" i="1" s="1"/>
  <c r="K319" i="1"/>
  <c r="L19" i="1" l="1"/>
  <c r="L83" i="1"/>
  <c r="G177" i="4"/>
  <c r="E319" i="4"/>
  <c r="G319" i="4" s="1"/>
  <c r="E61" i="4"/>
  <c r="G61" i="4" s="1"/>
  <c r="E69" i="4"/>
  <c r="G69" i="4" s="1"/>
  <c r="E109" i="4"/>
  <c r="G109" i="4" s="1"/>
  <c r="E117" i="4"/>
  <c r="G117" i="4" s="1"/>
  <c r="E145" i="4"/>
  <c r="E153" i="4"/>
  <c r="G153" i="4" s="1"/>
  <c r="E289" i="4"/>
  <c r="G289" i="4" s="1"/>
  <c r="E52" i="4"/>
  <c r="G52" i="4" s="1"/>
  <c r="L21" i="1"/>
  <c r="L53" i="1"/>
  <c r="L85" i="1"/>
  <c r="L121" i="1"/>
  <c r="L129" i="1"/>
  <c r="L153" i="1"/>
  <c r="L161" i="1"/>
  <c r="L173" i="1"/>
  <c r="L185" i="1"/>
  <c r="L197" i="1"/>
  <c r="L217" i="1"/>
  <c r="E165" i="4"/>
  <c r="G165" i="4" s="1"/>
  <c r="E245" i="4"/>
  <c r="G245" i="4" s="1"/>
  <c r="L156" i="1"/>
  <c r="L192" i="1"/>
  <c r="L220" i="1"/>
  <c r="L264" i="1"/>
  <c r="G23" i="4"/>
  <c r="E39" i="4"/>
  <c r="G39" i="4" s="1"/>
  <c r="E163" i="4"/>
  <c r="G163" i="4" s="1"/>
  <c r="E175" i="4"/>
  <c r="E203" i="4"/>
  <c r="G203" i="4" s="1"/>
  <c r="E215" i="4"/>
  <c r="G215" i="4" s="1"/>
  <c r="G219" i="4"/>
  <c r="G231" i="4"/>
  <c r="L4" i="1"/>
  <c r="E26" i="4"/>
  <c r="E38" i="4"/>
  <c r="G38" i="4" s="1"/>
  <c r="E98" i="4"/>
  <c r="G98" i="4" s="1"/>
  <c r="E114" i="4"/>
  <c r="G114" i="4" s="1"/>
  <c r="E118" i="4"/>
  <c r="G118" i="4" s="1"/>
  <c r="E126" i="4"/>
  <c r="G126" i="4" s="1"/>
  <c r="E138" i="4"/>
  <c r="G138" i="4" s="1"/>
  <c r="E146" i="4"/>
  <c r="G146" i="4" s="1"/>
  <c r="E150" i="4"/>
  <c r="E162" i="4"/>
  <c r="G162" i="4" s="1"/>
  <c r="E170" i="4"/>
  <c r="E174" i="4"/>
  <c r="G174" i="4" s="1"/>
  <c r="E242" i="4"/>
  <c r="G242" i="4" s="1"/>
  <c r="E250" i="4"/>
  <c r="G250" i="4" s="1"/>
  <c r="E262" i="4"/>
  <c r="G262" i="4" s="1"/>
  <c r="G48" i="4"/>
  <c r="E311" i="4"/>
  <c r="G311" i="4" s="1"/>
  <c r="E304" i="4"/>
  <c r="G304" i="4" s="1"/>
  <c r="E281" i="4"/>
  <c r="G281" i="4" s="1"/>
  <c r="L50" i="1"/>
  <c r="E125" i="4"/>
  <c r="G125" i="4" s="1"/>
  <c r="E193" i="4"/>
  <c r="G193" i="4" s="1"/>
  <c r="E229" i="4"/>
  <c r="G229" i="4" s="1"/>
  <c r="E237" i="4"/>
  <c r="G237" i="4" s="1"/>
  <c r="G88" i="4"/>
  <c r="E100" i="4"/>
  <c r="G100" i="4" s="1"/>
  <c r="E54" i="4"/>
  <c r="G54" i="4" s="1"/>
  <c r="E62" i="4"/>
  <c r="G62" i="4" s="1"/>
  <c r="E275" i="4"/>
  <c r="G275" i="4" s="1"/>
  <c r="E121" i="4"/>
  <c r="G121" i="4" s="1"/>
  <c r="E161" i="4"/>
  <c r="G161" i="4" s="1"/>
  <c r="E173" i="4"/>
  <c r="G173" i="4" s="1"/>
  <c r="E295" i="4"/>
  <c r="G295" i="4" s="1"/>
  <c r="L20" i="1"/>
  <c r="L248" i="1"/>
  <c r="L276" i="1"/>
  <c r="E7" i="4"/>
  <c r="G7" i="4" s="1"/>
  <c r="E15" i="4"/>
  <c r="G15" i="4" s="1"/>
  <c r="E27" i="4"/>
  <c r="G27" i="4" s="1"/>
  <c r="E63" i="4"/>
  <c r="G63" i="4" s="1"/>
  <c r="E71" i="4"/>
  <c r="G71" i="4" s="1"/>
  <c r="E99" i="4"/>
  <c r="G99" i="4" s="1"/>
  <c r="G107" i="4"/>
  <c r="E111" i="4"/>
  <c r="G111" i="4" s="1"/>
  <c r="G119" i="4"/>
  <c r="G139" i="4"/>
  <c r="E147" i="4"/>
  <c r="G147" i="4" s="1"/>
  <c r="G175" i="4"/>
  <c r="E191" i="4"/>
  <c r="G191" i="4" s="1"/>
  <c r="G195" i="4"/>
  <c r="E227" i="4"/>
  <c r="G227" i="4" s="1"/>
  <c r="G251" i="4"/>
  <c r="E291" i="4"/>
  <c r="G291" i="4" s="1"/>
  <c r="E10" i="4"/>
  <c r="G10" i="4" s="1"/>
  <c r="E42" i="4"/>
  <c r="G42" i="4" s="1"/>
  <c r="E66" i="4"/>
  <c r="G66" i="4" s="1"/>
  <c r="E130" i="4"/>
  <c r="G130" i="4" s="1"/>
  <c r="E154" i="4"/>
  <c r="G154" i="4" s="1"/>
  <c r="E186" i="4"/>
  <c r="G186" i="4" s="1"/>
  <c r="E198" i="4"/>
  <c r="G198" i="4" s="1"/>
  <c r="E206" i="4"/>
  <c r="G206" i="4" s="1"/>
  <c r="E214" i="4"/>
  <c r="G214" i="4" s="1"/>
  <c r="E222" i="4"/>
  <c r="G222" i="4" s="1"/>
  <c r="E226" i="4"/>
  <c r="G226" i="4" s="1"/>
  <c r="E234" i="4"/>
  <c r="G234" i="4" s="1"/>
  <c r="E270" i="4"/>
  <c r="G270" i="4" s="1"/>
  <c r="E278" i="4"/>
  <c r="G278" i="4" s="1"/>
  <c r="E286" i="4"/>
  <c r="G286" i="4" s="1"/>
  <c r="E290" i="4"/>
  <c r="G290" i="4" s="1"/>
  <c r="L99" i="1"/>
  <c r="L14" i="1"/>
  <c r="L46" i="1"/>
  <c r="L82" i="1"/>
  <c r="L86" i="1"/>
  <c r="L238" i="1"/>
  <c r="L254" i="1"/>
  <c r="E41" i="4"/>
  <c r="G41" i="4" s="1"/>
  <c r="E129" i="4"/>
  <c r="G129" i="4" s="1"/>
  <c r="E157" i="4"/>
  <c r="G157" i="4" s="1"/>
  <c r="E169" i="4"/>
  <c r="G169" i="4" s="1"/>
  <c r="E197" i="4"/>
  <c r="G197" i="4" s="1"/>
  <c r="E217" i="4"/>
  <c r="G217" i="4" s="1"/>
  <c r="G225" i="4"/>
  <c r="E249" i="4"/>
  <c r="G249" i="4" s="1"/>
  <c r="E317" i="4"/>
  <c r="G317" i="4" s="1"/>
  <c r="E259" i="4"/>
  <c r="G259" i="4" s="1"/>
  <c r="E60" i="4"/>
  <c r="G60" i="4" s="1"/>
  <c r="E68" i="4"/>
  <c r="G68" i="4" s="1"/>
  <c r="G96" i="4"/>
  <c r="E112" i="4"/>
  <c r="G112" i="4" s="1"/>
  <c r="E148" i="4"/>
  <c r="G148" i="4" s="1"/>
  <c r="E160" i="4"/>
  <c r="G160" i="4" s="1"/>
  <c r="E240" i="4"/>
  <c r="G240" i="4" s="1"/>
  <c r="E29" i="4"/>
  <c r="G29" i="4" s="1"/>
  <c r="E33" i="4"/>
  <c r="G33" i="4" s="1"/>
  <c r="E49" i="4"/>
  <c r="G49" i="4" s="1"/>
  <c r="E57" i="4"/>
  <c r="G57" i="4" s="1"/>
  <c r="E77" i="4"/>
  <c r="G77" i="4" s="1"/>
  <c r="E85" i="4"/>
  <c r="G85" i="4" s="1"/>
  <c r="E93" i="4"/>
  <c r="G93" i="4" s="1"/>
  <c r="E105" i="4"/>
  <c r="G105" i="4" s="1"/>
  <c r="E133" i="4"/>
  <c r="G133" i="4" s="1"/>
  <c r="G137" i="4"/>
  <c r="G141" i="4"/>
  <c r="G181" i="4"/>
  <c r="G209" i="4"/>
  <c r="E24" i="4"/>
  <c r="G24" i="4" s="1"/>
  <c r="G32" i="4"/>
  <c r="G36" i="4"/>
  <c r="G56" i="4"/>
  <c r="G92" i="4"/>
  <c r="E172" i="4"/>
  <c r="G172" i="4" s="1"/>
  <c r="L36" i="1"/>
  <c r="L76" i="1"/>
  <c r="L104" i="1"/>
  <c r="L124" i="1"/>
  <c r="L172" i="1"/>
  <c r="L216" i="1"/>
  <c r="L260" i="1"/>
  <c r="L292" i="1"/>
  <c r="L81" i="1"/>
  <c r="L149" i="1"/>
  <c r="L157" i="1"/>
  <c r="L193" i="1"/>
  <c r="L213" i="1"/>
  <c r="L42" i="1"/>
  <c r="L122" i="1"/>
  <c r="L182" i="1"/>
  <c r="L218" i="1"/>
  <c r="L294" i="1"/>
  <c r="L75" i="1"/>
  <c r="L87" i="1"/>
  <c r="L103" i="1"/>
  <c r="L139" i="1"/>
  <c r="L155" i="1"/>
  <c r="L179" i="1"/>
  <c r="L207" i="1"/>
  <c r="L239" i="1"/>
  <c r="E44" i="4"/>
  <c r="G44" i="4" s="1"/>
  <c r="E132" i="4"/>
  <c r="G132" i="4" s="1"/>
  <c r="E156" i="4"/>
  <c r="G156" i="4" s="1"/>
  <c r="E208" i="4"/>
  <c r="G208" i="4" s="1"/>
  <c r="E228" i="4"/>
  <c r="G228" i="4" s="1"/>
  <c r="E236" i="4"/>
  <c r="G236" i="4" s="1"/>
  <c r="E272" i="4"/>
  <c r="G272" i="4" s="1"/>
  <c r="E280" i="4"/>
  <c r="G280" i="4" s="1"/>
  <c r="E65" i="4"/>
  <c r="G65" i="4" s="1"/>
  <c r="E113" i="4"/>
  <c r="G113" i="4" s="1"/>
  <c r="E12" i="4"/>
  <c r="G12" i="4" s="1"/>
  <c r="E188" i="4"/>
  <c r="G188" i="4" s="1"/>
  <c r="E200" i="4"/>
  <c r="G200" i="4" s="1"/>
  <c r="E216" i="4"/>
  <c r="G216" i="4" s="1"/>
  <c r="E292" i="4"/>
  <c r="G292" i="4" s="1"/>
  <c r="L113" i="1"/>
  <c r="E302" i="4"/>
  <c r="G302" i="4" s="1"/>
  <c r="G332" i="4"/>
  <c r="E333" i="4"/>
  <c r="G333" i="4" s="1"/>
  <c r="L23" i="1"/>
  <c r="E329" i="4"/>
  <c r="G329" i="4" s="1"/>
  <c r="G261" i="4"/>
  <c r="G308" i="4"/>
  <c r="L206" i="1"/>
  <c r="G211" i="4"/>
  <c r="E40" i="4"/>
  <c r="G40" i="4" s="1"/>
  <c r="E64" i="4"/>
  <c r="G64" i="4" s="1"/>
  <c r="G72" i="4"/>
  <c r="G76" i="4"/>
  <c r="E108" i="4"/>
  <c r="G108" i="4" s="1"/>
  <c r="E120" i="4"/>
  <c r="G120" i="4" s="1"/>
  <c r="E128" i="4"/>
  <c r="G128" i="4" s="1"/>
  <c r="E140" i="4"/>
  <c r="G140" i="4" s="1"/>
  <c r="E152" i="4"/>
  <c r="G152" i="4" s="1"/>
  <c r="E164" i="4"/>
  <c r="G164" i="4" s="1"/>
  <c r="E176" i="4"/>
  <c r="G176" i="4" s="1"/>
  <c r="E180" i="4"/>
  <c r="G180" i="4" s="1"/>
  <c r="E184" i="4"/>
  <c r="G184" i="4" s="1"/>
  <c r="E212" i="4"/>
  <c r="G212" i="4" s="1"/>
  <c r="E220" i="4"/>
  <c r="G220" i="4" s="1"/>
  <c r="E232" i="4"/>
  <c r="G232" i="4" s="1"/>
  <c r="E244" i="4"/>
  <c r="G244" i="4" s="1"/>
  <c r="E252" i="4"/>
  <c r="G252" i="4" s="1"/>
  <c r="E260" i="4"/>
  <c r="G260" i="4" s="1"/>
  <c r="E264" i="4"/>
  <c r="G264" i="4" s="1"/>
  <c r="E276" i="4"/>
  <c r="G276" i="4" s="1"/>
  <c r="E288" i="4"/>
  <c r="G288" i="4" s="1"/>
  <c r="E296" i="4"/>
  <c r="G296" i="4" s="1"/>
  <c r="L47" i="1"/>
  <c r="L107" i="1"/>
  <c r="L151" i="1"/>
  <c r="L171" i="1"/>
  <c r="L175" i="1"/>
  <c r="L195" i="1"/>
  <c r="L235" i="1"/>
  <c r="E331" i="4"/>
  <c r="G331" i="4" s="1"/>
  <c r="G328" i="4"/>
  <c r="E301" i="4"/>
  <c r="G301" i="4" s="1"/>
  <c r="L70" i="1"/>
  <c r="G67" i="4"/>
  <c r="G316" i="4"/>
  <c r="G273" i="4"/>
  <c r="L44" i="1"/>
  <c r="L64" i="1"/>
  <c r="L128" i="1"/>
  <c r="L132" i="1"/>
  <c r="L196" i="1"/>
  <c r="L200" i="1"/>
  <c r="L224" i="1"/>
  <c r="L268" i="1"/>
  <c r="E5" i="4"/>
  <c r="G5" i="4" s="1"/>
  <c r="E13" i="4"/>
  <c r="G13" i="4" s="1"/>
  <c r="E21" i="4"/>
  <c r="G21" i="4" s="1"/>
  <c r="E37" i="4"/>
  <c r="G37" i="4" s="1"/>
  <c r="E53" i="4"/>
  <c r="G53" i="4" s="1"/>
  <c r="E73" i="4"/>
  <c r="G73" i="4" s="1"/>
  <c r="E81" i="4"/>
  <c r="G81" i="4" s="1"/>
  <c r="E89" i="4"/>
  <c r="G89" i="4" s="1"/>
  <c r="G97" i="4"/>
  <c r="G149" i="4"/>
  <c r="G185" i="4"/>
  <c r="G205" i="4"/>
  <c r="G221" i="4"/>
  <c r="G241" i="4"/>
  <c r="E315" i="4"/>
  <c r="G315" i="4" s="1"/>
  <c r="E327" i="4"/>
  <c r="G327" i="4" s="1"/>
  <c r="L5" i="1"/>
  <c r="L6" i="1"/>
  <c r="G285" i="4"/>
  <c r="E70" i="4"/>
  <c r="G70" i="4" s="1"/>
  <c r="E182" i="4"/>
  <c r="G182" i="4" s="1"/>
  <c r="E194" i="4"/>
  <c r="G194" i="4" s="1"/>
  <c r="E218" i="4"/>
  <c r="G218" i="4" s="1"/>
  <c r="E230" i="4"/>
  <c r="G230" i="4" s="1"/>
  <c r="E258" i="4"/>
  <c r="G258" i="4" s="1"/>
  <c r="E274" i="4"/>
  <c r="G274" i="4" s="1"/>
  <c r="E282" i="4"/>
  <c r="G282" i="4" s="1"/>
  <c r="E294" i="4"/>
  <c r="G294" i="4" s="1"/>
  <c r="L52" i="1"/>
  <c r="L68" i="1"/>
  <c r="L152" i="1"/>
  <c r="L204" i="1"/>
  <c r="E136" i="4"/>
  <c r="G136" i="4" s="1"/>
  <c r="E303" i="4"/>
  <c r="G303" i="4" s="1"/>
  <c r="E323" i="4"/>
  <c r="G323" i="4" s="1"/>
  <c r="E22" i="4"/>
  <c r="G22" i="4" s="1"/>
  <c r="E46" i="4"/>
  <c r="G46" i="4" s="1"/>
  <c r="E110" i="4"/>
  <c r="G110" i="4" s="1"/>
  <c r="E158" i="4"/>
  <c r="G158" i="4" s="1"/>
  <c r="E166" i="4"/>
  <c r="G166" i="4" s="1"/>
  <c r="E178" i="4"/>
  <c r="G178" i="4" s="1"/>
  <c r="E246" i="4"/>
  <c r="G246" i="4" s="1"/>
  <c r="L25" i="1"/>
  <c r="L61" i="1"/>
  <c r="L109" i="1"/>
  <c r="L133" i="1"/>
  <c r="L177" i="1"/>
  <c r="L201" i="1"/>
  <c r="L205" i="1"/>
  <c r="E287" i="4"/>
  <c r="G287" i="4" s="1"/>
  <c r="E31" i="4"/>
  <c r="G31" i="4" s="1"/>
  <c r="E6" i="4"/>
  <c r="G6" i="4" s="1"/>
  <c r="E14" i="4"/>
  <c r="G14" i="4" s="1"/>
  <c r="E210" i="4"/>
  <c r="G210" i="4" s="1"/>
  <c r="L29" i="1"/>
  <c r="L89" i="1"/>
  <c r="L271" i="1"/>
  <c r="L22" i="1"/>
  <c r="E11" i="4"/>
  <c r="G11" i="4" s="1"/>
  <c r="E35" i="4"/>
  <c r="G35" i="4" s="1"/>
  <c r="E51" i="4"/>
  <c r="G51" i="4" s="1"/>
  <c r="E59" i="4"/>
  <c r="G59" i="4" s="1"/>
  <c r="G187" i="4"/>
  <c r="G207" i="4"/>
  <c r="E239" i="4"/>
  <c r="G239" i="4" s="1"/>
  <c r="E106" i="4"/>
  <c r="G106" i="4" s="1"/>
  <c r="E202" i="4"/>
  <c r="G202" i="4" s="1"/>
  <c r="L65" i="1"/>
  <c r="G293" i="4"/>
  <c r="G312" i="4"/>
  <c r="L18" i="1"/>
  <c r="L114" i="1"/>
  <c r="E19" i="4"/>
  <c r="G19" i="4" s="1"/>
  <c r="E79" i="4"/>
  <c r="G79" i="4" s="1"/>
  <c r="E87" i="4"/>
  <c r="G87" i="4" s="1"/>
  <c r="E95" i="4"/>
  <c r="G95" i="4" s="1"/>
  <c r="G127" i="4"/>
  <c r="G159" i="4"/>
  <c r="G297" i="4"/>
  <c r="E8" i="4"/>
  <c r="G8" i="4" s="1"/>
  <c r="G16" i="4"/>
  <c r="G80" i="4"/>
  <c r="G84" i="4"/>
  <c r="E116" i="4"/>
  <c r="G116" i="4" s="1"/>
  <c r="E124" i="4"/>
  <c r="G124" i="4" s="1"/>
  <c r="E144" i="4"/>
  <c r="G144" i="4" s="1"/>
  <c r="E168" i="4"/>
  <c r="G168" i="4" s="1"/>
  <c r="E192" i="4"/>
  <c r="G192" i="4" s="1"/>
  <c r="E196" i="4"/>
  <c r="G196" i="4" s="1"/>
  <c r="E204" i="4"/>
  <c r="G204" i="4" s="1"/>
  <c r="E224" i="4"/>
  <c r="G224" i="4" s="1"/>
  <c r="E248" i="4"/>
  <c r="G248" i="4" s="1"/>
  <c r="E256" i="4"/>
  <c r="G256" i="4" s="1"/>
  <c r="E268" i="4"/>
  <c r="G268" i="4" s="1"/>
  <c r="E284" i="4"/>
  <c r="G284" i="4" s="1"/>
  <c r="L43" i="1"/>
  <c r="L67" i="1"/>
  <c r="L95" i="1"/>
  <c r="L111" i="1"/>
  <c r="L131" i="1"/>
  <c r="L183" i="1"/>
  <c r="E309" i="4"/>
  <c r="G309" i="4" s="1"/>
  <c r="E313" i="4"/>
  <c r="G313" i="4" s="1"/>
  <c r="E325" i="4"/>
  <c r="G325" i="4" s="1"/>
  <c r="L56" i="1"/>
  <c r="L88" i="1"/>
  <c r="L96" i="1"/>
  <c r="L140" i="1"/>
  <c r="L236" i="1"/>
  <c r="L288" i="1"/>
  <c r="E9" i="4"/>
  <c r="G9" i="4" s="1"/>
  <c r="E17" i="4"/>
  <c r="G17" i="4" s="1"/>
  <c r="E45" i="4"/>
  <c r="G45" i="4" s="1"/>
  <c r="E101" i="4"/>
  <c r="G101" i="4" s="1"/>
  <c r="G189" i="4"/>
  <c r="G201" i="4"/>
  <c r="G233" i="4"/>
  <c r="L277" i="1"/>
  <c r="L35" i="1"/>
  <c r="E122" i="4"/>
  <c r="G122" i="4" s="1"/>
  <c r="E134" i="4"/>
  <c r="G134" i="4" s="1"/>
  <c r="E142" i="4"/>
  <c r="G142" i="4" s="1"/>
  <c r="E190" i="4"/>
  <c r="G190" i="4" s="1"/>
  <c r="E238" i="4"/>
  <c r="G238" i="4" s="1"/>
  <c r="E254" i="4"/>
  <c r="G254" i="4" s="1"/>
  <c r="E266" i="4"/>
  <c r="G266" i="4" s="1"/>
  <c r="E298" i="4"/>
  <c r="G298" i="4" s="1"/>
  <c r="L117" i="1"/>
  <c r="L245" i="1"/>
  <c r="D334" i="4"/>
  <c r="E321" i="4"/>
  <c r="G321" i="4" s="1"/>
  <c r="L253" i="1"/>
  <c r="G143" i="4"/>
  <c r="L324" i="1"/>
  <c r="L332" i="1"/>
  <c r="L34" i="1"/>
  <c r="L94" i="1"/>
  <c r="L174" i="1"/>
  <c r="L186" i="1"/>
  <c r="L190" i="1"/>
  <c r="E55" i="4"/>
  <c r="G55" i="4" s="1"/>
  <c r="E75" i="4"/>
  <c r="G75" i="4" s="1"/>
  <c r="E83" i="4"/>
  <c r="G83" i="4" s="1"/>
  <c r="E91" i="4"/>
  <c r="G91" i="4" s="1"/>
  <c r="G115" i="4"/>
  <c r="G123" i="4"/>
  <c r="E171" i="4"/>
  <c r="G171" i="4" s="1"/>
  <c r="L203" i="1"/>
  <c r="L243" i="1"/>
  <c r="L312" i="1"/>
  <c r="L320" i="1"/>
  <c r="L328" i="1"/>
  <c r="L12" i="1"/>
  <c r="L32" i="1"/>
  <c r="L100" i="1"/>
  <c r="L136" i="1"/>
  <c r="L160" i="1"/>
  <c r="L164" i="1"/>
  <c r="L119" i="1"/>
  <c r="L10" i="1"/>
  <c r="L215" i="1"/>
  <c r="G18" i="4"/>
  <c r="L310" i="1"/>
  <c r="L318" i="1"/>
  <c r="L181" i="1"/>
  <c r="L249" i="1"/>
  <c r="L30" i="1"/>
  <c r="L62" i="1"/>
  <c r="L78" i="1"/>
  <c r="L98" i="1"/>
  <c r="L142" i="1"/>
  <c r="L202" i="1"/>
  <c r="L214" i="1"/>
  <c r="L222" i="1"/>
  <c r="L286" i="1"/>
  <c r="L326" i="1"/>
  <c r="L273" i="1"/>
  <c r="L297" i="1"/>
  <c r="L322" i="1"/>
  <c r="L31" i="1"/>
  <c r="L143" i="1"/>
  <c r="L211" i="1"/>
  <c r="L223" i="1"/>
  <c r="L66" i="1"/>
  <c r="L110" i="1"/>
  <c r="L126" i="1"/>
  <c r="L158" i="1"/>
  <c r="L40" i="1"/>
  <c r="L228" i="1"/>
  <c r="L296" i="1"/>
  <c r="L39" i="1"/>
  <c r="L285" i="1"/>
  <c r="L306" i="1"/>
  <c r="L282" i="1"/>
  <c r="L230" i="1"/>
  <c r="L314" i="1"/>
  <c r="L145" i="1"/>
  <c r="L63" i="1"/>
  <c r="L91" i="1"/>
  <c r="L159" i="1"/>
  <c r="L167" i="1"/>
  <c r="L219" i="1"/>
  <c r="L278" i="1"/>
  <c r="E300" i="4"/>
  <c r="G300" i="4" s="1"/>
  <c r="G314" i="4"/>
  <c r="L187" i="1"/>
  <c r="L16" i="1"/>
  <c r="L72" i="1"/>
  <c r="L168" i="1"/>
  <c r="L176" i="1"/>
  <c r="L26" i="1"/>
  <c r="L27" i="1"/>
  <c r="L148" i="1"/>
  <c r="L244" i="1"/>
  <c r="L227" i="1"/>
  <c r="L229" i="1"/>
  <c r="L299" i="1"/>
  <c r="L279" i="1"/>
  <c r="L7" i="1"/>
  <c r="L123" i="1"/>
  <c r="L59" i="1"/>
  <c r="L38" i="1"/>
  <c r="L54" i="1"/>
  <c r="L74" i="1"/>
  <c r="L106" i="1"/>
  <c r="L134" i="1"/>
  <c r="L150" i="1"/>
  <c r="L170" i="1"/>
  <c r="L198" i="1"/>
  <c r="L262" i="1"/>
  <c r="L266" i="1"/>
  <c r="L290" i="1"/>
  <c r="L80" i="1"/>
  <c r="L313" i="1"/>
  <c r="L309" i="1"/>
  <c r="L331" i="1"/>
  <c r="L272" i="1"/>
  <c r="L8" i="1"/>
  <c r="L28" i="1"/>
  <c r="L60" i="1"/>
  <c r="L188" i="1"/>
  <c r="L208" i="1"/>
  <c r="L232" i="1"/>
  <c r="G145" i="4"/>
  <c r="G30" i="4"/>
  <c r="G34" i="4"/>
  <c r="G82" i="4"/>
  <c r="G150" i="4"/>
  <c r="L9" i="1"/>
  <c r="L137" i="1"/>
  <c r="L141" i="1"/>
  <c r="L241" i="1"/>
  <c r="L300" i="1"/>
  <c r="L304" i="1"/>
  <c r="L84" i="1"/>
  <c r="L17" i="1"/>
  <c r="L41" i="1"/>
  <c r="L138" i="1"/>
  <c r="L125" i="1"/>
  <c r="L180" i="1"/>
  <c r="G94" i="4"/>
  <c r="L330" i="1"/>
  <c r="L234" i="1"/>
  <c r="L289" i="1"/>
  <c r="G330" i="4"/>
  <c r="G86" i="4"/>
  <c r="L274" i="1"/>
  <c r="L154" i="1"/>
  <c r="L92" i="1"/>
  <c r="L49" i="1"/>
  <c r="L77" i="1"/>
  <c r="L269" i="1"/>
  <c r="L311" i="1"/>
  <c r="L321" i="1"/>
  <c r="L246" i="1"/>
  <c r="L118" i="1"/>
  <c r="G78" i="4"/>
  <c r="L250" i="1"/>
  <c r="L90" i="1"/>
  <c r="L58" i="1"/>
  <c r="L209" i="1"/>
  <c r="L316" i="1"/>
  <c r="L163" i="1"/>
  <c r="L69" i="1"/>
  <c r="L93" i="1"/>
  <c r="L270" i="1"/>
  <c r="G74" i="4"/>
  <c r="L112" i="1"/>
  <c r="L48" i="1"/>
  <c r="L135" i="1"/>
  <c r="L73" i="1"/>
  <c r="G90" i="4"/>
  <c r="G26" i="4"/>
  <c r="L24" i="1"/>
  <c r="G20" i="4"/>
  <c r="G50" i="4"/>
  <c r="G58" i="4"/>
  <c r="G306" i="4"/>
  <c r="L166" i="1"/>
  <c r="L102" i="1"/>
  <c r="L298" i="1"/>
  <c r="L252" i="1"/>
  <c r="L169" i="1"/>
  <c r="L71" i="1"/>
  <c r="G102" i="4"/>
  <c r="L225" i="1"/>
  <c r="L257" i="1"/>
  <c r="L265" i="1"/>
  <c r="L323" i="1"/>
  <c r="L261" i="1"/>
  <c r="L293" i="1"/>
  <c r="L305" i="1"/>
  <c r="L259" i="1"/>
  <c r="L267" i="1"/>
  <c r="L281" i="1"/>
  <c r="L303" i="1"/>
  <c r="L240" i="1"/>
  <c r="L120" i="1"/>
  <c r="L333" i="1"/>
  <c r="L247" i="1"/>
  <c r="L275" i="1"/>
  <c r="L291" i="1"/>
  <c r="L325" i="1"/>
  <c r="L308" i="1"/>
  <c r="H334" i="1"/>
  <c r="L301" i="1"/>
  <c r="L255" i="1"/>
  <c r="L295" i="1"/>
  <c r="L307" i="1"/>
  <c r="L317" i="1"/>
  <c r="L327" i="1"/>
  <c r="G318" i="4"/>
  <c r="L280" i="1"/>
  <c r="L231" i="1"/>
  <c r="L251" i="1"/>
  <c r="L319" i="1"/>
  <c r="L263" i="1"/>
  <c r="L287" i="1"/>
  <c r="L315" i="1"/>
  <c r="L283" i="1"/>
  <c r="L329" i="1"/>
  <c r="L256" i="1"/>
  <c r="L284" i="1"/>
  <c r="G326" i="4"/>
  <c r="K335" i="1"/>
  <c r="M335" i="1"/>
  <c r="G310" i="4"/>
  <c r="G322" i="4"/>
  <c r="G247" i="4"/>
  <c r="G183" i="4"/>
  <c r="G131" i="4"/>
  <c r="G155" i="4"/>
  <c r="G243" i="4"/>
  <c r="G167" i="4"/>
  <c r="G199" i="4"/>
  <c r="G170" i="4"/>
  <c r="G267" i="4"/>
  <c r="G271" i="4"/>
  <c r="G263" i="4"/>
  <c r="G279" i="4"/>
  <c r="G255" i="4"/>
  <c r="G283" i="4"/>
  <c r="G299" i="4"/>
  <c r="G307" i="4"/>
  <c r="E4" i="4"/>
  <c r="G4" i="4" s="1"/>
  <c r="C334" i="4"/>
  <c r="L335" i="1" l="1"/>
  <c r="G334" i="4"/>
  <c r="E334" i="4"/>
</calcChain>
</file>

<file path=xl/comments1.xml><?xml version="1.0" encoding="utf-8"?>
<comments xmlns="http://schemas.openxmlformats.org/spreadsheetml/2006/main">
  <authors>
    <author xml:space="preserve">Parker, John </author>
  </authors>
  <commentList>
    <comment ref="J4" authorId="0">
      <text>
        <r>
          <rPr>
            <b/>
            <sz val="9"/>
            <color indexed="81"/>
            <rFont val="Tahoma"/>
            <family val="2"/>
          </rPr>
          <t>Change this calc back to SCPP + SPG if the legislature does not do the extra funding again.</t>
        </r>
      </text>
    </comment>
  </commentList>
</comments>
</file>

<file path=xl/sharedStrings.xml><?xml version="1.0" encoding="utf-8"?>
<sst xmlns="http://schemas.openxmlformats.org/spreadsheetml/2006/main" count="2388" uniqueCount="751">
  <si>
    <t>BCLUW</t>
  </si>
  <si>
    <t>CAL</t>
  </si>
  <si>
    <t>GMG</t>
  </si>
  <si>
    <t>PCM</t>
  </si>
  <si>
    <t>Enrollment</t>
  </si>
  <si>
    <t>Meals</t>
  </si>
  <si>
    <t>Free &amp; Red.</t>
  </si>
  <si>
    <t>Suppl Wght</t>
  </si>
  <si>
    <t>DCPP</t>
  </si>
  <si>
    <t xml:space="preserve">Dollars </t>
  </si>
  <si>
    <t>Generated</t>
  </si>
  <si>
    <t>Dollars</t>
  </si>
  <si>
    <t>District Cost</t>
  </si>
  <si>
    <t>Per Pupil</t>
  </si>
  <si>
    <t>Total</t>
  </si>
  <si>
    <t>Subtotal</t>
  </si>
  <si>
    <t>Free/Red.</t>
  </si>
  <si>
    <t>NOTES:</t>
  </si>
  <si>
    <t>3) Supplementary Weighting Subtotal - Free &amp; reduced meals weighting plus enrollment weighting.</t>
  </si>
  <si>
    <t>state aid portion 87.5%</t>
  </si>
  <si>
    <t>property tax portion 12.5%</t>
  </si>
  <si>
    <t>AGWSR</t>
  </si>
  <si>
    <t>Percent 1-6</t>
  </si>
  <si>
    <t>Line 3.10</t>
  </si>
  <si>
    <t>5) Dollars Generated total - total supplementary weighting multiplied by district cost per pupil.</t>
  </si>
  <si>
    <t xml:space="preserve">4) District Cost Per Pupil </t>
  </si>
  <si>
    <t>CAM</t>
  </si>
  <si>
    <t>HLV</t>
  </si>
  <si>
    <t>At-Risk Weighting</t>
  </si>
  <si>
    <t xml:space="preserve">Total </t>
  </si>
  <si>
    <t>Sept. 15</t>
  </si>
  <si>
    <t>AHSTW</t>
  </si>
  <si>
    <t>WEIGHTING FORMULA</t>
  </si>
  <si>
    <t>Woodward-Granger</t>
  </si>
  <si>
    <t>Woodbury Central</t>
  </si>
  <si>
    <t>Woodbine</t>
  </si>
  <si>
    <t>Winterset</t>
  </si>
  <si>
    <t>Winfield-Mt Union</t>
  </si>
  <si>
    <t>Wilton</t>
  </si>
  <si>
    <t>Williamsburg</t>
  </si>
  <si>
    <t>Whiting</t>
  </si>
  <si>
    <t>Westwood</t>
  </si>
  <si>
    <t>West Sioux</t>
  </si>
  <si>
    <t>West Monona</t>
  </si>
  <si>
    <t>West Marshall</t>
  </si>
  <si>
    <t>West Lyon</t>
  </si>
  <si>
    <t>West Liberty</t>
  </si>
  <si>
    <t>West Harrison</t>
  </si>
  <si>
    <t>Western Dubuque</t>
  </si>
  <si>
    <t>West Des Moines</t>
  </si>
  <si>
    <t>West Delaware County</t>
  </si>
  <si>
    <t>West Central</t>
  </si>
  <si>
    <t>West Burlington Ind</t>
  </si>
  <si>
    <t>West Branch</t>
  </si>
  <si>
    <t>West Bend-Mallard</t>
  </si>
  <si>
    <t>Webster City</t>
  </si>
  <si>
    <t>Wayne</t>
  </si>
  <si>
    <t>Waverly-Shell Rock</t>
  </si>
  <si>
    <t>Waukee</t>
  </si>
  <si>
    <t>Waterloo</t>
  </si>
  <si>
    <t>Washington</t>
  </si>
  <si>
    <t>Wapsie Valley</t>
  </si>
  <si>
    <t>Wapello</t>
  </si>
  <si>
    <t>East Sac County</t>
  </si>
  <si>
    <t>Waco</t>
  </si>
  <si>
    <t>Vinton-Shellsburg</t>
  </si>
  <si>
    <t>Villisca</t>
  </si>
  <si>
    <t>Van Meter</t>
  </si>
  <si>
    <t>Van Buren</t>
  </si>
  <si>
    <t>Valley</t>
  </si>
  <si>
    <t>Urbandale</t>
  </si>
  <si>
    <t>United</t>
  </si>
  <si>
    <t>Union</t>
  </si>
  <si>
    <t>Underwood</t>
  </si>
  <si>
    <t>Twin Rivers</t>
  </si>
  <si>
    <t>Twin Cedars</t>
  </si>
  <si>
    <t>Turkey Valley</t>
  </si>
  <si>
    <t>Tripoli</t>
  </si>
  <si>
    <t>Tri-County</t>
  </si>
  <si>
    <t>Tri-Center</t>
  </si>
  <si>
    <t>Treynor</t>
  </si>
  <si>
    <t>Tipton</t>
  </si>
  <si>
    <t>Sumner-Fredericksburg</t>
  </si>
  <si>
    <t>West Central Valley</t>
  </si>
  <si>
    <t>Stratford</t>
  </si>
  <si>
    <t>Storm Lake</t>
  </si>
  <si>
    <t>Starmont</t>
  </si>
  <si>
    <t>Stanton</t>
  </si>
  <si>
    <t>Springville</t>
  </si>
  <si>
    <t>Spirit Lake</t>
  </si>
  <si>
    <t>Spencer</t>
  </si>
  <si>
    <t>Southeast Polk</t>
  </si>
  <si>
    <t>South Winneshiek</t>
  </si>
  <si>
    <t>South O'Brien</t>
  </si>
  <si>
    <t>South Tama County</t>
  </si>
  <si>
    <t>South Page</t>
  </si>
  <si>
    <t>Southeast Webster Grand</t>
  </si>
  <si>
    <t>South Hamilton</t>
  </si>
  <si>
    <t>Southeast Warren</t>
  </si>
  <si>
    <t>Solon</t>
  </si>
  <si>
    <t>South Central Calhoun</t>
  </si>
  <si>
    <t>Sioux City</t>
  </si>
  <si>
    <t>Sioux Central</t>
  </si>
  <si>
    <t>Sioux Center</t>
  </si>
  <si>
    <t>Sigourney</t>
  </si>
  <si>
    <t>Sidney</t>
  </si>
  <si>
    <t>Sibley-Ocheyedan</t>
  </si>
  <si>
    <t>Shenandoah</t>
  </si>
  <si>
    <t>Sheldon</t>
  </si>
  <si>
    <t>West Fork CSD</t>
  </si>
  <si>
    <t>Seymour</t>
  </si>
  <si>
    <t>Sergeant Bluff-Luton</t>
  </si>
  <si>
    <t>Schleswig</t>
  </si>
  <si>
    <t>Schaller-Crestland</t>
  </si>
  <si>
    <t>Saydel</t>
  </si>
  <si>
    <t>St Ansgar</t>
  </si>
  <si>
    <t>Ruthven-Ayrshire</t>
  </si>
  <si>
    <t>Rudd-Rockford-Marble Rk</t>
  </si>
  <si>
    <t>Roland-Story</t>
  </si>
  <si>
    <t>Rock Valley</t>
  </si>
  <si>
    <t>Riverside</t>
  </si>
  <si>
    <t>Riceville</t>
  </si>
  <si>
    <t>Remsen-Union</t>
  </si>
  <si>
    <t>Red Oak</t>
  </si>
  <si>
    <t>Prairie Valley</t>
  </si>
  <si>
    <t>Postville</t>
  </si>
  <si>
    <t>Pocahontas Area</t>
  </si>
  <si>
    <t>Pleasantville</t>
  </si>
  <si>
    <t>Pleasant Valley</t>
  </si>
  <si>
    <t>Perry</t>
  </si>
  <si>
    <t>Pella</t>
  </si>
  <si>
    <t>Pekin</t>
  </si>
  <si>
    <t>Paton-Churdan</t>
  </si>
  <si>
    <t>Panorama</t>
  </si>
  <si>
    <t>Ottumwa</t>
  </si>
  <si>
    <t>Oskaloosa</t>
  </si>
  <si>
    <t>Osage</t>
  </si>
  <si>
    <t>Orient-Macksburg</t>
  </si>
  <si>
    <t>Olin Consolidated</t>
  </si>
  <si>
    <t>Okoboji</t>
  </si>
  <si>
    <t>Ogden</t>
  </si>
  <si>
    <t>Oelwein</t>
  </si>
  <si>
    <t>Odebolt-Arthur</t>
  </si>
  <si>
    <t>Norwalk</t>
  </si>
  <si>
    <t>Northwood-Kensett</t>
  </si>
  <si>
    <t>North Winneshiek</t>
  </si>
  <si>
    <t>North Tama County</t>
  </si>
  <si>
    <t>North Scott</t>
  </si>
  <si>
    <t>North Polk</t>
  </si>
  <si>
    <t>North Kossuth</t>
  </si>
  <si>
    <t>North Linn</t>
  </si>
  <si>
    <t>North Mahaska</t>
  </si>
  <si>
    <t>Northeast Hamilton</t>
  </si>
  <si>
    <t>North Fayette</t>
  </si>
  <si>
    <t>Northeast</t>
  </si>
  <si>
    <t>Central Springs</t>
  </si>
  <si>
    <t>Newton</t>
  </si>
  <si>
    <t>New London</t>
  </si>
  <si>
    <t>New Hampton</t>
  </si>
  <si>
    <t>Newell-Fonda</t>
  </si>
  <si>
    <t>Nevada</t>
  </si>
  <si>
    <t>Nashua-Plainfield</t>
  </si>
  <si>
    <t>Muscatine</t>
  </si>
  <si>
    <t>Murray</t>
  </si>
  <si>
    <t>Mount Vernon</t>
  </si>
  <si>
    <t>Mount Pleasant</t>
  </si>
  <si>
    <t>Mount Ayr</t>
  </si>
  <si>
    <t>Moulton-Udell</t>
  </si>
  <si>
    <t>Morning Sun</t>
  </si>
  <si>
    <t>Mormon Trail</t>
  </si>
  <si>
    <t>Moravia</t>
  </si>
  <si>
    <t>Monticello</t>
  </si>
  <si>
    <t>Montezuma</t>
  </si>
  <si>
    <t>MFL MarMac</t>
  </si>
  <si>
    <t>Missouri Valley</t>
  </si>
  <si>
    <t>Mid-Prairie</t>
  </si>
  <si>
    <t>Midland</t>
  </si>
  <si>
    <t>Melcher-Dallas</t>
  </si>
  <si>
    <t>Mediapolis</t>
  </si>
  <si>
    <t>MOC-Floyd Valley</t>
  </si>
  <si>
    <t>Mason City</t>
  </si>
  <si>
    <t>Martensdale-St Marys</t>
  </si>
  <si>
    <t>Marshalltown</t>
  </si>
  <si>
    <t>Marion Independent</t>
  </si>
  <si>
    <t>Marcus-Meriden-Cleghorn</t>
  </si>
  <si>
    <t>Maquoketa Valley</t>
  </si>
  <si>
    <t>Maquoketa</t>
  </si>
  <si>
    <t>Maple Valley-Anthon Oto</t>
  </si>
  <si>
    <t>Manson Northwest Webster</t>
  </si>
  <si>
    <t>East Mills</t>
  </si>
  <si>
    <t>Madrid</t>
  </si>
  <si>
    <t>Lynnville-Sully</t>
  </si>
  <si>
    <t>LuVerne</t>
  </si>
  <si>
    <t>Louisa-Muscatine</t>
  </si>
  <si>
    <t>Lone Tree</t>
  </si>
  <si>
    <t>Logan-Magnolia</t>
  </si>
  <si>
    <t>Lisbon</t>
  </si>
  <si>
    <t>Linn-Mar</t>
  </si>
  <si>
    <t>North Cedar</t>
  </si>
  <si>
    <t>Lewis Central</t>
  </si>
  <si>
    <t>Lenox</t>
  </si>
  <si>
    <t>Le Mars</t>
  </si>
  <si>
    <t>Lawton-Bronson</t>
  </si>
  <si>
    <t>Laurens-Marathon</t>
  </si>
  <si>
    <t>Lamoni</t>
  </si>
  <si>
    <t>Lake Mills</t>
  </si>
  <si>
    <t>Knoxville</t>
  </si>
  <si>
    <t>Kingsley-Pierson</t>
  </si>
  <si>
    <t>Keota</t>
  </si>
  <si>
    <t>Keokuk</t>
  </si>
  <si>
    <t>Johnston</t>
  </si>
  <si>
    <t>Jesup</t>
  </si>
  <si>
    <t>Greene County</t>
  </si>
  <si>
    <t>Janesville Consolidated</t>
  </si>
  <si>
    <t>IKM-Manning</t>
  </si>
  <si>
    <t>Iowa Valley</t>
  </si>
  <si>
    <t>Iowa Falls</t>
  </si>
  <si>
    <t>Iowa City</t>
  </si>
  <si>
    <t>Interstate 35</t>
  </si>
  <si>
    <t>Indianola</t>
  </si>
  <si>
    <t>Independence</t>
  </si>
  <si>
    <t>Humboldt</t>
  </si>
  <si>
    <t>Hudson</t>
  </si>
  <si>
    <t>Hubbard-Radcliffe</t>
  </si>
  <si>
    <t>Howard-Winneshiek</t>
  </si>
  <si>
    <t>Hinton</t>
  </si>
  <si>
    <t>Highland</t>
  </si>
  <si>
    <t>Hartley-Melvin-Sanborn</t>
  </si>
  <si>
    <t>Harris-Lake Park</t>
  </si>
  <si>
    <t>Harmony</t>
  </si>
  <si>
    <t>Harlan</t>
  </si>
  <si>
    <t>Hampton-Dumont</t>
  </si>
  <si>
    <t>Hamburg</t>
  </si>
  <si>
    <t>H-L-V</t>
  </si>
  <si>
    <t>Clayton Ridge</t>
  </si>
  <si>
    <t>Guthrie Center</t>
  </si>
  <si>
    <t>Grundy Center</t>
  </si>
  <si>
    <t>Griswold</t>
  </si>
  <si>
    <t>Grinnell-Newburg</t>
  </si>
  <si>
    <t>Nodaway Valley</t>
  </si>
  <si>
    <t>Graettinger-Terril</t>
  </si>
  <si>
    <t>Glidden-Ralston</t>
  </si>
  <si>
    <t>Glenwood</t>
  </si>
  <si>
    <t>Gladbrook-Reinbeck</t>
  </si>
  <si>
    <t>Gilmore City-Bradgate</t>
  </si>
  <si>
    <t>Gilbert</t>
  </si>
  <si>
    <t>George-Little Rock</t>
  </si>
  <si>
    <t>Garner-Hayfield-Ventura</t>
  </si>
  <si>
    <t>Galva-Holstein</t>
  </si>
  <si>
    <t>Fremont-Mills</t>
  </si>
  <si>
    <t>Fort Madison</t>
  </si>
  <si>
    <t>Fort Dodge</t>
  </si>
  <si>
    <t>Forest City</t>
  </si>
  <si>
    <t>Fairfield</t>
  </si>
  <si>
    <t>Exira-Elk Horn-</t>
  </si>
  <si>
    <t>Estherville Lincoln</t>
  </si>
  <si>
    <t>Essex</t>
  </si>
  <si>
    <t>English Valleys</t>
  </si>
  <si>
    <t>Emmetsburg</t>
  </si>
  <si>
    <t>Eldora-New Providence</t>
  </si>
  <si>
    <t>Edgewood-Colesburg</t>
  </si>
  <si>
    <t>River Valley</t>
  </si>
  <si>
    <t>Eastern Allamakee</t>
  </si>
  <si>
    <t>East Union</t>
  </si>
  <si>
    <t>East Marshall</t>
  </si>
  <si>
    <t>Easton Valley</t>
  </si>
  <si>
    <t>East Buchanan</t>
  </si>
  <si>
    <t>Earlham</t>
  </si>
  <si>
    <t>Eagle Grove</t>
  </si>
  <si>
    <t>Durant</t>
  </si>
  <si>
    <t>Boyer Valley</t>
  </si>
  <si>
    <t>Dunkerton</t>
  </si>
  <si>
    <t>Dubuque</t>
  </si>
  <si>
    <t>Dike-New Hartford</t>
  </si>
  <si>
    <t>Diagonal</t>
  </si>
  <si>
    <t>Des Moines Independent</t>
  </si>
  <si>
    <t>Denver</t>
  </si>
  <si>
    <t>Denison</t>
  </si>
  <si>
    <t>Delwood</t>
  </si>
  <si>
    <t>Decorah Community</t>
  </si>
  <si>
    <t>Davis County</t>
  </si>
  <si>
    <t>Davenport</t>
  </si>
  <si>
    <t>Danville</t>
  </si>
  <si>
    <t>Dallas Center-Grimes</t>
  </si>
  <si>
    <t>Creston</t>
  </si>
  <si>
    <t>Council Bluffs</t>
  </si>
  <si>
    <t>Corning</t>
  </si>
  <si>
    <t>Coon Rapids-Bayard</t>
  </si>
  <si>
    <t>Columbus</t>
  </si>
  <si>
    <t>Colo-NESCO</t>
  </si>
  <si>
    <t>Collins-Maxwell</t>
  </si>
  <si>
    <t>College</t>
  </si>
  <si>
    <t>Colfax-Mingo</t>
  </si>
  <si>
    <t>Clinton</t>
  </si>
  <si>
    <t>Clear Lake</t>
  </si>
  <si>
    <t>Clear Creek Amana</t>
  </si>
  <si>
    <t>Clay Central-Everly</t>
  </si>
  <si>
    <t>Clarksville</t>
  </si>
  <si>
    <t>Clarke</t>
  </si>
  <si>
    <t>Clarion-Goldfield-Dows</t>
  </si>
  <si>
    <t>Clarinda</t>
  </si>
  <si>
    <t>Cherokee</t>
  </si>
  <si>
    <t>Charter Oak-Ute</t>
  </si>
  <si>
    <t>Charles City</t>
  </si>
  <si>
    <t>Chariton</t>
  </si>
  <si>
    <t>Central Lyon</t>
  </si>
  <si>
    <t>Central Decatur</t>
  </si>
  <si>
    <t>Central City</t>
  </si>
  <si>
    <t>Central DeWitt</t>
  </si>
  <si>
    <t>Central</t>
  </si>
  <si>
    <t>Central Lee</t>
  </si>
  <si>
    <t>Centerville</t>
  </si>
  <si>
    <t>Center Point-Urbana</t>
  </si>
  <si>
    <t>Cedar Rapids</t>
  </si>
  <si>
    <t>Cedar Falls</t>
  </si>
  <si>
    <t>Carroll</t>
  </si>
  <si>
    <t>Carlisle</t>
  </si>
  <si>
    <t>Cardinal</t>
  </si>
  <si>
    <t>Camanche</t>
  </si>
  <si>
    <t>Calamus-Wheatland</t>
  </si>
  <si>
    <t>Burlington</t>
  </si>
  <si>
    <t>North Iowa</t>
  </si>
  <si>
    <t>Brooklyn-Guernsey-Malcom</t>
  </si>
  <si>
    <t>West Hancock</t>
  </si>
  <si>
    <t>Boyden-Hull</t>
  </si>
  <si>
    <t>Boone</t>
  </si>
  <si>
    <t>Bondurant-Farrar</t>
  </si>
  <si>
    <t>Eddyville-Blakesburg-</t>
  </si>
  <si>
    <t>Bettendorf</t>
  </si>
  <si>
    <t>Benton</t>
  </si>
  <si>
    <t>Bennett</t>
  </si>
  <si>
    <t>Belmond-Klemme</t>
  </si>
  <si>
    <t>Bellevue</t>
  </si>
  <si>
    <t>Belle Plaine</t>
  </si>
  <si>
    <t>Bedford</t>
  </si>
  <si>
    <t>Baxter</t>
  </si>
  <si>
    <t>Battle Creek-Ida Grove</t>
  </si>
  <si>
    <t>Ballard</t>
  </si>
  <si>
    <t>Aurelia</t>
  </si>
  <si>
    <t>Audubon</t>
  </si>
  <si>
    <t>Atlantic</t>
  </si>
  <si>
    <t>Ar-We-Va</t>
  </si>
  <si>
    <t>North Union</t>
  </si>
  <si>
    <t>Aplington-Parkersburg</t>
  </si>
  <si>
    <t>Ankeny</t>
  </si>
  <si>
    <t>Andrew</t>
  </si>
  <si>
    <t>Anamosa</t>
  </si>
  <si>
    <t>Ames</t>
  </si>
  <si>
    <t>Alta</t>
  </si>
  <si>
    <t>North Butler</t>
  </si>
  <si>
    <t>Allamakee</t>
  </si>
  <si>
    <t>Algona</t>
  </si>
  <si>
    <t>Alden</t>
  </si>
  <si>
    <t>Alburnett</t>
  </si>
  <si>
    <t>Albia</t>
  </si>
  <si>
    <t>Albert City-Truesdale</t>
  </si>
  <si>
    <t>Akron Westfield</t>
  </si>
  <si>
    <t>Adel DeSoto Minburn</t>
  </si>
  <si>
    <t>Adair-Casey</t>
  </si>
  <si>
    <t>District Name</t>
  </si>
  <si>
    <t>District #</t>
  </si>
  <si>
    <t>Dist</t>
  </si>
  <si>
    <t>12/05/16</t>
  </si>
  <si>
    <t>DistrictNumber</t>
  </si>
  <si>
    <t>0009</t>
  </si>
  <si>
    <t>0018</t>
  </si>
  <si>
    <t>0027</t>
  </si>
  <si>
    <t>0063</t>
  </si>
  <si>
    <t>0072</t>
  </si>
  <si>
    <t>0081</t>
  </si>
  <si>
    <t>0099</t>
  </si>
  <si>
    <t>0108</t>
  </si>
  <si>
    <t>0126</t>
  </si>
  <si>
    <t>0135</t>
  </si>
  <si>
    <t>0153</t>
  </si>
  <si>
    <t>0171</t>
  </si>
  <si>
    <t>0225</t>
  </si>
  <si>
    <t>0234</t>
  </si>
  <si>
    <t>0243</t>
  </si>
  <si>
    <t>0261</t>
  </si>
  <si>
    <t>0279</t>
  </si>
  <si>
    <t>0333</t>
  </si>
  <si>
    <t>0355</t>
  </si>
  <si>
    <t>0387</t>
  </si>
  <si>
    <t>0414</t>
  </si>
  <si>
    <t>0441</t>
  </si>
  <si>
    <t>0472</t>
  </si>
  <si>
    <t>0513</t>
  </si>
  <si>
    <t>0540</t>
  </si>
  <si>
    <t>0549</t>
  </si>
  <si>
    <t>0576</t>
  </si>
  <si>
    <t>0585</t>
  </si>
  <si>
    <t>0594</t>
  </si>
  <si>
    <t>0603</t>
  </si>
  <si>
    <t>0609</t>
  </si>
  <si>
    <t>0621</t>
  </si>
  <si>
    <t>0657</t>
  </si>
  <si>
    <t>0720</t>
  </si>
  <si>
    <t>0729</t>
  </si>
  <si>
    <t>0747</t>
  </si>
  <si>
    <t>0819</t>
  </si>
  <si>
    <t>0846</t>
  </si>
  <si>
    <t>0873</t>
  </si>
  <si>
    <t>0882</t>
  </si>
  <si>
    <t>0914</t>
  </si>
  <si>
    <t>0916</t>
  </si>
  <si>
    <t>0918</t>
  </si>
  <si>
    <t>0936</t>
  </si>
  <si>
    <t>0977</t>
  </si>
  <si>
    <t>0981</t>
  </si>
  <si>
    <t>0999</t>
  </si>
  <si>
    <t>1044</t>
  </si>
  <si>
    <t>1053</t>
  </si>
  <si>
    <t>1062</t>
  </si>
  <si>
    <t>1071</t>
  </si>
  <si>
    <t>1079</t>
  </si>
  <si>
    <t>1080</t>
  </si>
  <si>
    <t>1082</t>
  </si>
  <si>
    <t>1089</t>
  </si>
  <si>
    <t>1093</t>
  </si>
  <si>
    <t>1095</t>
  </si>
  <si>
    <t>1107</t>
  </si>
  <si>
    <t>1116</t>
  </si>
  <si>
    <t>1134</t>
  </si>
  <si>
    <t>1152</t>
  </si>
  <si>
    <t>1197</t>
  </si>
  <si>
    <t>1206</t>
  </si>
  <si>
    <t>1211</t>
  </si>
  <si>
    <t>1215</t>
  </si>
  <si>
    <t>1218</t>
  </si>
  <si>
    <t>1221</t>
  </si>
  <si>
    <t>1233</t>
  </si>
  <si>
    <t>1278</t>
  </si>
  <si>
    <t>1332</t>
  </si>
  <si>
    <t>1337</t>
  </si>
  <si>
    <t>1350</t>
  </si>
  <si>
    <t>1359</t>
  </si>
  <si>
    <t>1368</t>
  </si>
  <si>
    <t>1413</t>
  </si>
  <si>
    <t>1431</t>
  </si>
  <si>
    <t>1476</t>
  </si>
  <si>
    <t>1503</t>
  </si>
  <si>
    <t>1576</t>
  </si>
  <si>
    <t>1602</t>
  </si>
  <si>
    <t>1611</t>
  </si>
  <si>
    <t>1619</t>
  </si>
  <si>
    <t>1638</t>
  </si>
  <si>
    <t>1675</t>
  </si>
  <si>
    <t>1701</t>
  </si>
  <si>
    <t>1719</t>
  </si>
  <si>
    <t>1737</t>
  </si>
  <si>
    <t>1782</t>
  </si>
  <si>
    <t>1791</t>
  </si>
  <si>
    <t>1863</t>
  </si>
  <si>
    <t>1908</t>
  </si>
  <si>
    <t>1917</t>
  </si>
  <si>
    <t>1926</t>
  </si>
  <si>
    <t>1935</t>
  </si>
  <si>
    <t>1944</t>
  </si>
  <si>
    <t>1953</t>
  </si>
  <si>
    <t>1963</t>
  </si>
  <si>
    <t>1965</t>
  </si>
  <si>
    <t>1970</t>
  </si>
  <si>
    <t>1972</t>
  </si>
  <si>
    <t>1975</t>
  </si>
  <si>
    <t>1989</t>
  </si>
  <si>
    <t>2007</t>
  </si>
  <si>
    <t>2088</t>
  </si>
  <si>
    <t>2097</t>
  </si>
  <si>
    <t>2113</t>
  </si>
  <si>
    <t>2124</t>
  </si>
  <si>
    <t>2151</t>
  </si>
  <si>
    <t>2169</t>
  </si>
  <si>
    <t>2295</t>
  </si>
  <si>
    <t>2313</t>
  </si>
  <si>
    <t>2322</t>
  </si>
  <si>
    <t>2369</t>
  </si>
  <si>
    <t>2376</t>
  </si>
  <si>
    <t>2403</t>
  </si>
  <si>
    <t>2457</t>
  </si>
  <si>
    <t>2466</t>
  </si>
  <si>
    <t>2493</t>
  </si>
  <si>
    <t>2502</t>
  </si>
  <si>
    <t>2511</t>
  </si>
  <si>
    <t>2520</t>
  </si>
  <si>
    <t>2556</t>
  </si>
  <si>
    <t>2673</t>
  </si>
  <si>
    <t>2682</t>
  </si>
  <si>
    <t>2709</t>
  </si>
  <si>
    <t>2718</t>
  </si>
  <si>
    <t>2727</t>
  </si>
  <si>
    <t>2754</t>
  </si>
  <si>
    <t>2763</t>
  </si>
  <si>
    <t>2766</t>
  </si>
  <si>
    <t>2772</t>
  </si>
  <si>
    <t>2781</t>
  </si>
  <si>
    <t>2826</t>
  </si>
  <si>
    <t>2834</t>
  </si>
  <si>
    <t>2846</t>
  </si>
  <si>
    <t>2862</t>
  </si>
  <si>
    <t>2977</t>
  </si>
  <si>
    <t>2988</t>
  </si>
  <si>
    <t>3029</t>
  </si>
  <si>
    <t>3033</t>
  </si>
  <si>
    <t>3042</t>
  </si>
  <si>
    <t>3060</t>
  </si>
  <si>
    <t>3105</t>
  </si>
  <si>
    <t>3114</t>
  </si>
  <si>
    <t>3119</t>
  </si>
  <si>
    <t>3141</t>
  </si>
  <si>
    <t>3150</t>
  </si>
  <si>
    <t>3154</t>
  </si>
  <si>
    <t>3168</t>
  </si>
  <si>
    <t>3186</t>
  </si>
  <si>
    <t>3195</t>
  </si>
  <si>
    <t>3204</t>
  </si>
  <si>
    <t>3231</t>
  </si>
  <si>
    <t>3312</t>
  </si>
  <si>
    <t>3330</t>
  </si>
  <si>
    <t>3348</t>
  </si>
  <si>
    <t>3375</t>
  </si>
  <si>
    <t>3420</t>
  </si>
  <si>
    <t>3465</t>
  </si>
  <si>
    <t>3537</t>
  </si>
  <si>
    <t>3555</t>
  </si>
  <si>
    <t>3582</t>
  </si>
  <si>
    <t>3600</t>
  </si>
  <si>
    <t>3609</t>
  </si>
  <si>
    <t>3645</t>
  </si>
  <si>
    <t>3691</t>
  </si>
  <si>
    <t>3715</t>
  </si>
  <si>
    <t>3744</t>
  </si>
  <si>
    <t>3798</t>
  </si>
  <si>
    <t>3816</t>
  </si>
  <si>
    <t>3841</t>
  </si>
  <si>
    <t>3897</t>
  </si>
  <si>
    <t>3906</t>
  </si>
  <si>
    <t>3942</t>
  </si>
  <si>
    <t>3978</t>
  </si>
  <si>
    <t>4023</t>
  </si>
  <si>
    <t>4033</t>
  </si>
  <si>
    <t>4041</t>
  </si>
  <si>
    <t>4043</t>
  </si>
  <si>
    <t>4068</t>
  </si>
  <si>
    <t>4086</t>
  </si>
  <si>
    <t>4104</t>
  </si>
  <si>
    <t>4122</t>
  </si>
  <si>
    <t>4131</t>
  </si>
  <si>
    <t>4149</t>
  </si>
  <si>
    <t>4203</t>
  </si>
  <si>
    <t>4212</t>
  </si>
  <si>
    <t>4269</t>
  </si>
  <si>
    <t>4271</t>
  </si>
  <si>
    <t>4356</t>
  </si>
  <si>
    <t>4419</t>
  </si>
  <si>
    <t>4437</t>
  </si>
  <si>
    <t>4446</t>
  </si>
  <si>
    <t>4491</t>
  </si>
  <si>
    <t>4505</t>
  </si>
  <si>
    <t>4509</t>
  </si>
  <si>
    <t>4518</t>
  </si>
  <si>
    <t>4527</t>
  </si>
  <si>
    <t>4536</t>
  </si>
  <si>
    <t>4554</t>
  </si>
  <si>
    <t>4572</t>
  </si>
  <si>
    <t>4581</t>
  </si>
  <si>
    <t>4599</t>
  </si>
  <si>
    <t>4617</t>
  </si>
  <si>
    <t>4644</t>
  </si>
  <si>
    <t>4662</t>
  </si>
  <si>
    <t>4689</t>
  </si>
  <si>
    <t>4725</t>
  </si>
  <si>
    <t>4772</t>
  </si>
  <si>
    <t>4773</t>
  </si>
  <si>
    <t>4774</t>
  </si>
  <si>
    <t>4775</t>
  </si>
  <si>
    <t>4776</t>
  </si>
  <si>
    <t>4777</t>
  </si>
  <si>
    <t>4778</t>
  </si>
  <si>
    <t>4779</t>
  </si>
  <si>
    <t>4784</t>
  </si>
  <si>
    <t>4785</t>
  </si>
  <si>
    <t>4787</t>
  </si>
  <si>
    <t>4788</t>
  </si>
  <si>
    <t>4797</t>
  </si>
  <si>
    <t>4824</t>
  </si>
  <si>
    <t>4860</t>
  </si>
  <si>
    <t>4869</t>
  </si>
  <si>
    <t>4878</t>
  </si>
  <si>
    <t>4890</t>
  </si>
  <si>
    <t>4905</t>
  </si>
  <si>
    <t>4978</t>
  </si>
  <si>
    <t>4995</t>
  </si>
  <si>
    <t>5013</t>
  </si>
  <si>
    <t>5049</t>
  </si>
  <si>
    <t>5121</t>
  </si>
  <si>
    <t>5139</t>
  </si>
  <si>
    <t>5157</t>
  </si>
  <si>
    <t>5163</t>
  </si>
  <si>
    <t>5166</t>
  </si>
  <si>
    <t>5184</t>
  </si>
  <si>
    <t>5250</t>
  </si>
  <si>
    <t>5256</t>
  </si>
  <si>
    <t>5283</t>
  </si>
  <si>
    <t>5310</t>
  </si>
  <si>
    <t>5319</t>
  </si>
  <si>
    <t>5323</t>
  </si>
  <si>
    <t>5463</t>
  </si>
  <si>
    <t>5486</t>
  </si>
  <si>
    <t>5508</t>
  </si>
  <si>
    <t>5607</t>
  </si>
  <si>
    <t>5643</t>
  </si>
  <si>
    <t>5697</t>
  </si>
  <si>
    <t>5724</t>
  </si>
  <si>
    <t>5751</t>
  </si>
  <si>
    <t>5805</t>
  </si>
  <si>
    <t>5823</t>
  </si>
  <si>
    <t>5832</t>
  </si>
  <si>
    <t>5877</t>
  </si>
  <si>
    <t>5895</t>
  </si>
  <si>
    <t>5922</t>
  </si>
  <si>
    <t>5949</t>
  </si>
  <si>
    <t>5976</t>
  </si>
  <si>
    <t>5994</t>
  </si>
  <si>
    <t>6003</t>
  </si>
  <si>
    <t>6012</t>
  </si>
  <si>
    <t>6030</t>
  </si>
  <si>
    <t>6039</t>
  </si>
  <si>
    <t>6048</t>
  </si>
  <si>
    <t>6091</t>
  </si>
  <si>
    <t>6093</t>
  </si>
  <si>
    <t>6094</t>
  </si>
  <si>
    <t>6095</t>
  </si>
  <si>
    <t>6096</t>
  </si>
  <si>
    <t>6097</t>
  </si>
  <si>
    <t>6098</t>
  </si>
  <si>
    <t>6100</t>
  </si>
  <si>
    <t>6101</t>
  </si>
  <si>
    <t>6102</t>
  </si>
  <si>
    <t>6120</t>
  </si>
  <si>
    <t>6138</t>
  </si>
  <si>
    <t>6165</t>
  </si>
  <si>
    <t>6175</t>
  </si>
  <si>
    <t>6219</t>
  </si>
  <si>
    <t>6246</t>
  </si>
  <si>
    <t>6264</t>
  </si>
  <si>
    <t>6273</t>
  </si>
  <si>
    <t>6408</t>
  </si>
  <si>
    <t>6453</t>
  </si>
  <si>
    <t>6460</t>
  </si>
  <si>
    <t>6462</t>
  </si>
  <si>
    <t>6471</t>
  </si>
  <si>
    <t>6509</t>
  </si>
  <si>
    <t>6512</t>
  </si>
  <si>
    <t>6516</t>
  </si>
  <si>
    <t>6534</t>
  </si>
  <si>
    <t>6561</t>
  </si>
  <si>
    <t>6579</t>
  </si>
  <si>
    <t>6592</t>
  </si>
  <si>
    <t>6615</t>
  </si>
  <si>
    <t>6651</t>
  </si>
  <si>
    <t>6660</t>
  </si>
  <si>
    <t>6700</t>
  </si>
  <si>
    <t>6741</t>
  </si>
  <si>
    <t>6759</t>
  </si>
  <si>
    <t>6762</t>
  </si>
  <si>
    <t>6768</t>
  </si>
  <si>
    <t>6795</t>
  </si>
  <si>
    <t>6822</t>
  </si>
  <si>
    <t>6840</t>
  </si>
  <si>
    <t>6854</t>
  </si>
  <si>
    <t>6867</t>
  </si>
  <si>
    <t>6921</t>
  </si>
  <si>
    <t>6930</t>
  </si>
  <si>
    <t>6937</t>
  </si>
  <si>
    <t>6943</t>
  </si>
  <si>
    <t>6950</t>
  </si>
  <si>
    <t>6957</t>
  </si>
  <si>
    <t>6961</t>
  </si>
  <si>
    <t>6969</t>
  </si>
  <si>
    <t>6975</t>
  </si>
  <si>
    <t>6983</t>
  </si>
  <si>
    <t>6985</t>
  </si>
  <si>
    <t>6987</t>
  </si>
  <si>
    <t>6990</t>
  </si>
  <si>
    <t>6992</t>
  </si>
  <si>
    <t>7002</t>
  </si>
  <si>
    <t>7029</t>
  </si>
  <si>
    <t>7038</t>
  </si>
  <si>
    <t>7047</t>
  </si>
  <si>
    <t>7056</t>
  </si>
  <si>
    <t>7092</t>
  </si>
  <si>
    <t>7098</t>
  </si>
  <si>
    <t>7110</t>
  </si>
  <si>
    <t>1) Supplementary Weighting Free/Reduced Meals - Percent free &amp; reduced meals in grades 1-6 multiplied by budget enrollment multiplied by 0.00642 weighting.</t>
  </si>
  <si>
    <t>2) Supplementary Weighting Enrollment - Budget enrollment multiplied by 0.00204 weighting.</t>
  </si>
  <si>
    <t>FRL percent</t>
  </si>
  <si>
    <t>FRL count</t>
  </si>
  <si>
    <t>Fall 2017 FRL Eligibility Grades 1-6  by District</t>
  </si>
  <si>
    <t>6536</t>
  </si>
  <si>
    <t>1968</t>
  </si>
  <si>
    <t>5510</t>
  </si>
  <si>
    <t>6099</t>
  </si>
  <si>
    <t>5160</t>
  </si>
  <si>
    <t>5325</t>
  </si>
  <si>
    <t>6035</t>
  </si>
  <si>
    <t>Adjusted for Reorgs</t>
  </si>
  <si>
    <t>Added Enrollment and FRL Counts and Recalculated the Percent.</t>
  </si>
  <si>
    <t>Not adjusted for Reorgs - Original From DE</t>
  </si>
  <si>
    <t>North Fayette Valley</t>
  </si>
  <si>
    <t>Odebolt Arthur Battle Creek Ida Grove</t>
  </si>
  <si>
    <t>Alta-Aurelia</t>
  </si>
  <si>
    <t>Name</t>
  </si>
  <si>
    <t>line 1.1 x249</t>
  </si>
  <si>
    <t>Adel-Desoto-Minburn</t>
  </si>
  <si>
    <t>Akron-Westfield</t>
  </si>
  <si>
    <t>Central Clayton</t>
  </si>
  <si>
    <t>Central De Witt</t>
  </si>
  <si>
    <t>Clear Creek-Amana</t>
  </si>
  <si>
    <t>College Community</t>
  </si>
  <si>
    <t>Colo-Nesco</t>
  </si>
  <si>
    <t>Decorah</t>
  </si>
  <si>
    <t>Des Moines</t>
  </si>
  <si>
    <t>Eddyville-Blakesburg-Fremont</t>
  </si>
  <si>
    <t>Estherville-Lincoln Central</t>
  </si>
  <si>
    <t>Exira-Elk Horn-Kimballton</t>
  </si>
  <si>
    <t>Janesville</t>
  </si>
  <si>
    <t>Lu Verne</t>
  </si>
  <si>
    <t>MFL Mar Mac</t>
  </si>
  <si>
    <t>Manson-Northwest Webster</t>
  </si>
  <si>
    <t>Marcus-Meriden Cleghorn</t>
  </si>
  <si>
    <t>Marion</t>
  </si>
  <si>
    <t>Moc-Floyd Valley</t>
  </si>
  <si>
    <t>North Tama</t>
  </si>
  <si>
    <t>Olin</t>
  </si>
  <si>
    <t>Rudd-Rockford-Marble Rock</t>
  </si>
  <si>
    <t>South Tama</t>
  </si>
  <si>
    <t>Southeast Webster-Grand</t>
  </si>
  <si>
    <t>West Burlington</t>
  </si>
  <si>
    <t>West Delaware Co</t>
  </si>
  <si>
    <t>West Fork</t>
  </si>
  <si>
    <t>Western Dubuque Co</t>
  </si>
  <si>
    <t>FT 2019 - adding down</t>
  </si>
  <si>
    <t>FY 2019 - calculated</t>
  </si>
  <si>
    <t>line 1.3 x272</t>
  </si>
  <si>
    <t>From StartupFile</t>
  </si>
  <si>
    <t>SCPP</t>
  </si>
  <si>
    <t>6664</t>
  </si>
  <si>
    <t>Fiscal Year</t>
  </si>
  <si>
    <t>2019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</si>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</sst>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"/>
    <numFmt numFmtId="165" formatCode="0.00000"/>
    <numFmt numFmtId="166" formatCode="0.000"/>
    <numFmt numFmtId="167" formatCode="#,##0.0"/>
    <numFmt numFmtId="168" formatCode="#,##0.00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Courier New"/>
      <family val="3"/>
    </font>
    <font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2" fillId="0" borderId="0"/>
    <xf numFmtId="0" fontId="1" fillId="0" borderId="0"/>
  </cellStyleXfs>
  <cellXfs count="64">
    <xf numFmtId="0" fontId="0" fillId="0" borderId="0" xfId="0"/>
    <xf numFmtId="164" fontId="4" fillId="0" borderId="0" xfId="0" applyNumberFormat="1" applyFont="1"/>
    <xf numFmtId="49" fontId="4" fillId="0" borderId="0" xfId="0" applyNumberFormat="1" applyFont="1"/>
    <xf numFmtId="167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/>
    <xf numFmtId="166" fontId="4" fillId="0" borderId="0" xfId="0" applyNumberFormat="1" applyFont="1"/>
    <xf numFmtId="3" fontId="4" fillId="0" borderId="0" xfId="0" applyNumberFormat="1" applyFont="1"/>
    <xf numFmtId="167" fontId="4" fillId="0" borderId="0" xfId="0" applyNumberFormat="1" applyFont="1"/>
    <xf numFmtId="1" fontId="4" fillId="0" borderId="0" xfId="0" applyNumberFormat="1" applyFont="1"/>
    <xf numFmtId="10" fontId="4" fillId="0" borderId="0" xfId="0" applyNumberFormat="1" applyFont="1" applyAlignment="1">
      <alignment horizontal="right"/>
    </xf>
    <xf numFmtId="167" fontId="0" fillId="0" borderId="0" xfId="0" quotePrefix="1" applyNumberFormat="1"/>
    <xf numFmtId="167" fontId="0" fillId="0" borderId="0" xfId="0" applyNumberFormat="1"/>
    <xf numFmtId="10" fontId="0" fillId="0" borderId="0" xfId="0" applyNumberFormat="1"/>
    <xf numFmtId="167" fontId="4" fillId="0" borderId="0" xfId="0" quotePrefix="1" applyNumberFormat="1" applyFont="1" applyAlignment="1">
      <alignment horizontal="center"/>
    </xf>
    <xf numFmtId="164" fontId="4" fillId="0" borderId="0" xfId="0" applyNumberFormat="1" applyFont="1" applyFill="1"/>
    <xf numFmtId="0" fontId="4" fillId="0" borderId="0" xfId="0" applyFont="1" applyFill="1"/>
    <xf numFmtId="166" fontId="4" fillId="0" borderId="0" xfId="0" applyNumberFormat="1" applyFont="1" applyFill="1"/>
    <xf numFmtId="3" fontId="4" fillId="0" borderId="0" xfId="0" applyNumberFormat="1" applyFont="1" applyFill="1"/>
    <xf numFmtId="10" fontId="0" fillId="0" borderId="0" xfId="1" applyNumberFormat="1" applyFont="1"/>
    <xf numFmtId="1" fontId="4" fillId="2" borderId="0" xfId="0" applyNumberFormat="1" applyFont="1" applyFill="1" applyAlignment="1">
      <alignment horizontal="center"/>
    </xf>
    <xf numFmtId="1" fontId="0" fillId="0" borderId="0" xfId="0" applyNumberFormat="1"/>
    <xf numFmtId="1" fontId="4" fillId="0" borderId="0" xfId="0" applyNumberFormat="1" applyFont="1" applyFill="1" applyAlignment="1">
      <alignment horizontal="center"/>
    </xf>
    <xf numFmtId="3" fontId="3" fillId="0" borderId="1" xfId="0" applyNumberFormat="1" applyFont="1" applyBorder="1" applyAlignment="1" applyProtection="1">
      <alignment horizontal="center"/>
      <protection hidden="1"/>
    </xf>
    <xf numFmtId="3" fontId="6" fillId="0" borderId="1" xfId="0" applyNumberFormat="1" applyFont="1" applyBorder="1" applyAlignment="1" applyProtection="1">
      <alignment horizontal="center"/>
      <protection hidden="1"/>
    </xf>
    <xf numFmtId="49" fontId="3" fillId="0" borderId="0" xfId="0" applyNumberFormat="1" applyFont="1" applyProtection="1">
      <protection hidden="1"/>
    </xf>
    <xf numFmtId="166" fontId="3" fillId="0" borderId="1" xfId="0" applyNumberFormat="1" applyFont="1" applyBorder="1" applyAlignment="1" applyProtection="1">
      <alignment horizontal="center"/>
      <protection hidden="1"/>
    </xf>
    <xf numFmtId="3" fontId="3" fillId="0" borderId="2" xfId="0" applyNumberFormat="1" applyFont="1" applyBorder="1" applyAlignment="1" applyProtection="1">
      <alignment horizontal="center"/>
      <protection hidden="1"/>
    </xf>
    <xf numFmtId="166" fontId="3" fillId="0" borderId="3" xfId="0" applyNumberFormat="1" applyFont="1" applyBorder="1" applyAlignment="1" applyProtection="1">
      <alignment horizontal="center"/>
      <protection hidden="1"/>
    </xf>
    <xf numFmtId="3" fontId="3" fillId="0" borderId="3" xfId="0" applyNumberFormat="1" applyFont="1" applyBorder="1" applyAlignment="1" applyProtection="1">
      <alignment horizontal="center"/>
      <protection hidden="1"/>
    </xf>
    <xf numFmtId="164" fontId="3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3" fontId="3" fillId="0" borderId="1" xfId="0" applyNumberFormat="1" applyFont="1" applyBorder="1" applyProtection="1">
      <protection hidden="1"/>
    </xf>
    <xf numFmtId="3" fontId="3" fillId="0" borderId="2" xfId="0" applyNumberFormat="1" applyFont="1" applyBorder="1" applyProtection="1">
      <protection hidden="1"/>
    </xf>
    <xf numFmtId="3" fontId="3" fillId="0" borderId="0" xfId="0" applyNumberFormat="1" applyFont="1" applyProtection="1">
      <protection hidden="1"/>
    </xf>
    <xf numFmtId="3" fontId="3" fillId="0" borderId="8" xfId="0" applyNumberFormat="1" applyFont="1" applyBorder="1" applyProtection="1">
      <protection hidden="1"/>
    </xf>
    <xf numFmtId="166" fontId="3" fillId="0" borderId="0" xfId="0" applyNumberFormat="1" applyFont="1" applyBorder="1" applyProtection="1">
      <protection hidden="1"/>
    </xf>
    <xf numFmtId="2" fontId="3" fillId="0" borderId="0" xfId="0" applyNumberFormat="1" applyFont="1" applyBorder="1" applyProtection="1">
      <protection hidden="1"/>
    </xf>
    <xf numFmtId="166" fontId="3" fillId="0" borderId="0" xfId="0" applyNumberFormat="1" applyFont="1" applyProtection="1">
      <protection hidden="1"/>
    </xf>
    <xf numFmtId="10" fontId="4" fillId="2" borderId="0" xfId="0" applyNumberFormat="1" applyFont="1" applyFill="1" applyAlignment="1">
      <alignment horizontal="center"/>
    </xf>
    <xf numFmtId="168" fontId="3" fillId="0" borderId="4" xfId="0" applyNumberFormat="1" applyFont="1" applyBorder="1" applyProtection="1">
      <protection hidden="1"/>
    </xf>
    <xf numFmtId="168" fontId="3" fillId="0" borderId="5" xfId="0" applyNumberFormat="1" applyFont="1" applyBorder="1" applyProtection="1">
      <protection hidden="1"/>
    </xf>
    <xf numFmtId="168" fontId="3" fillId="0" borderId="7" xfId="0" applyNumberFormat="1" applyFont="1" applyBorder="1" applyProtection="1">
      <protection hidden="1"/>
    </xf>
    <xf numFmtId="166" fontId="3" fillId="0" borderId="1" xfId="0" applyNumberFormat="1" applyFont="1" applyBorder="1" applyProtection="1">
      <protection hidden="1"/>
    </xf>
    <xf numFmtId="166" fontId="3" fillId="0" borderId="2" xfId="0" applyNumberFormat="1" applyFont="1" applyBorder="1" applyProtection="1">
      <protection hidden="1"/>
    </xf>
    <xf numFmtId="0" fontId="1" fillId="0" borderId="0" xfId="3"/>
    <xf numFmtId="0" fontId="8" fillId="0" borderId="0" xfId="3" applyFont="1"/>
    <xf numFmtId="3" fontId="1" fillId="0" borderId="0" xfId="3" applyNumberFormat="1"/>
    <xf numFmtId="0" fontId="5" fillId="0" borderId="0" xfId="0" applyFont="1"/>
    <xf numFmtId="49" fontId="4" fillId="3" borderId="0" xfId="0" applyNumberFormat="1" applyFont="1" applyFill="1"/>
    <xf numFmtId="1" fontId="0" fillId="3" borderId="0" xfId="0" applyNumberFormat="1" applyFill="1"/>
    <xf numFmtId="164" fontId="3" fillId="0" borderId="0" xfId="0" applyNumberFormat="1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49" fontId="6" fillId="0" borderId="0" xfId="0" applyNumberFormat="1" applyFont="1" applyAlignment="1" applyProtection="1">
      <alignment horizontal="center"/>
      <protection hidden="1"/>
    </xf>
    <xf numFmtId="49" fontId="6" fillId="0" borderId="6" xfId="0" applyNumberFormat="1" applyFont="1" applyBorder="1" applyAlignment="1" applyProtection="1">
      <alignment horizontal="center"/>
      <protection hidden="1"/>
    </xf>
    <xf numFmtId="166" fontId="3" fillId="0" borderId="9" xfId="0" applyNumberFormat="1" applyFont="1" applyBorder="1" applyAlignment="1" applyProtection="1">
      <alignment horizontal="center"/>
      <protection hidden="1"/>
    </xf>
    <xf numFmtId="166" fontId="3" fillId="0" borderId="10" xfId="0" applyNumberFormat="1" applyFont="1" applyBorder="1" applyAlignment="1" applyProtection="1">
      <alignment horizontal="center"/>
      <protection hidden="1"/>
    </xf>
    <xf numFmtId="166" fontId="3" fillId="0" borderId="11" xfId="0" applyNumberFormat="1" applyFont="1" applyBorder="1" applyAlignment="1" applyProtection="1">
      <alignment horizontal="center"/>
      <protection hidden="1"/>
    </xf>
    <xf numFmtId="0" fontId="5" fillId="0" borderId="0" xfId="0" applyNumberFormat="1" applyFont="1" applyAlignment="1" applyProtection="1">
      <alignment horizontal="center"/>
      <protection hidden="1"/>
    </xf>
    <xf numFmtId="0" fontId="5" fillId="0" borderId="6" xfId="0" applyNumberFormat="1" applyFont="1" applyBorder="1" applyAlignment="1" applyProtection="1">
      <alignment horizont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49" fontId="5" fillId="0" borderId="6" xfId="0" applyNumberFormat="1" applyFont="1" applyBorder="1" applyAlignment="1" applyProtection="1">
      <alignment horizontal="center"/>
      <protection hidden="1"/>
    </xf>
  </cellXfs>
  <cellStyles count="4"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2"/>
  <sheetViews>
    <sheetView tabSelected="1" workbookViewId="0">
      <pane xSplit="2" ySplit="3" topLeftCell="C298" activePane="bottomRight" state="frozen"/>
      <selection pane="topRight" activeCell="C1" sqref="C1"/>
      <selection pane="bottomLeft" activeCell="A4" sqref="A4"/>
      <selection pane="bottomRight" sqref="A1:B1"/>
    </sheetView>
  </sheetViews>
  <sheetFormatPr defaultRowHeight="12" x14ac:dyDescent="0.2"/>
  <cols>
    <col min="1" max="1" width="5.85546875" style="32" customWidth="1"/>
    <col min="2" max="2" width="32.42578125" style="33" customWidth="1"/>
    <col min="3" max="4" width="9.42578125" style="40" customWidth="1"/>
    <col min="5" max="5" width="9.28515625" style="40" customWidth="1"/>
    <col min="6" max="6" width="11" style="36" customWidth="1"/>
    <col min="7" max="7" width="12.5703125" style="36" customWidth="1"/>
    <col min="8" max="16384" width="9.140625" style="33"/>
  </cols>
  <sheetData>
    <row r="1" spans="1:7" s="27" customFormat="1" ht="12.75" x14ac:dyDescent="0.2">
      <c r="A1" s="60" t="str">
        <f>CONCATENATE("FY ",Calculation!$P$1," AT-RISK SUPPLEMENTARY")</f>
        <v>FY 2019 AT-RISK SUPPLEMENTARY</v>
      </c>
      <c r="B1" s="61"/>
      <c r="C1" s="57" t="s">
        <v>28</v>
      </c>
      <c r="D1" s="58"/>
      <c r="E1" s="59"/>
      <c r="F1" s="25" t="str">
        <f>CONCATENATE("FY ",Calculation!$P$1)</f>
        <v>FY 2019</v>
      </c>
      <c r="G1" s="26"/>
    </row>
    <row r="2" spans="1:7" s="27" customFormat="1" ht="12.75" x14ac:dyDescent="0.2">
      <c r="A2" s="62" t="s">
        <v>32</v>
      </c>
      <c r="B2" s="63"/>
      <c r="C2" s="28" t="s">
        <v>16</v>
      </c>
      <c r="D2" s="28" t="s">
        <v>4</v>
      </c>
      <c r="E2" s="28" t="s">
        <v>15</v>
      </c>
      <c r="F2" s="29" t="s">
        <v>12</v>
      </c>
      <c r="G2" s="29" t="s">
        <v>11</v>
      </c>
    </row>
    <row r="3" spans="1:7" s="27" customFormat="1" ht="12" customHeight="1" x14ac:dyDescent="0.2">
      <c r="A3" s="55" t="s">
        <v>750</v>
      </c>
      <c r="B3" s="56"/>
      <c r="C3" s="30" t="s">
        <v>5</v>
      </c>
      <c r="D3" s="30"/>
      <c r="E3" s="30" t="s">
        <v>23</v>
      </c>
      <c r="F3" s="31" t="s">
        <v>13</v>
      </c>
      <c r="G3" s="31" t="s">
        <v>10</v>
      </c>
    </row>
    <row r="4" spans="1:7" x14ac:dyDescent="0.2">
      <c r="A4" s="32" t="str">
        <f>StartupfileInput!A2</f>
        <v>0009</v>
      </c>
      <c r="B4" s="33" t="str">
        <f>INDEX(Calculation!$B$4:$M$333,MATCH(Summary!$A4,Calculation!$B$4:$B$333,0),2)</f>
        <v>AGWSR</v>
      </c>
      <c r="C4" s="33">
        <f>INDEX(Calculation!$B$4:$M$333,MATCH(Summary!$A4,Calculation!$B$4:$B$333,0),5)</f>
        <v>1.8819999999999999</v>
      </c>
      <c r="D4" s="33">
        <f>INDEX(Calculation!$B$4:$M$333,MATCH(Summary!$A4,Calculation!$B$4:$B$333,0),6)</f>
        <v>1.278</v>
      </c>
      <c r="E4" s="45">
        <f>SUM(C4:D4)</f>
        <v>3.16</v>
      </c>
      <c r="F4" s="33">
        <f>INDEX(Calculation!$B$4:$M$333,MATCH(Summary!$A4,Calculation!$B$4:$B$333,0),9)</f>
        <v>6841</v>
      </c>
      <c r="G4" s="34">
        <f>ROUND(E4*F4,0)</f>
        <v>21618</v>
      </c>
    </row>
    <row r="5" spans="1:7" x14ac:dyDescent="0.2">
      <c r="A5" s="32" t="str">
        <f>StartupfileInput!A3</f>
        <v>0441</v>
      </c>
      <c r="B5" s="33" t="str">
        <f>INDEX(Calculation!$B$4:$M$333,MATCH(Summary!$A5,Calculation!$B$4:$B$333,0),2)</f>
        <v>AHSTW</v>
      </c>
      <c r="C5" s="33">
        <f>INDEX(Calculation!$B$4:$M$333,MATCH(Summary!$A5,Calculation!$B$4:$B$333,0),5)</f>
        <v>1.9870000000000001</v>
      </c>
      <c r="D5" s="33">
        <f>INDEX(Calculation!$B$4:$M$333,MATCH(Summary!$A5,Calculation!$B$4:$B$333,0),6)</f>
        <v>1.615</v>
      </c>
      <c r="E5" s="46">
        <f t="shared" ref="E5:E68" si="0">SUM(C5:D5)</f>
        <v>3.6020000000000003</v>
      </c>
      <c r="F5" s="33">
        <f>INDEX(Calculation!$B$4:$M$333,MATCH(Summary!$A5,Calculation!$B$4:$B$333,0),9)</f>
        <v>6776</v>
      </c>
      <c r="G5" s="35">
        <f t="shared" ref="G5:G68" si="1">ROUND(E5*F5,0)</f>
        <v>24407</v>
      </c>
    </row>
    <row r="6" spans="1:7" x14ac:dyDescent="0.2">
      <c r="A6" s="32" t="str">
        <f>StartupfileInput!A4</f>
        <v>0018</v>
      </c>
      <c r="B6" s="33" t="str">
        <f>INDEX(Calculation!$B$4:$M$333,MATCH(Summary!$A6,Calculation!$B$4:$B$333,0),2)</f>
        <v>Adair-Casey</v>
      </c>
      <c r="C6" s="33">
        <f>INDEX(Calculation!$B$4:$M$333,MATCH(Summary!$A6,Calculation!$B$4:$B$333,0),5)</f>
        <v>0.79</v>
      </c>
      <c r="D6" s="33">
        <f>INDEX(Calculation!$B$4:$M$333,MATCH(Summary!$A6,Calculation!$B$4:$B$333,0),6)</f>
        <v>0.61299999999999999</v>
      </c>
      <c r="E6" s="46">
        <f t="shared" si="0"/>
        <v>1.403</v>
      </c>
      <c r="F6" s="33">
        <f>INDEX(Calculation!$B$4:$M$333,MATCH(Summary!$A6,Calculation!$B$4:$B$333,0),9)</f>
        <v>6736</v>
      </c>
      <c r="G6" s="35">
        <f t="shared" si="1"/>
        <v>9451</v>
      </c>
    </row>
    <row r="7" spans="1:7" x14ac:dyDescent="0.2">
      <c r="A7" s="32" t="str">
        <f>StartupfileInput!A5</f>
        <v>0027</v>
      </c>
      <c r="B7" s="33" t="str">
        <f>INDEX(Calculation!$B$4:$M$333,MATCH(Summary!$A7,Calculation!$B$4:$B$333,0),2)</f>
        <v>Adel-Desoto-Minburn</v>
      </c>
      <c r="C7" s="33">
        <f>INDEX(Calculation!$B$4:$M$333,MATCH(Summary!$A7,Calculation!$B$4:$B$333,0),5)</f>
        <v>2.4209999999999998</v>
      </c>
      <c r="D7" s="33">
        <f>INDEX(Calculation!$B$4:$M$333,MATCH(Summary!$A7,Calculation!$B$4:$B$333,0),6)</f>
        <v>3.5289999999999999</v>
      </c>
      <c r="E7" s="46">
        <f t="shared" si="0"/>
        <v>5.9499999999999993</v>
      </c>
      <c r="F7" s="33">
        <f>INDEX(Calculation!$B$4:$M$333,MATCH(Summary!$A7,Calculation!$B$4:$B$333,0),9)</f>
        <v>6751</v>
      </c>
      <c r="G7" s="35">
        <f t="shared" si="1"/>
        <v>40168</v>
      </c>
    </row>
    <row r="8" spans="1:7" x14ac:dyDescent="0.2">
      <c r="A8" s="32" t="str">
        <f>StartupfileInput!A6</f>
        <v>0063</v>
      </c>
      <c r="B8" s="33" t="str">
        <f>INDEX(Calculation!$B$4:$M$333,MATCH(Summary!$A8,Calculation!$B$4:$B$333,0),2)</f>
        <v>Akron-Westfield</v>
      </c>
      <c r="C8" s="33">
        <f>INDEX(Calculation!$B$4:$M$333,MATCH(Summary!$A8,Calculation!$B$4:$B$333,0),5)</f>
        <v>0.92</v>
      </c>
      <c r="D8" s="33">
        <f>INDEX(Calculation!$B$4:$M$333,MATCH(Summary!$A8,Calculation!$B$4:$B$333,0),6)</f>
        <v>1.111</v>
      </c>
      <c r="E8" s="46">
        <f t="shared" si="0"/>
        <v>2.0310000000000001</v>
      </c>
      <c r="F8" s="33">
        <f>INDEX(Calculation!$B$4:$M$333,MATCH(Summary!$A8,Calculation!$B$4:$B$333,0),9)</f>
        <v>6782</v>
      </c>
      <c r="G8" s="35">
        <f t="shared" si="1"/>
        <v>13774</v>
      </c>
    </row>
    <row r="9" spans="1:7" x14ac:dyDescent="0.2">
      <c r="A9" s="32" t="str">
        <f>StartupfileInput!A7</f>
        <v>0072</v>
      </c>
      <c r="B9" s="33" t="str">
        <f>INDEX(Calculation!$B$4:$M$333,MATCH(Summary!$A9,Calculation!$B$4:$B$333,0),2)</f>
        <v>Albert City-Truesdale</v>
      </c>
      <c r="C9" s="33">
        <f>INDEX(Calculation!$B$4:$M$333,MATCH(Summary!$A9,Calculation!$B$4:$B$333,0),5)</f>
        <v>0.70499999999999996</v>
      </c>
      <c r="D9" s="33">
        <f>INDEX(Calculation!$B$4:$M$333,MATCH(Summary!$A9,Calculation!$B$4:$B$333,0),6)</f>
        <v>0.437</v>
      </c>
      <c r="E9" s="46">
        <f t="shared" si="0"/>
        <v>1.1419999999999999</v>
      </c>
      <c r="F9" s="33">
        <f>INDEX(Calculation!$B$4:$M$333,MATCH(Summary!$A9,Calculation!$B$4:$B$333,0),9)</f>
        <v>6812</v>
      </c>
      <c r="G9" s="35">
        <f t="shared" si="1"/>
        <v>7779</v>
      </c>
    </row>
    <row r="10" spans="1:7" x14ac:dyDescent="0.2">
      <c r="A10" s="32" t="str">
        <f>StartupfileInput!A8</f>
        <v>0081</v>
      </c>
      <c r="B10" s="33" t="str">
        <f>INDEX(Calculation!$B$4:$M$333,MATCH(Summary!$A10,Calculation!$B$4:$B$333,0),2)</f>
        <v>Albia</v>
      </c>
      <c r="C10" s="33">
        <f>INDEX(Calculation!$B$4:$M$333,MATCH(Summary!$A10,Calculation!$B$4:$B$333,0),5)</f>
        <v>3.06</v>
      </c>
      <c r="D10" s="33">
        <f>INDEX(Calculation!$B$4:$M$333,MATCH(Summary!$A10,Calculation!$B$4:$B$333,0),6)</f>
        <v>2.4129999999999998</v>
      </c>
      <c r="E10" s="46">
        <f t="shared" si="0"/>
        <v>5.4729999999999999</v>
      </c>
      <c r="F10" s="33">
        <f>INDEX(Calculation!$B$4:$M$333,MATCH(Summary!$A10,Calculation!$B$4:$B$333,0),9)</f>
        <v>6736</v>
      </c>
      <c r="G10" s="35">
        <f t="shared" si="1"/>
        <v>36866</v>
      </c>
    </row>
    <row r="11" spans="1:7" x14ac:dyDescent="0.2">
      <c r="A11" s="32" t="str">
        <f>StartupfileInput!A9</f>
        <v>0099</v>
      </c>
      <c r="B11" s="33" t="str">
        <f>INDEX(Calculation!$B$4:$M$333,MATCH(Summary!$A11,Calculation!$B$4:$B$333,0),2)</f>
        <v>Alburnett</v>
      </c>
      <c r="C11" s="33">
        <f>INDEX(Calculation!$B$4:$M$333,MATCH(Summary!$A11,Calculation!$B$4:$B$333,0),5)</f>
        <v>0.49199999999999999</v>
      </c>
      <c r="D11" s="33">
        <f>INDEX(Calculation!$B$4:$M$333,MATCH(Summary!$A11,Calculation!$B$4:$B$333,0),6)</f>
        <v>1.0720000000000001</v>
      </c>
      <c r="E11" s="46">
        <f t="shared" si="0"/>
        <v>1.5640000000000001</v>
      </c>
      <c r="F11" s="33">
        <f>INDEX(Calculation!$B$4:$M$333,MATCH(Summary!$A11,Calculation!$B$4:$B$333,0),9)</f>
        <v>6736</v>
      </c>
      <c r="G11" s="35">
        <f t="shared" si="1"/>
        <v>10535</v>
      </c>
    </row>
    <row r="12" spans="1:7" x14ac:dyDescent="0.2">
      <c r="A12" s="32" t="str">
        <f>StartupfileInput!A10</f>
        <v>0108</v>
      </c>
      <c r="B12" s="33" t="str">
        <f>INDEX(Calculation!$B$4:$M$333,MATCH(Summary!$A12,Calculation!$B$4:$B$333,0),2)</f>
        <v>Alden</v>
      </c>
      <c r="C12" s="33">
        <f>INDEX(Calculation!$B$4:$M$333,MATCH(Summary!$A12,Calculation!$B$4:$B$333,0),5)</f>
        <v>0.71099999999999997</v>
      </c>
      <c r="D12" s="33">
        <f>INDEX(Calculation!$B$4:$M$333,MATCH(Summary!$A12,Calculation!$B$4:$B$333,0),6)</f>
        <v>0.54800000000000004</v>
      </c>
      <c r="E12" s="46">
        <f t="shared" si="0"/>
        <v>1.2589999999999999</v>
      </c>
      <c r="F12" s="33">
        <f>INDEX(Calculation!$B$4:$M$333,MATCH(Summary!$A12,Calculation!$B$4:$B$333,0),9)</f>
        <v>6736</v>
      </c>
      <c r="G12" s="35">
        <f t="shared" si="1"/>
        <v>8481</v>
      </c>
    </row>
    <row r="13" spans="1:7" x14ac:dyDescent="0.2">
      <c r="A13" s="32" t="str">
        <f>StartupfileInput!A11</f>
        <v>0126</v>
      </c>
      <c r="B13" s="33" t="str">
        <f>INDEX(Calculation!$B$4:$M$333,MATCH(Summary!$A13,Calculation!$B$4:$B$333,0),2)</f>
        <v>Algona</v>
      </c>
      <c r="C13" s="33">
        <f>INDEX(Calculation!$B$4:$M$333,MATCH(Summary!$A13,Calculation!$B$4:$B$333,0),5)</f>
        <v>3.3719999999999999</v>
      </c>
      <c r="D13" s="33">
        <f>INDEX(Calculation!$B$4:$M$333,MATCH(Summary!$A13,Calculation!$B$4:$B$333,0),6)</f>
        <v>2.6850000000000001</v>
      </c>
      <c r="E13" s="46">
        <f>SUM(C13:D13)</f>
        <v>6.0570000000000004</v>
      </c>
      <c r="F13" s="33">
        <f>INDEX(Calculation!$B$4:$M$333,MATCH(Summary!$A13,Calculation!$B$4:$B$333,0),9)</f>
        <v>6764</v>
      </c>
      <c r="G13" s="35">
        <f>ROUND(E13*F13,0)</f>
        <v>40970</v>
      </c>
    </row>
    <row r="14" spans="1:7" x14ac:dyDescent="0.2">
      <c r="A14" s="32" t="str">
        <f>StartupfileInput!A12</f>
        <v>0135</v>
      </c>
      <c r="B14" s="33" t="str">
        <f>INDEX(Calculation!$B$4:$M$333,MATCH(Summary!$A14,Calculation!$B$4:$B$333,0),2)</f>
        <v>Allamakee</v>
      </c>
      <c r="C14" s="33">
        <f>INDEX(Calculation!$B$4:$M$333,MATCH(Summary!$A14,Calculation!$B$4:$B$333,0),5)</f>
        <v>3.0489999999999999</v>
      </c>
      <c r="D14" s="33">
        <f>INDEX(Calculation!$B$4:$M$333,MATCH(Summary!$A14,Calculation!$B$4:$B$333,0),6)</f>
        <v>2.2320000000000002</v>
      </c>
      <c r="E14" s="46">
        <f t="shared" si="0"/>
        <v>5.2810000000000006</v>
      </c>
      <c r="F14" s="33">
        <f>INDEX(Calculation!$B$4:$M$333,MATCH(Summary!$A14,Calculation!$B$4:$B$333,0),9)</f>
        <v>6813</v>
      </c>
      <c r="G14" s="35">
        <f t="shared" si="1"/>
        <v>35979</v>
      </c>
    </row>
    <row r="15" spans="1:7" x14ac:dyDescent="0.2">
      <c r="A15" s="32" t="str">
        <f>StartupfileInput!A13</f>
        <v>0171</v>
      </c>
      <c r="B15" s="33" t="str">
        <f>INDEX(Calculation!$B$4:$M$333,MATCH(Summary!$A15,Calculation!$B$4:$B$333,0),2)</f>
        <v>Alta-Aurelia</v>
      </c>
      <c r="C15" s="33">
        <f>INDEX(Calculation!$B$4:$M$333,MATCH(Summary!$A15,Calculation!$B$4:$B$333,0),5)</f>
        <v>2.488</v>
      </c>
      <c r="D15" s="33">
        <f>INDEX(Calculation!$B$4:$M$333,MATCH(Summary!$A15,Calculation!$B$4:$B$333,0),6)</f>
        <v>1.581</v>
      </c>
      <c r="E15" s="46">
        <f t="shared" si="0"/>
        <v>4.069</v>
      </c>
      <c r="F15" s="33">
        <f>INDEX(Calculation!$B$4:$M$333,MATCH(Summary!$A15,Calculation!$B$4:$B$333,0),9)</f>
        <v>6752</v>
      </c>
      <c r="G15" s="35">
        <f t="shared" si="1"/>
        <v>27474</v>
      </c>
    </row>
    <row r="16" spans="1:7" x14ac:dyDescent="0.2">
      <c r="A16" s="32" t="str">
        <f>StartupfileInput!A14</f>
        <v>0225</v>
      </c>
      <c r="B16" s="33" t="str">
        <f>INDEX(Calculation!$B$4:$M$333,MATCH(Summary!$A16,Calculation!$B$4:$B$333,0),2)</f>
        <v>Ames</v>
      </c>
      <c r="C16" s="33">
        <f>INDEX(Calculation!$B$4:$M$333,MATCH(Summary!$A16,Calculation!$B$4:$B$333,0),5)</f>
        <v>10.103</v>
      </c>
      <c r="D16" s="33">
        <f>INDEX(Calculation!$B$4:$M$333,MATCH(Summary!$A16,Calculation!$B$4:$B$333,0),6)</f>
        <v>8.7720000000000002</v>
      </c>
      <c r="E16" s="46">
        <f t="shared" si="0"/>
        <v>18.875</v>
      </c>
      <c r="F16" s="33">
        <f>INDEX(Calculation!$B$4:$M$333,MATCH(Summary!$A16,Calculation!$B$4:$B$333,0),9)</f>
        <v>6821</v>
      </c>
      <c r="G16" s="35">
        <f t="shared" si="1"/>
        <v>128746</v>
      </c>
    </row>
    <row r="17" spans="1:7" x14ac:dyDescent="0.2">
      <c r="A17" s="32" t="str">
        <f>StartupfileInput!A15</f>
        <v>0234</v>
      </c>
      <c r="B17" s="33" t="str">
        <f>INDEX(Calculation!$B$4:$M$333,MATCH(Summary!$A17,Calculation!$B$4:$B$333,0),2)</f>
        <v>Anamosa</v>
      </c>
      <c r="C17" s="33">
        <f>INDEX(Calculation!$B$4:$M$333,MATCH(Summary!$A17,Calculation!$B$4:$B$333,0),5)</f>
        <v>3.9470000000000001</v>
      </c>
      <c r="D17" s="33">
        <f>INDEX(Calculation!$B$4:$M$333,MATCH(Summary!$A17,Calculation!$B$4:$B$333,0),6)</f>
        <v>2.6080000000000001</v>
      </c>
      <c r="E17" s="46">
        <f t="shared" si="0"/>
        <v>6.5549999999999997</v>
      </c>
      <c r="F17" s="33">
        <f>INDEX(Calculation!$B$4:$M$333,MATCH(Summary!$A17,Calculation!$B$4:$B$333,0),9)</f>
        <v>6748</v>
      </c>
      <c r="G17" s="35">
        <f t="shared" si="1"/>
        <v>44233</v>
      </c>
    </row>
    <row r="18" spans="1:7" x14ac:dyDescent="0.2">
      <c r="A18" s="32" t="str">
        <f>StartupfileInput!A16</f>
        <v>0243</v>
      </c>
      <c r="B18" s="33" t="str">
        <f>INDEX(Calculation!$B$4:$M$333,MATCH(Summary!$A18,Calculation!$B$4:$B$333,0),2)</f>
        <v>Andrew</v>
      </c>
      <c r="C18" s="33">
        <f>INDEX(Calculation!$B$4:$M$333,MATCH(Summary!$A18,Calculation!$B$4:$B$333,0),5)</f>
        <v>0.70799999999999996</v>
      </c>
      <c r="D18" s="33">
        <f>INDEX(Calculation!$B$4:$M$333,MATCH(Summary!$A18,Calculation!$B$4:$B$333,0),6)</f>
        <v>0.48599999999999999</v>
      </c>
      <c r="E18" s="46">
        <f t="shared" si="0"/>
        <v>1.194</v>
      </c>
      <c r="F18" s="33">
        <f>INDEX(Calculation!$B$4:$M$333,MATCH(Summary!$A18,Calculation!$B$4:$B$333,0),9)</f>
        <v>6796</v>
      </c>
      <c r="G18" s="35">
        <f t="shared" si="1"/>
        <v>8114</v>
      </c>
    </row>
    <row r="19" spans="1:7" x14ac:dyDescent="0.2">
      <c r="A19" s="32" t="str">
        <f>StartupfileInput!A17</f>
        <v>0261</v>
      </c>
      <c r="B19" s="33" t="str">
        <f>INDEX(Calculation!$B$4:$M$333,MATCH(Summary!$A19,Calculation!$B$4:$B$333,0),2)</f>
        <v>Ankeny</v>
      </c>
      <c r="C19" s="33">
        <f>INDEX(Calculation!$B$4:$M$333,MATCH(Summary!$A19,Calculation!$B$4:$B$333,0),5)</f>
        <v>11.417999999999999</v>
      </c>
      <c r="D19" s="33">
        <f>INDEX(Calculation!$B$4:$M$333,MATCH(Summary!$A19,Calculation!$B$4:$B$333,0),6)</f>
        <v>23.559000000000001</v>
      </c>
      <c r="E19" s="46">
        <f t="shared" si="0"/>
        <v>34.977000000000004</v>
      </c>
      <c r="F19" s="33">
        <f>INDEX(Calculation!$B$4:$M$333,MATCH(Summary!$A19,Calculation!$B$4:$B$333,0),9)</f>
        <v>6736</v>
      </c>
      <c r="G19" s="35">
        <f t="shared" si="1"/>
        <v>235605</v>
      </c>
    </row>
    <row r="20" spans="1:7" x14ac:dyDescent="0.2">
      <c r="A20" s="32" t="str">
        <f>StartupfileInput!A18</f>
        <v>0279</v>
      </c>
      <c r="B20" s="33" t="str">
        <f>INDEX(Calculation!$B$4:$M$333,MATCH(Summary!$A20,Calculation!$B$4:$B$333,0),2)</f>
        <v>Aplington-Parkersburg</v>
      </c>
      <c r="C20" s="33">
        <f>INDEX(Calculation!$B$4:$M$333,MATCH(Summary!$A20,Calculation!$B$4:$B$333,0),5)</f>
        <v>1.6459999999999999</v>
      </c>
      <c r="D20" s="33">
        <f>INDEX(Calculation!$B$4:$M$333,MATCH(Summary!$A20,Calculation!$B$4:$B$333,0),6)</f>
        <v>1.6819999999999999</v>
      </c>
      <c r="E20" s="46">
        <f t="shared" si="0"/>
        <v>3.3279999999999998</v>
      </c>
      <c r="F20" s="33">
        <f>INDEX(Calculation!$B$4:$M$333,MATCH(Summary!$A20,Calculation!$B$4:$B$333,0),9)</f>
        <v>6736</v>
      </c>
      <c r="G20" s="35">
        <f t="shared" si="1"/>
        <v>22417</v>
      </c>
    </row>
    <row r="21" spans="1:7" x14ac:dyDescent="0.2">
      <c r="A21" s="32" t="str">
        <f>StartupfileInput!A19</f>
        <v>0355</v>
      </c>
      <c r="B21" s="33" t="str">
        <f>INDEX(Calculation!$B$4:$M$333,MATCH(Summary!$A21,Calculation!$B$4:$B$333,0),2)</f>
        <v>Ar-We-Va</v>
      </c>
      <c r="C21" s="33">
        <f>INDEX(Calculation!$B$4:$M$333,MATCH(Summary!$A21,Calculation!$B$4:$B$333,0),5)</f>
        <v>0.84</v>
      </c>
      <c r="D21" s="33">
        <f>INDEX(Calculation!$B$4:$M$333,MATCH(Summary!$A21,Calculation!$B$4:$B$333,0),6)</f>
        <v>0.54500000000000004</v>
      </c>
      <c r="E21" s="46">
        <f t="shared" si="0"/>
        <v>1.385</v>
      </c>
      <c r="F21" s="33">
        <f>INDEX(Calculation!$B$4:$M$333,MATCH(Summary!$A21,Calculation!$B$4:$B$333,0),9)</f>
        <v>6736</v>
      </c>
      <c r="G21" s="35">
        <f t="shared" si="1"/>
        <v>9329</v>
      </c>
    </row>
    <row r="22" spans="1:7" x14ac:dyDescent="0.2">
      <c r="A22" s="32" t="str">
        <f>StartupfileInput!A20</f>
        <v>0387</v>
      </c>
      <c r="B22" s="33" t="str">
        <f>INDEX(Calculation!$B$4:$M$333,MATCH(Summary!$A22,Calculation!$B$4:$B$333,0),2)</f>
        <v>Atlantic</v>
      </c>
      <c r="C22" s="33">
        <f>INDEX(Calculation!$B$4:$M$333,MATCH(Summary!$A22,Calculation!$B$4:$B$333,0),5)</f>
        <v>4.4790000000000001</v>
      </c>
      <c r="D22" s="33">
        <f>INDEX(Calculation!$B$4:$M$333,MATCH(Summary!$A22,Calculation!$B$4:$B$333,0),6)</f>
        <v>2.758</v>
      </c>
      <c r="E22" s="46">
        <f t="shared" si="0"/>
        <v>7.2370000000000001</v>
      </c>
      <c r="F22" s="33">
        <f>INDEX(Calculation!$B$4:$M$333,MATCH(Summary!$A22,Calculation!$B$4:$B$333,0),9)</f>
        <v>6736</v>
      </c>
      <c r="G22" s="35">
        <f t="shared" si="1"/>
        <v>48748</v>
      </c>
    </row>
    <row r="23" spans="1:7" x14ac:dyDescent="0.2">
      <c r="A23" s="32" t="str">
        <f>StartupfileInput!A21</f>
        <v>0414</v>
      </c>
      <c r="B23" s="33" t="str">
        <f>INDEX(Calculation!$B$4:$M$333,MATCH(Summary!$A23,Calculation!$B$4:$B$333,0),2)</f>
        <v>Audubon</v>
      </c>
      <c r="C23" s="33">
        <f>INDEX(Calculation!$B$4:$M$333,MATCH(Summary!$A23,Calculation!$B$4:$B$333,0),5)</f>
        <v>1.371</v>
      </c>
      <c r="D23" s="33">
        <f>INDEX(Calculation!$B$4:$M$333,MATCH(Summary!$A23,Calculation!$B$4:$B$333,0),6)</f>
        <v>1.002</v>
      </c>
      <c r="E23" s="46">
        <f t="shared" si="0"/>
        <v>2.3730000000000002</v>
      </c>
      <c r="F23" s="33">
        <f>INDEX(Calculation!$B$4:$M$333,MATCH(Summary!$A23,Calculation!$B$4:$B$333,0),9)</f>
        <v>6810</v>
      </c>
      <c r="G23" s="35">
        <f t="shared" si="1"/>
        <v>16160</v>
      </c>
    </row>
    <row r="24" spans="1:7" x14ac:dyDescent="0.2">
      <c r="A24" s="32" t="str">
        <f>StartupfileInput!A22</f>
        <v>0540</v>
      </c>
      <c r="B24" s="33" t="str">
        <f>INDEX(Calculation!$B$4:$M$333,MATCH(Summary!$A24,Calculation!$B$4:$B$333,0),2)</f>
        <v>BCLUW</v>
      </c>
      <c r="C24" s="33">
        <f>INDEX(Calculation!$B$4:$M$333,MATCH(Summary!$A24,Calculation!$B$4:$B$333,0),5)</f>
        <v>1.3</v>
      </c>
      <c r="D24" s="33">
        <f>INDEX(Calculation!$B$4:$M$333,MATCH(Summary!$A24,Calculation!$B$4:$B$333,0),6)</f>
        <v>1.0840000000000001</v>
      </c>
      <c r="E24" s="46">
        <f t="shared" si="0"/>
        <v>2.3840000000000003</v>
      </c>
      <c r="F24" s="33">
        <f>INDEX(Calculation!$B$4:$M$333,MATCH(Summary!$A24,Calculation!$B$4:$B$333,0),9)</f>
        <v>6812</v>
      </c>
      <c r="G24" s="35">
        <f t="shared" si="1"/>
        <v>16240</v>
      </c>
    </row>
    <row r="25" spans="1:7" x14ac:dyDescent="0.2">
      <c r="A25" s="32" t="str">
        <f>StartupfileInput!A23</f>
        <v>0472</v>
      </c>
      <c r="B25" s="33" t="str">
        <f>INDEX(Calculation!$B$4:$M$333,MATCH(Summary!$A25,Calculation!$B$4:$B$333,0),2)</f>
        <v>Ballard</v>
      </c>
      <c r="C25" s="33">
        <f>INDEX(Calculation!$B$4:$M$333,MATCH(Summary!$A25,Calculation!$B$4:$B$333,0),5)</f>
        <v>2.0169999999999999</v>
      </c>
      <c r="D25" s="33">
        <f>INDEX(Calculation!$B$4:$M$333,MATCH(Summary!$A25,Calculation!$B$4:$B$333,0),6)</f>
        <v>3.3029999999999999</v>
      </c>
      <c r="E25" s="46">
        <f t="shared" si="0"/>
        <v>5.32</v>
      </c>
      <c r="F25" s="33">
        <f>INDEX(Calculation!$B$4:$M$333,MATCH(Summary!$A25,Calculation!$B$4:$B$333,0),9)</f>
        <v>6736</v>
      </c>
      <c r="G25" s="35">
        <f t="shared" si="1"/>
        <v>35836</v>
      </c>
    </row>
    <row r="26" spans="1:7" x14ac:dyDescent="0.2">
      <c r="A26" s="32" t="str">
        <f>StartupfileInput!A24</f>
        <v>0513</v>
      </c>
      <c r="B26" s="33" t="str">
        <f>INDEX(Calculation!$B$4:$M$333,MATCH(Summary!$A26,Calculation!$B$4:$B$333,0),2)</f>
        <v>Baxter</v>
      </c>
      <c r="C26" s="33">
        <f>INDEX(Calculation!$B$4:$M$333,MATCH(Summary!$A26,Calculation!$B$4:$B$333,0),5)</f>
        <v>0.45200000000000001</v>
      </c>
      <c r="D26" s="33">
        <f>INDEX(Calculation!$B$4:$M$333,MATCH(Summary!$A26,Calculation!$B$4:$B$333,0),6)</f>
        <v>0.64300000000000002</v>
      </c>
      <c r="E26" s="46">
        <f t="shared" si="0"/>
        <v>1.095</v>
      </c>
      <c r="F26" s="33">
        <f>INDEX(Calculation!$B$4:$M$333,MATCH(Summary!$A26,Calculation!$B$4:$B$333,0),9)</f>
        <v>6736</v>
      </c>
      <c r="G26" s="35">
        <f t="shared" si="1"/>
        <v>7376</v>
      </c>
    </row>
    <row r="27" spans="1:7" x14ac:dyDescent="0.2">
      <c r="A27" s="32" t="str">
        <f>StartupfileInput!A25</f>
        <v>0549</v>
      </c>
      <c r="B27" s="33" t="str">
        <f>INDEX(Calculation!$B$4:$M$333,MATCH(Summary!$A27,Calculation!$B$4:$B$333,0),2)</f>
        <v>Bedford</v>
      </c>
      <c r="C27" s="33">
        <f>INDEX(Calculation!$B$4:$M$333,MATCH(Summary!$A27,Calculation!$B$4:$B$333,0),5)</f>
        <v>1.349</v>
      </c>
      <c r="D27" s="33">
        <f>INDEX(Calculation!$B$4:$M$333,MATCH(Summary!$A27,Calculation!$B$4:$B$333,0),6)</f>
        <v>0.91800000000000004</v>
      </c>
      <c r="E27" s="46">
        <f t="shared" si="0"/>
        <v>2.2669999999999999</v>
      </c>
      <c r="F27" s="33">
        <f>INDEX(Calculation!$B$4:$M$333,MATCH(Summary!$A27,Calculation!$B$4:$B$333,0),9)</f>
        <v>6736</v>
      </c>
      <c r="G27" s="35">
        <f t="shared" si="1"/>
        <v>15271</v>
      </c>
    </row>
    <row r="28" spans="1:7" x14ac:dyDescent="0.2">
      <c r="A28" s="32" t="str">
        <f>StartupfileInput!A26</f>
        <v>0576</v>
      </c>
      <c r="B28" s="33" t="str">
        <f>INDEX(Calculation!$B$4:$M$333,MATCH(Summary!$A28,Calculation!$B$4:$B$333,0),2)</f>
        <v>Belle Plaine</v>
      </c>
      <c r="C28" s="33">
        <f>INDEX(Calculation!$B$4:$M$333,MATCH(Summary!$A28,Calculation!$B$4:$B$333,0),5)</f>
        <v>1.2589999999999999</v>
      </c>
      <c r="D28" s="33">
        <f>INDEX(Calculation!$B$4:$M$333,MATCH(Summary!$A28,Calculation!$B$4:$B$333,0),6)</f>
        <v>1.087</v>
      </c>
      <c r="E28" s="46">
        <f t="shared" si="0"/>
        <v>2.3460000000000001</v>
      </c>
      <c r="F28" s="33">
        <f>INDEX(Calculation!$B$4:$M$333,MATCH(Summary!$A28,Calculation!$B$4:$B$333,0),9)</f>
        <v>6736</v>
      </c>
      <c r="G28" s="35">
        <f t="shared" si="1"/>
        <v>15803</v>
      </c>
    </row>
    <row r="29" spans="1:7" x14ac:dyDescent="0.2">
      <c r="A29" s="32" t="str">
        <f>StartupfileInput!A27</f>
        <v>0585</v>
      </c>
      <c r="B29" s="33" t="str">
        <f>INDEX(Calculation!$B$4:$M$333,MATCH(Summary!$A29,Calculation!$B$4:$B$333,0),2)</f>
        <v>Bellevue</v>
      </c>
      <c r="C29" s="33">
        <f>INDEX(Calculation!$B$4:$M$333,MATCH(Summary!$A29,Calculation!$B$4:$B$333,0),5)</f>
        <v>1.03</v>
      </c>
      <c r="D29" s="33">
        <f>INDEX(Calculation!$B$4:$M$333,MATCH(Summary!$A29,Calculation!$B$4:$B$333,0),6)</f>
        <v>1.1859999999999999</v>
      </c>
      <c r="E29" s="46">
        <f t="shared" si="0"/>
        <v>2.2160000000000002</v>
      </c>
      <c r="F29" s="33">
        <f>INDEX(Calculation!$B$4:$M$333,MATCH(Summary!$A29,Calculation!$B$4:$B$333,0),9)</f>
        <v>6788</v>
      </c>
      <c r="G29" s="35">
        <f t="shared" si="1"/>
        <v>15042</v>
      </c>
    </row>
    <row r="30" spans="1:7" x14ac:dyDescent="0.2">
      <c r="A30" s="32" t="str">
        <f>StartupfileInput!A28</f>
        <v>0594</v>
      </c>
      <c r="B30" s="33" t="str">
        <f>INDEX(Calculation!$B$4:$M$333,MATCH(Summary!$A30,Calculation!$B$4:$B$333,0),2)</f>
        <v>Belmond-Klemme</v>
      </c>
      <c r="C30" s="33">
        <f>INDEX(Calculation!$B$4:$M$333,MATCH(Summary!$A30,Calculation!$B$4:$B$333,0),5)</f>
        <v>2.8420000000000001</v>
      </c>
      <c r="D30" s="33">
        <f>INDEX(Calculation!$B$4:$M$333,MATCH(Summary!$A30,Calculation!$B$4:$B$333,0),6)</f>
        <v>1.627</v>
      </c>
      <c r="E30" s="46">
        <f t="shared" si="0"/>
        <v>4.4690000000000003</v>
      </c>
      <c r="F30" s="33">
        <f>INDEX(Calculation!$B$4:$M$333,MATCH(Summary!$A30,Calculation!$B$4:$B$333,0),9)</f>
        <v>6736</v>
      </c>
      <c r="G30" s="35">
        <f t="shared" si="1"/>
        <v>30103</v>
      </c>
    </row>
    <row r="31" spans="1:7" x14ac:dyDescent="0.2">
      <c r="A31" s="32" t="str">
        <f>StartupfileInput!A29</f>
        <v>0603</v>
      </c>
      <c r="B31" s="33" t="str">
        <f>INDEX(Calculation!$B$4:$M$333,MATCH(Summary!$A31,Calculation!$B$4:$B$333,0),2)</f>
        <v>Bennett</v>
      </c>
      <c r="C31" s="33">
        <f>INDEX(Calculation!$B$4:$M$333,MATCH(Summary!$A31,Calculation!$B$4:$B$333,0),5)</f>
        <v>0.55500000000000005</v>
      </c>
      <c r="D31" s="33">
        <f>INDEX(Calculation!$B$4:$M$333,MATCH(Summary!$A31,Calculation!$B$4:$B$333,0),6)</f>
        <v>0.38200000000000001</v>
      </c>
      <c r="E31" s="46">
        <f t="shared" si="0"/>
        <v>0.93700000000000006</v>
      </c>
      <c r="F31" s="33">
        <f>INDEX(Calculation!$B$4:$M$333,MATCH(Summary!$A31,Calculation!$B$4:$B$333,0),9)</f>
        <v>6862</v>
      </c>
      <c r="G31" s="35">
        <f t="shared" si="1"/>
        <v>6430</v>
      </c>
    </row>
    <row r="32" spans="1:7" x14ac:dyDescent="0.2">
      <c r="A32" s="32" t="str">
        <f>StartupfileInput!A30</f>
        <v>0609</v>
      </c>
      <c r="B32" s="33" t="str">
        <f>INDEX(Calculation!$B$4:$M$333,MATCH(Summary!$A32,Calculation!$B$4:$B$333,0),2)</f>
        <v>Benton</v>
      </c>
      <c r="C32" s="33">
        <f>INDEX(Calculation!$B$4:$M$333,MATCH(Summary!$A32,Calculation!$B$4:$B$333,0),5)</f>
        <v>2.367</v>
      </c>
      <c r="D32" s="33">
        <f>INDEX(Calculation!$B$4:$M$333,MATCH(Summary!$A32,Calculation!$B$4:$B$333,0),6)</f>
        <v>3.0329999999999999</v>
      </c>
      <c r="E32" s="46">
        <f t="shared" si="0"/>
        <v>5.4</v>
      </c>
      <c r="F32" s="33">
        <f>INDEX(Calculation!$B$4:$M$333,MATCH(Summary!$A32,Calculation!$B$4:$B$333,0),9)</f>
        <v>6796</v>
      </c>
      <c r="G32" s="35">
        <f t="shared" si="1"/>
        <v>36698</v>
      </c>
    </row>
    <row r="33" spans="1:7" x14ac:dyDescent="0.2">
      <c r="A33" s="32" t="str">
        <f>StartupfileInput!A31</f>
        <v>0621</v>
      </c>
      <c r="B33" s="33" t="str">
        <f>INDEX(Calculation!$B$4:$M$333,MATCH(Summary!$A33,Calculation!$B$4:$B$333,0),2)</f>
        <v>Bettendorf</v>
      </c>
      <c r="C33" s="33">
        <f>INDEX(Calculation!$B$4:$M$333,MATCH(Summary!$A33,Calculation!$B$4:$B$333,0),5)</f>
        <v>9.923</v>
      </c>
      <c r="D33" s="33">
        <f>INDEX(Calculation!$B$4:$M$333,MATCH(Summary!$A33,Calculation!$B$4:$B$333,0),6)</f>
        <v>8.3640000000000008</v>
      </c>
      <c r="E33" s="46">
        <f t="shared" si="0"/>
        <v>18.286999999999999</v>
      </c>
      <c r="F33" s="33">
        <f>INDEX(Calculation!$B$4:$M$333,MATCH(Summary!$A33,Calculation!$B$4:$B$333,0),9)</f>
        <v>6805</v>
      </c>
      <c r="G33" s="35">
        <f t="shared" si="1"/>
        <v>124443</v>
      </c>
    </row>
    <row r="34" spans="1:7" x14ac:dyDescent="0.2">
      <c r="A34" s="32" t="str">
        <f>StartupfileInput!A32</f>
        <v>0720</v>
      </c>
      <c r="B34" s="33" t="str">
        <f>INDEX(Calculation!$B$4:$M$333,MATCH(Summary!$A34,Calculation!$B$4:$B$333,0),2)</f>
        <v>Bondurant-Farrar</v>
      </c>
      <c r="C34" s="33">
        <f>INDEX(Calculation!$B$4:$M$333,MATCH(Summary!$A34,Calculation!$B$4:$B$333,0),5)</f>
        <v>2.823</v>
      </c>
      <c r="D34" s="33">
        <f>INDEX(Calculation!$B$4:$M$333,MATCH(Summary!$A34,Calculation!$B$4:$B$333,0),6)</f>
        <v>4.0579999999999998</v>
      </c>
      <c r="E34" s="46">
        <f t="shared" si="0"/>
        <v>6.8810000000000002</v>
      </c>
      <c r="F34" s="33">
        <f>INDEX(Calculation!$B$4:$M$333,MATCH(Summary!$A34,Calculation!$B$4:$B$333,0),9)</f>
        <v>6736</v>
      </c>
      <c r="G34" s="35">
        <f t="shared" si="1"/>
        <v>46350</v>
      </c>
    </row>
    <row r="35" spans="1:7" x14ac:dyDescent="0.2">
      <c r="A35" s="32" t="str">
        <f>StartupfileInput!A33</f>
        <v>0729</v>
      </c>
      <c r="B35" s="33" t="str">
        <f>INDEX(Calculation!$B$4:$M$333,MATCH(Summary!$A35,Calculation!$B$4:$B$333,0),2)</f>
        <v>Boone</v>
      </c>
      <c r="C35" s="33">
        <f>INDEX(Calculation!$B$4:$M$333,MATCH(Summary!$A35,Calculation!$B$4:$B$333,0),5)</f>
        <v>7.04</v>
      </c>
      <c r="D35" s="33">
        <f>INDEX(Calculation!$B$4:$M$333,MATCH(Summary!$A35,Calculation!$B$4:$B$333,0),6)</f>
        <v>4.1890000000000001</v>
      </c>
      <c r="E35" s="46">
        <f t="shared" si="0"/>
        <v>11.228999999999999</v>
      </c>
      <c r="F35" s="33">
        <f>INDEX(Calculation!$B$4:$M$333,MATCH(Summary!$A35,Calculation!$B$4:$B$333,0),9)</f>
        <v>6736</v>
      </c>
      <c r="G35" s="35">
        <f t="shared" si="1"/>
        <v>75639</v>
      </c>
    </row>
    <row r="36" spans="1:7" x14ac:dyDescent="0.2">
      <c r="A36" s="32" t="str">
        <f>StartupfileInput!A34</f>
        <v>0747</v>
      </c>
      <c r="B36" s="33" t="str">
        <f>INDEX(Calculation!$B$4:$M$333,MATCH(Summary!$A36,Calculation!$B$4:$B$333,0),2)</f>
        <v>Boyden-Hull</v>
      </c>
      <c r="C36" s="33">
        <f>INDEX(Calculation!$B$4:$M$333,MATCH(Summary!$A36,Calculation!$B$4:$B$333,0),5)</f>
        <v>1.554</v>
      </c>
      <c r="D36" s="33">
        <f>INDEX(Calculation!$B$4:$M$333,MATCH(Summary!$A36,Calculation!$B$4:$B$333,0),6)</f>
        <v>1.216</v>
      </c>
      <c r="E36" s="46">
        <f t="shared" si="0"/>
        <v>2.77</v>
      </c>
      <c r="F36" s="33">
        <f>INDEX(Calculation!$B$4:$M$333,MATCH(Summary!$A36,Calculation!$B$4:$B$333,0),9)</f>
        <v>6736</v>
      </c>
      <c r="G36" s="35">
        <f t="shared" si="1"/>
        <v>18659</v>
      </c>
    </row>
    <row r="37" spans="1:7" x14ac:dyDescent="0.2">
      <c r="A37" s="32" t="str">
        <f>StartupfileInput!A35</f>
        <v>1917</v>
      </c>
      <c r="B37" s="33" t="str">
        <f>INDEX(Calculation!$B$4:$M$333,MATCH(Summary!$A37,Calculation!$B$4:$B$333,0),2)</f>
        <v>Boyer Valley</v>
      </c>
      <c r="C37" s="33">
        <f>INDEX(Calculation!$B$4:$M$333,MATCH(Summary!$A37,Calculation!$B$4:$B$333,0),5)</f>
        <v>1.0940000000000001</v>
      </c>
      <c r="D37" s="33">
        <f>INDEX(Calculation!$B$4:$M$333,MATCH(Summary!$A37,Calculation!$B$4:$B$333,0),6)</f>
        <v>0.82899999999999996</v>
      </c>
      <c r="E37" s="46">
        <f t="shared" si="0"/>
        <v>1.923</v>
      </c>
      <c r="F37" s="33">
        <f>INDEX(Calculation!$B$4:$M$333,MATCH(Summary!$A37,Calculation!$B$4:$B$333,0),9)</f>
        <v>6739</v>
      </c>
      <c r="G37" s="35">
        <f t="shared" si="1"/>
        <v>12959</v>
      </c>
    </row>
    <row r="38" spans="1:7" x14ac:dyDescent="0.2">
      <c r="A38" s="32" t="str">
        <f>StartupfileInput!A36</f>
        <v>0846</v>
      </c>
      <c r="B38" s="33" t="str">
        <f>INDEX(Calculation!$B$4:$M$333,MATCH(Summary!$A38,Calculation!$B$4:$B$333,0),2)</f>
        <v>Brooklyn-Guernsey-Malcom</v>
      </c>
      <c r="C38" s="33">
        <f>INDEX(Calculation!$B$4:$M$333,MATCH(Summary!$A38,Calculation!$B$4:$B$333,0),5)</f>
        <v>1.341</v>
      </c>
      <c r="D38" s="33">
        <f>INDEX(Calculation!$B$4:$M$333,MATCH(Summary!$A38,Calculation!$B$4:$B$333,0),6)</f>
        <v>1.149</v>
      </c>
      <c r="E38" s="46">
        <f t="shared" si="0"/>
        <v>2.4900000000000002</v>
      </c>
      <c r="F38" s="33">
        <f>INDEX(Calculation!$B$4:$M$333,MATCH(Summary!$A38,Calculation!$B$4:$B$333,0),9)</f>
        <v>6746</v>
      </c>
      <c r="G38" s="35">
        <f t="shared" si="1"/>
        <v>16798</v>
      </c>
    </row>
    <row r="39" spans="1:7" x14ac:dyDescent="0.2">
      <c r="A39" s="32" t="str">
        <f>StartupfileInput!A37</f>
        <v>0882</v>
      </c>
      <c r="B39" s="33" t="str">
        <f>INDEX(Calculation!$B$4:$M$333,MATCH(Summary!$A39,Calculation!$B$4:$B$333,0),2)</f>
        <v>Burlington</v>
      </c>
      <c r="C39" s="33">
        <f>INDEX(Calculation!$B$4:$M$333,MATCH(Summary!$A39,Calculation!$B$4:$B$333,0),5)</f>
        <v>18.776</v>
      </c>
      <c r="D39" s="33">
        <f>INDEX(Calculation!$B$4:$M$333,MATCH(Summary!$A39,Calculation!$B$4:$B$333,0),6)</f>
        <v>8.6969999999999992</v>
      </c>
      <c r="E39" s="46">
        <f t="shared" si="0"/>
        <v>27.472999999999999</v>
      </c>
      <c r="F39" s="33">
        <f>INDEX(Calculation!$B$4:$M$333,MATCH(Summary!$A39,Calculation!$B$4:$B$333,0),9)</f>
        <v>6736</v>
      </c>
      <c r="G39" s="35">
        <f t="shared" si="1"/>
        <v>185058</v>
      </c>
    </row>
    <row r="40" spans="1:7" x14ac:dyDescent="0.2">
      <c r="A40" s="32" t="str">
        <f>StartupfileInput!A38</f>
        <v>0916</v>
      </c>
      <c r="B40" s="33" t="str">
        <f>INDEX(Calculation!$B$4:$M$333,MATCH(Summary!$A40,Calculation!$B$4:$B$333,0),2)</f>
        <v>CAL</v>
      </c>
      <c r="C40" s="33">
        <f>INDEX(Calculation!$B$4:$M$333,MATCH(Summary!$A40,Calculation!$B$4:$B$333,0),5)</f>
        <v>1.1719999999999999</v>
      </c>
      <c r="D40" s="33">
        <f>INDEX(Calculation!$B$4:$M$333,MATCH(Summary!$A40,Calculation!$B$4:$B$333,0),6)</f>
        <v>0.52400000000000002</v>
      </c>
      <c r="E40" s="46">
        <f t="shared" si="0"/>
        <v>1.696</v>
      </c>
      <c r="F40" s="33">
        <f>INDEX(Calculation!$B$4:$M$333,MATCH(Summary!$A40,Calculation!$B$4:$B$333,0),9)</f>
        <v>6901</v>
      </c>
      <c r="G40" s="35">
        <f t="shared" si="1"/>
        <v>11704</v>
      </c>
    </row>
    <row r="41" spans="1:7" x14ac:dyDescent="0.2">
      <c r="A41" s="32" t="str">
        <f>StartupfileInput!A39</f>
        <v>0914</v>
      </c>
      <c r="B41" s="33" t="str">
        <f>INDEX(Calculation!$B$4:$M$333,MATCH(Summary!$A41,Calculation!$B$4:$B$333,0),2)</f>
        <v>CAM</v>
      </c>
      <c r="C41" s="33">
        <f>INDEX(Calculation!$B$4:$M$333,MATCH(Summary!$A41,Calculation!$B$4:$B$333,0),5)</f>
        <v>1.397</v>
      </c>
      <c r="D41" s="33">
        <f>INDEX(Calculation!$B$4:$M$333,MATCH(Summary!$A41,Calculation!$B$4:$B$333,0),6)</f>
        <v>1.014</v>
      </c>
      <c r="E41" s="46">
        <f t="shared" si="0"/>
        <v>2.411</v>
      </c>
      <c r="F41" s="33">
        <f>INDEX(Calculation!$B$4:$M$333,MATCH(Summary!$A41,Calculation!$B$4:$B$333,0),9)</f>
        <v>6781</v>
      </c>
      <c r="G41" s="35">
        <f t="shared" si="1"/>
        <v>16349</v>
      </c>
    </row>
    <row r="42" spans="1:7" x14ac:dyDescent="0.2">
      <c r="A42" s="32" t="str">
        <f>StartupfileInput!A40</f>
        <v>0918</v>
      </c>
      <c r="B42" s="33" t="str">
        <f>INDEX(Calculation!$B$4:$M$333,MATCH(Summary!$A42,Calculation!$B$4:$B$333,0),2)</f>
        <v>Calamus-Wheatland</v>
      </c>
      <c r="C42" s="33">
        <f>INDEX(Calculation!$B$4:$M$333,MATCH(Summary!$A42,Calculation!$B$4:$B$333,0),5)</f>
        <v>1.0189999999999999</v>
      </c>
      <c r="D42" s="33">
        <f>INDEX(Calculation!$B$4:$M$333,MATCH(Summary!$A42,Calculation!$B$4:$B$333,0),6)</f>
        <v>0.89200000000000002</v>
      </c>
      <c r="E42" s="46">
        <f t="shared" si="0"/>
        <v>1.911</v>
      </c>
      <c r="F42" s="33">
        <f>INDEX(Calculation!$B$4:$M$333,MATCH(Summary!$A42,Calculation!$B$4:$B$333,0),9)</f>
        <v>6790</v>
      </c>
      <c r="G42" s="35">
        <f t="shared" si="1"/>
        <v>12976</v>
      </c>
    </row>
    <row r="43" spans="1:7" x14ac:dyDescent="0.2">
      <c r="A43" s="32" t="str">
        <f>StartupfileInput!A41</f>
        <v>0936</v>
      </c>
      <c r="B43" s="33" t="str">
        <f>INDEX(Calculation!$B$4:$M$333,MATCH(Summary!$A43,Calculation!$B$4:$B$333,0),2)</f>
        <v>Camanche</v>
      </c>
      <c r="C43" s="33">
        <f>INDEX(Calculation!$B$4:$M$333,MATCH(Summary!$A43,Calculation!$B$4:$B$333,0),5)</f>
        <v>2.15</v>
      </c>
      <c r="D43" s="33">
        <f>INDEX(Calculation!$B$4:$M$333,MATCH(Summary!$A43,Calculation!$B$4:$B$333,0),6)</f>
        <v>1.712</v>
      </c>
      <c r="E43" s="46">
        <f t="shared" si="0"/>
        <v>3.8620000000000001</v>
      </c>
      <c r="F43" s="33">
        <f>INDEX(Calculation!$B$4:$M$333,MATCH(Summary!$A43,Calculation!$B$4:$B$333,0),9)</f>
        <v>6736</v>
      </c>
      <c r="G43" s="35">
        <f t="shared" si="1"/>
        <v>26014</v>
      </c>
    </row>
    <row r="44" spans="1:7" x14ac:dyDescent="0.2">
      <c r="A44" s="32" t="str">
        <f>StartupfileInput!A42</f>
        <v>0977</v>
      </c>
      <c r="B44" s="33" t="str">
        <f>INDEX(Calculation!$B$4:$M$333,MATCH(Summary!$A44,Calculation!$B$4:$B$333,0),2)</f>
        <v>Cardinal</v>
      </c>
      <c r="C44" s="33">
        <f>INDEX(Calculation!$B$4:$M$333,MATCH(Summary!$A44,Calculation!$B$4:$B$333,0),5)</f>
        <v>2.173</v>
      </c>
      <c r="D44" s="33">
        <f>INDEX(Calculation!$B$4:$M$333,MATCH(Summary!$A44,Calculation!$B$4:$B$333,0),6)</f>
        <v>1.17</v>
      </c>
      <c r="E44" s="46">
        <f t="shared" si="0"/>
        <v>3.343</v>
      </c>
      <c r="F44" s="33">
        <f>INDEX(Calculation!$B$4:$M$333,MATCH(Summary!$A44,Calculation!$B$4:$B$333,0),9)</f>
        <v>6736</v>
      </c>
      <c r="G44" s="35">
        <f t="shared" si="1"/>
        <v>22518</v>
      </c>
    </row>
    <row r="45" spans="1:7" x14ac:dyDescent="0.2">
      <c r="A45" s="32" t="str">
        <f>StartupfileInput!A43</f>
        <v>0981</v>
      </c>
      <c r="B45" s="33" t="str">
        <f>INDEX(Calculation!$B$4:$M$333,MATCH(Summary!$A45,Calculation!$B$4:$B$333,0),2)</f>
        <v>Carlisle</v>
      </c>
      <c r="C45" s="33">
        <f>INDEX(Calculation!$B$4:$M$333,MATCH(Summary!$A45,Calculation!$B$4:$B$333,0),5)</f>
        <v>4.58</v>
      </c>
      <c r="D45" s="33">
        <f>INDEX(Calculation!$B$4:$M$333,MATCH(Summary!$A45,Calculation!$B$4:$B$333,0),6)</f>
        <v>3.9649999999999999</v>
      </c>
      <c r="E45" s="46">
        <f t="shared" si="0"/>
        <v>8.5449999999999999</v>
      </c>
      <c r="F45" s="33">
        <f>INDEX(Calculation!$B$4:$M$333,MATCH(Summary!$A45,Calculation!$B$4:$B$333,0),9)</f>
        <v>6736</v>
      </c>
      <c r="G45" s="35">
        <f t="shared" si="1"/>
        <v>57559</v>
      </c>
    </row>
    <row r="46" spans="1:7" x14ac:dyDescent="0.2">
      <c r="A46" s="32" t="str">
        <f>StartupfileInput!A44</f>
        <v>0999</v>
      </c>
      <c r="B46" s="33" t="str">
        <f>INDEX(Calculation!$B$4:$M$333,MATCH(Summary!$A46,Calculation!$B$4:$B$333,0),2)</f>
        <v>Carroll</v>
      </c>
      <c r="C46" s="33">
        <f>INDEX(Calculation!$B$4:$M$333,MATCH(Summary!$A46,Calculation!$B$4:$B$333,0),5)</f>
        <v>4.532</v>
      </c>
      <c r="D46" s="33">
        <f>INDEX(Calculation!$B$4:$M$333,MATCH(Summary!$A46,Calculation!$B$4:$B$333,0),6)</f>
        <v>3.47</v>
      </c>
      <c r="E46" s="46">
        <f t="shared" si="0"/>
        <v>8.0020000000000007</v>
      </c>
      <c r="F46" s="33">
        <f>INDEX(Calculation!$B$4:$M$333,MATCH(Summary!$A46,Calculation!$B$4:$B$333,0),9)</f>
        <v>6736</v>
      </c>
      <c r="G46" s="35">
        <f t="shared" si="1"/>
        <v>53901</v>
      </c>
    </row>
    <row r="47" spans="1:7" x14ac:dyDescent="0.2">
      <c r="A47" s="32" t="str">
        <f>StartupfileInput!A45</f>
        <v>1044</v>
      </c>
      <c r="B47" s="33" t="str">
        <f>INDEX(Calculation!$B$4:$M$333,MATCH(Summary!$A47,Calculation!$B$4:$B$333,0),2)</f>
        <v>Cedar Falls</v>
      </c>
      <c r="C47" s="33">
        <f>INDEX(Calculation!$B$4:$M$333,MATCH(Summary!$A47,Calculation!$B$4:$B$333,0),5)</f>
        <v>7.5380000000000003</v>
      </c>
      <c r="D47" s="33">
        <f>INDEX(Calculation!$B$4:$M$333,MATCH(Summary!$A47,Calculation!$B$4:$B$333,0),6)</f>
        <v>10.46</v>
      </c>
      <c r="E47" s="46">
        <f t="shared" si="0"/>
        <v>17.998000000000001</v>
      </c>
      <c r="F47" s="33">
        <f>INDEX(Calculation!$B$4:$M$333,MATCH(Summary!$A47,Calculation!$B$4:$B$333,0),9)</f>
        <v>6738</v>
      </c>
      <c r="G47" s="35">
        <f t="shared" si="1"/>
        <v>121271</v>
      </c>
    </row>
    <row r="48" spans="1:7" x14ac:dyDescent="0.2">
      <c r="A48" s="32" t="str">
        <f>StartupfileInput!A46</f>
        <v>1053</v>
      </c>
      <c r="B48" s="33" t="str">
        <f>INDEX(Calculation!$B$4:$M$333,MATCH(Summary!$A48,Calculation!$B$4:$B$333,0),2)</f>
        <v>Cedar Rapids</v>
      </c>
      <c r="C48" s="33">
        <f>INDEX(Calculation!$B$4:$M$333,MATCH(Summary!$A48,Calculation!$B$4:$B$333,0),5)</f>
        <v>60.484000000000002</v>
      </c>
      <c r="D48" s="33">
        <f>INDEX(Calculation!$B$4:$M$333,MATCH(Summary!$A48,Calculation!$B$4:$B$333,0),6)</f>
        <v>34.944000000000003</v>
      </c>
      <c r="E48" s="46">
        <f t="shared" si="0"/>
        <v>95.427999999999997</v>
      </c>
      <c r="F48" s="33">
        <f>INDEX(Calculation!$B$4:$M$333,MATCH(Summary!$A48,Calculation!$B$4:$B$333,0),9)</f>
        <v>6736</v>
      </c>
      <c r="G48" s="35">
        <f t="shared" si="1"/>
        <v>642803</v>
      </c>
    </row>
    <row r="49" spans="1:7" x14ac:dyDescent="0.2">
      <c r="A49" s="32" t="str">
        <f>StartupfileInput!A47</f>
        <v>1062</v>
      </c>
      <c r="B49" s="33" t="str">
        <f>INDEX(Calculation!$B$4:$M$333,MATCH(Summary!$A49,Calculation!$B$4:$B$333,0),2)</f>
        <v>Center Point-Urbana</v>
      </c>
      <c r="C49" s="33">
        <f>INDEX(Calculation!$B$4:$M$333,MATCH(Summary!$A49,Calculation!$B$4:$B$333,0),5)</f>
        <v>1.498</v>
      </c>
      <c r="D49" s="33">
        <f>INDEX(Calculation!$B$4:$M$333,MATCH(Summary!$A49,Calculation!$B$4:$B$333,0),6)</f>
        <v>2.7669999999999999</v>
      </c>
      <c r="E49" s="46">
        <f t="shared" si="0"/>
        <v>4.2649999999999997</v>
      </c>
      <c r="F49" s="33">
        <f>INDEX(Calculation!$B$4:$M$333,MATCH(Summary!$A49,Calculation!$B$4:$B$333,0),9)</f>
        <v>6736</v>
      </c>
      <c r="G49" s="35">
        <f t="shared" si="1"/>
        <v>28729</v>
      </c>
    </row>
    <row r="50" spans="1:7" x14ac:dyDescent="0.2">
      <c r="A50" s="32" t="str">
        <f>StartupfileInput!A48</f>
        <v>1071</v>
      </c>
      <c r="B50" s="33" t="str">
        <f>INDEX(Calculation!$B$4:$M$333,MATCH(Summary!$A50,Calculation!$B$4:$B$333,0),2)</f>
        <v>Centerville</v>
      </c>
      <c r="C50" s="33">
        <f>INDEX(Calculation!$B$4:$M$333,MATCH(Summary!$A50,Calculation!$B$4:$B$333,0),5)</f>
        <v>5.6909999999999998</v>
      </c>
      <c r="D50" s="33">
        <f>INDEX(Calculation!$B$4:$M$333,MATCH(Summary!$A50,Calculation!$B$4:$B$333,0),6)</f>
        <v>2.8079999999999998</v>
      </c>
      <c r="E50" s="46">
        <f t="shared" si="0"/>
        <v>8.4989999999999988</v>
      </c>
      <c r="F50" s="33">
        <f>INDEX(Calculation!$B$4:$M$333,MATCH(Summary!$A50,Calculation!$B$4:$B$333,0),9)</f>
        <v>6790</v>
      </c>
      <c r="G50" s="35">
        <f t="shared" si="1"/>
        <v>57708</v>
      </c>
    </row>
    <row r="51" spans="1:7" x14ac:dyDescent="0.2">
      <c r="A51" s="32" t="str">
        <f>StartupfileInput!A49</f>
        <v>1089</v>
      </c>
      <c r="B51" s="33" t="str">
        <f>INDEX(Calculation!$B$4:$M$333,MATCH(Summary!$A51,Calculation!$B$4:$B$333,0),2)</f>
        <v>Central City</v>
      </c>
      <c r="C51" s="33">
        <f>INDEX(Calculation!$B$4:$M$333,MATCH(Summary!$A51,Calculation!$B$4:$B$333,0),5)</f>
        <v>1.034</v>
      </c>
      <c r="D51" s="33">
        <f>INDEX(Calculation!$B$4:$M$333,MATCH(Summary!$A51,Calculation!$B$4:$B$333,0),6)</f>
        <v>0.96599999999999997</v>
      </c>
      <c r="E51" s="46">
        <f t="shared" si="0"/>
        <v>2</v>
      </c>
      <c r="F51" s="33">
        <f>INDEX(Calculation!$B$4:$M$333,MATCH(Summary!$A51,Calculation!$B$4:$B$333,0),9)</f>
        <v>6792</v>
      </c>
      <c r="G51" s="35">
        <f t="shared" si="1"/>
        <v>13584</v>
      </c>
    </row>
    <row r="52" spans="1:7" x14ac:dyDescent="0.2">
      <c r="A52" s="32" t="str">
        <f>StartupfileInput!A50</f>
        <v>1080</v>
      </c>
      <c r="B52" s="33" t="str">
        <f>INDEX(Calculation!$B$4:$M$333,MATCH(Summary!$A52,Calculation!$B$4:$B$333,0),2)</f>
        <v>Central Clayton</v>
      </c>
      <c r="C52" s="33">
        <f>INDEX(Calculation!$B$4:$M$333,MATCH(Summary!$A52,Calculation!$B$4:$B$333,0),5)</f>
        <v>0.95899999999999996</v>
      </c>
      <c r="D52" s="33">
        <f>INDEX(Calculation!$B$4:$M$333,MATCH(Summary!$A52,Calculation!$B$4:$B$333,0),6)</f>
        <v>0.85399999999999998</v>
      </c>
      <c r="E52" s="46">
        <f t="shared" si="0"/>
        <v>1.8129999999999999</v>
      </c>
      <c r="F52" s="33">
        <f>INDEX(Calculation!$B$4:$M$333,MATCH(Summary!$A52,Calculation!$B$4:$B$333,0),9)</f>
        <v>6736</v>
      </c>
      <c r="G52" s="35">
        <f t="shared" si="1"/>
        <v>12212</v>
      </c>
    </row>
    <row r="53" spans="1:7" x14ac:dyDescent="0.2">
      <c r="A53" s="32" t="str">
        <f>StartupfileInput!A51</f>
        <v>1082</v>
      </c>
      <c r="B53" s="33" t="str">
        <f>INDEX(Calculation!$B$4:$M$333,MATCH(Summary!$A53,Calculation!$B$4:$B$333,0),2)</f>
        <v>Central De Witt</v>
      </c>
      <c r="C53" s="33">
        <f>INDEX(Calculation!$B$4:$M$333,MATCH(Summary!$A53,Calculation!$B$4:$B$333,0),5)</f>
        <v>3.3620000000000001</v>
      </c>
      <c r="D53" s="33">
        <f>INDEX(Calculation!$B$4:$M$333,MATCH(Summary!$A53,Calculation!$B$4:$B$333,0),6)</f>
        <v>2.984</v>
      </c>
      <c r="E53" s="46">
        <f t="shared" si="0"/>
        <v>6.3460000000000001</v>
      </c>
      <c r="F53" s="33">
        <f>INDEX(Calculation!$B$4:$M$333,MATCH(Summary!$A53,Calculation!$B$4:$B$333,0),9)</f>
        <v>6736</v>
      </c>
      <c r="G53" s="35">
        <f t="shared" si="1"/>
        <v>42747</v>
      </c>
    </row>
    <row r="54" spans="1:7" x14ac:dyDescent="0.2">
      <c r="A54" s="32" t="str">
        <f>StartupfileInput!A52</f>
        <v>1093</v>
      </c>
      <c r="B54" s="33" t="str">
        <f>INDEX(Calculation!$B$4:$M$333,MATCH(Summary!$A54,Calculation!$B$4:$B$333,0),2)</f>
        <v>Central Decatur</v>
      </c>
      <c r="C54" s="33">
        <f>INDEX(Calculation!$B$4:$M$333,MATCH(Summary!$A54,Calculation!$B$4:$B$333,0),5)</f>
        <v>2.585</v>
      </c>
      <c r="D54" s="33">
        <f>INDEX(Calculation!$B$4:$M$333,MATCH(Summary!$A54,Calculation!$B$4:$B$333,0),6)</f>
        <v>1.258</v>
      </c>
      <c r="E54" s="46">
        <f t="shared" si="0"/>
        <v>3.843</v>
      </c>
      <c r="F54" s="33">
        <f>INDEX(Calculation!$B$4:$M$333,MATCH(Summary!$A54,Calculation!$B$4:$B$333,0),9)</f>
        <v>6736</v>
      </c>
      <c r="G54" s="35">
        <f t="shared" si="1"/>
        <v>25886</v>
      </c>
    </row>
    <row r="55" spans="1:7" x14ac:dyDescent="0.2">
      <c r="A55" s="32" t="str">
        <f>StartupfileInput!A53</f>
        <v>1079</v>
      </c>
      <c r="B55" s="33" t="str">
        <f>INDEX(Calculation!$B$4:$M$333,MATCH(Summary!$A55,Calculation!$B$4:$B$333,0),2)</f>
        <v>Central Lee</v>
      </c>
      <c r="C55" s="33">
        <f>INDEX(Calculation!$B$4:$M$333,MATCH(Summary!$A55,Calculation!$B$4:$B$333,0),5)</f>
        <v>1.944</v>
      </c>
      <c r="D55" s="33">
        <f>INDEX(Calculation!$B$4:$M$333,MATCH(Summary!$A55,Calculation!$B$4:$B$333,0),6)</f>
        <v>1.5640000000000001</v>
      </c>
      <c r="E55" s="46">
        <f t="shared" si="0"/>
        <v>3.508</v>
      </c>
      <c r="F55" s="33">
        <f>INDEX(Calculation!$B$4:$M$333,MATCH(Summary!$A55,Calculation!$B$4:$B$333,0),9)</f>
        <v>6736</v>
      </c>
      <c r="G55" s="35">
        <f t="shared" si="1"/>
        <v>23630</v>
      </c>
    </row>
    <row r="56" spans="1:7" x14ac:dyDescent="0.2">
      <c r="A56" s="32" t="str">
        <f>StartupfileInput!A54</f>
        <v>1095</v>
      </c>
      <c r="B56" s="33" t="str">
        <f>INDEX(Calculation!$B$4:$M$333,MATCH(Summary!$A56,Calculation!$B$4:$B$333,0),2)</f>
        <v>Central Lyon</v>
      </c>
      <c r="C56" s="33">
        <f>INDEX(Calculation!$B$4:$M$333,MATCH(Summary!$A56,Calculation!$B$4:$B$333,0),5)</f>
        <v>1.5</v>
      </c>
      <c r="D56" s="33">
        <f>INDEX(Calculation!$B$4:$M$333,MATCH(Summary!$A56,Calculation!$B$4:$B$333,0),6)</f>
        <v>1.5529999999999999</v>
      </c>
      <c r="E56" s="46">
        <f t="shared" si="0"/>
        <v>3.0529999999999999</v>
      </c>
      <c r="F56" s="33">
        <f>INDEX(Calculation!$B$4:$M$333,MATCH(Summary!$A56,Calculation!$B$4:$B$333,0),9)</f>
        <v>6736</v>
      </c>
      <c r="G56" s="35">
        <f t="shared" si="1"/>
        <v>20565</v>
      </c>
    </row>
    <row r="57" spans="1:7" x14ac:dyDescent="0.2">
      <c r="A57" s="32" t="str">
        <f>StartupfileInput!A55</f>
        <v>4772</v>
      </c>
      <c r="B57" s="33" t="str">
        <f>INDEX(Calculation!$B$4:$M$333,MATCH(Summary!$A57,Calculation!$B$4:$B$333,0),2)</f>
        <v>Central Springs</v>
      </c>
      <c r="C57" s="33">
        <f>INDEX(Calculation!$B$4:$M$333,MATCH(Summary!$A57,Calculation!$B$4:$B$333,0),5)</f>
        <v>2.1190000000000002</v>
      </c>
      <c r="D57" s="33">
        <f>INDEX(Calculation!$B$4:$M$333,MATCH(Summary!$A57,Calculation!$B$4:$B$333,0),6)</f>
        <v>1.663</v>
      </c>
      <c r="E57" s="46">
        <f t="shared" si="0"/>
        <v>3.782</v>
      </c>
      <c r="F57" s="33">
        <f>INDEX(Calculation!$B$4:$M$333,MATCH(Summary!$A57,Calculation!$B$4:$B$333,0),9)</f>
        <v>6757</v>
      </c>
      <c r="G57" s="35">
        <f t="shared" si="1"/>
        <v>25555</v>
      </c>
    </row>
    <row r="58" spans="1:7" x14ac:dyDescent="0.2">
      <c r="A58" s="32" t="str">
        <f>StartupfileInput!A56</f>
        <v>1107</v>
      </c>
      <c r="B58" s="33" t="str">
        <f>INDEX(Calculation!$B$4:$M$333,MATCH(Summary!$A58,Calculation!$B$4:$B$333,0),2)</f>
        <v>Chariton</v>
      </c>
      <c r="C58" s="33">
        <f>INDEX(Calculation!$B$4:$M$333,MATCH(Summary!$A58,Calculation!$B$4:$B$333,0),5)</f>
        <v>4.4279999999999999</v>
      </c>
      <c r="D58" s="33">
        <f>INDEX(Calculation!$B$4:$M$333,MATCH(Summary!$A58,Calculation!$B$4:$B$333,0),6)</f>
        <v>2.5310000000000001</v>
      </c>
      <c r="E58" s="46">
        <f t="shared" si="0"/>
        <v>6.9589999999999996</v>
      </c>
      <c r="F58" s="33">
        <f>INDEX(Calculation!$B$4:$M$333,MATCH(Summary!$A58,Calculation!$B$4:$B$333,0),9)</f>
        <v>6736</v>
      </c>
      <c r="G58" s="35">
        <f t="shared" si="1"/>
        <v>46876</v>
      </c>
    </row>
    <row r="59" spans="1:7" x14ac:dyDescent="0.2">
      <c r="A59" s="32" t="str">
        <f>StartupfileInput!A57</f>
        <v>1116</v>
      </c>
      <c r="B59" s="33" t="str">
        <f>INDEX(Calculation!$B$4:$M$333,MATCH(Summary!$A59,Calculation!$B$4:$B$333,0),2)</f>
        <v>Charles City</v>
      </c>
      <c r="C59" s="33">
        <f>INDEX(Calculation!$B$4:$M$333,MATCH(Summary!$A59,Calculation!$B$4:$B$333,0),5)</f>
        <v>5.6779999999999999</v>
      </c>
      <c r="D59" s="33">
        <f>INDEX(Calculation!$B$4:$M$333,MATCH(Summary!$A59,Calculation!$B$4:$B$333,0),6)</f>
        <v>3.0630000000000002</v>
      </c>
      <c r="E59" s="46">
        <f t="shared" si="0"/>
        <v>8.7409999999999997</v>
      </c>
      <c r="F59" s="33">
        <f>INDEX(Calculation!$B$4:$M$333,MATCH(Summary!$A59,Calculation!$B$4:$B$333,0),9)</f>
        <v>6791</v>
      </c>
      <c r="G59" s="35">
        <f t="shared" si="1"/>
        <v>59360</v>
      </c>
    </row>
    <row r="60" spans="1:7" x14ac:dyDescent="0.2">
      <c r="A60" s="32" t="str">
        <f>StartupfileInput!A58</f>
        <v>1134</v>
      </c>
      <c r="B60" s="33" t="str">
        <f>INDEX(Calculation!$B$4:$M$333,MATCH(Summary!$A60,Calculation!$B$4:$B$333,0),2)</f>
        <v>Charter Oak-Ute</v>
      </c>
      <c r="C60" s="33">
        <f>INDEX(Calculation!$B$4:$M$333,MATCH(Summary!$A60,Calculation!$B$4:$B$333,0),5)</f>
        <v>0.873</v>
      </c>
      <c r="D60" s="33">
        <f>INDEX(Calculation!$B$4:$M$333,MATCH(Summary!$A60,Calculation!$B$4:$B$333,0),6)</f>
        <v>0.52900000000000003</v>
      </c>
      <c r="E60" s="46">
        <f t="shared" si="0"/>
        <v>1.4020000000000001</v>
      </c>
      <c r="F60" s="33">
        <f>INDEX(Calculation!$B$4:$M$333,MATCH(Summary!$A60,Calculation!$B$4:$B$333,0),9)</f>
        <v>6748</v>
      </c>
      <c r="G60" s="35">
        <f t="shared" si="1"/>
        <v>9461</v>
      </c>
    </row>
    <row r="61" spans="1:7" x14ac:dyDescent="0.2">
      <c r="A61" s="32" t="str">
        <f>StartupfileInput!A59</f>
        <v>1152</v>
      </c>
      <c r="B61" s="33" t="str">
        <f>INDEX(Calculation!$B$4:$M$333,MATCH(Summary!$A61,Calculation!$B$4:$B$333,0),2)</f>
        <v>Cherokee</v>
      </c>
      <c r="C61" s="33">
        <f>INDEX(Calculation!$B$4:$M$333,MATCH(Summary!$A61,Calculation!$B$4:$B$333,0),5)</f>
        <v>2.669</v>
      </c>
      <c r="D61" s="33">
        <f>INDEX(Calculation!$B$4:$M$333,MATCH(Summary!$A61,Calculation!$B$4:$B$333,0),6)</f>
        <v>1.986</v>
      </c>
      <c r="E61" s="46">
        <f t="shared" si="0"/>
        <v>4.6550000000000002</v>
      </c>
      <c r="F61" s="33">
        <f>INDEX(Calculation!$B$4:$M$333,MATCH(Summary!$A61,Calculation!$B$4:$B$333,0),9)</f>
        <v>6782</v>
      </c>
      <c r="G61" s="35">
        <f t="shared" si="1"/>
        <v>31570</v>
      </c>
    </row>
    <row r="62" spans="1:7" x14ac:dyDescent="0.2">
      <c r="A62" s="32" t="str">
        <f>StartupfileInput!A60</f>
        <v>1197</v>
      </c>
      <c r="B62" s="33" t="str">
        <f>INDEX(Calculation!$B$4:$M$333,MATCH(Summary!$A62,Calculation!$B$4:$B$333,0),2)</f>
        <v>Clarinda</v>
      </c>
      <c r="C62" s="33">
        <f>INDEX(Calculation!$B$4:$M$333,MATCH(Summary!$A62,Calculation!$B$4:$B$333,0),5)</f>
        <v>2.6720000000000002</v>
      </c>
      <c r="D62" s="33">
        <f>INDEX(Calculation!$B$4:$M$333,MATCH(Summary!$A62,Calculation!$B$4:$B$333,0),6)</f>
        <v>1.998</v>
      </c>
      <c r="E62" s="46">
        <f t="shared" si="0"/>
        <v>4.67</v>
      </c>
      <c r="F62" s="33">
        <f>INDEX(Calculation!$B$4:$M$333,MATCH(Summary!$A62,Calculation!$B$4:$B$333,0),9)</f>
        <v>6736</v>
      </c>
      <c r="G62" s="35">
        <f t="shared" si="1"/>
        <v>31457</v>
      </c>
    </row>
    <row r="63" spans="1:7" x14ac:dyDescent="0.2">
      <c r="A63" s="32" t="str">
        <f>StartupfileInput!A61</f>
        <v>1206</v>
      </c>
      <c r="B63" s="33" t="str">
        <f>INDEX(Calculation!$B$4:$M$333,MATCH(Summary!$A63,Calculation!$B$4:$B$333,0),2)</f>
        <v>Clarion-Goldfield-Dows</v>
      </c>
      <c r="C63" s="33">
        <f>INDEX(Calculation!$B$4:$M$333,MATCH(Summary!$A63,Calculation!$B$4:$B$333,0),5)</f>
        <v>3.4470000000000001</v>
      </c>
      <c r="D63" s="33">
        <f>INDEX(Calculation!$B$4:$M$333,MATCH(Summary!$A63,Calculation!$B$4:$B$333,0),6)</f>
        <v>1.925</v>
      </c>
      <c r="E63" s="46">
        <f t="shared" si="0"/>
        <v>5.3719999999999999</v>
      </c>
      <c r="F63" s="33">
        <f>INDEX(Calculation!$B$4:$M$333,MATCH(Summary!$A63,Calculation!$B$4:$B$333,0),9)</f>
        <v>6766</v>
      </c>
      <c r="G63" s="35">
        <f t="shared" si="1"/>
        <v>36347</v>
      </c>
    </row>
    <row r="64" spans="1:7" x14ac:dyDescent="0.2">
      <c r="A64" s="32" t="str">
        <f>StartupfileInput!A62</f>
        <v>1211</v>
      </c>
      <c r="B64" s="33" t="str">
        <f>INDEX(Calculation!$B$4:$M$333,MATCH(Summary!$A64,Calculation!$B$4:$B$333,0),2)</f>
        <v>Clarke</v>
      </c>
      <c r="C64" s="33">
        <f>INDEX(Calculation!$B$4:$M$333,MATCH(Summary!$A64,Calculation!$B$4:$B$333,0),5)</f>
        <v>6.0350000000000001</v>
      </c>
      <c r="D64" s="33">
        <f>INDEX(Calculation!$B$4:$M$333,MATCH(Summary!$A64,Calculation!$B$4:$B$333,0),6)</f>
        <v>2.9780000000000002</v>
      </c>
      <c r="E64" s="46">
        <f t="shared" si="0"/>
        <v>9.0129999999999999</v>
      </c>
      <c r="F64" s="33">
        <f>INDEX(Calculation!$B$4:$M$333,MATCH(Summary!$A64,Calculation!$B$4:$B$333,0),9)</f>
        <v>6736</v>
      </c>
      <c r="G64" s="35">
        <f t="shared" si="1"/>
        <v>60712</v>
      </c>
    </row>
    <row r="65" spans="1:7" x14ac:dyDescent="0.2">
      <c r="A65" s="32" t="str">
        <f>StartupfileInput!A63</f>
        <v>1215</v>
      </c>
      <c r="B65" s="33" t="str">
        <f>INDEX(Calculation!$B$4:$M$333,MATCH(Summary!$A65,Calculation!$B$4:$B$333,0),2)</f>
        <v>Clarksville</v>
      </c>
      <c r="C65" s="33">
        <f>INDEX(Calculation!$B$4:$M$333,MATCH(Summary!$A65,Calculation!$B$4:$B$333,0),5)</f>
        <v>0.79700000000000004</v>
      </c>
      <c r="D65" s="33">
        <f>INDEX(Calculation!$B$4:$M$333,MATCH(Summary!$A65,Calculation!$B$4:$B$333,0),6)</f>
        <v>0.64300000000000002</v>
      </c>
      <c r="E65" s="46">
        <f t="shared" si="0"/>
        <v>1.44</v>
      </c>
      <c r="F65" s="33">
        <f>INDEX(Calculation!$B$4:$M$333,MATCH(Summary!$A65,Calculation!$B$4:$B$333,0),9)</f>
        <v>6736</v>
      </c>
      <c r="G65" s="35">
        <f t="shared" si="1"/>
        <v>9700</v>
      </c>
    </row>
    <row r="66" spans="1:7" x14ac:dyDescent="0.2">
      <c r="A66" s="32" t="str">
        <f>StartupfileInput!A64</f>
        <v>1218</v>
      </c>
      <c r="B66" s="33" t="str">
        <f>INDEX(Calculation!$B$4:$M$333,MATCH(Summary!$A66,Calculation!$B$4:$B$333,0),2)</f>
        <v>Clay Central-Everly</v>
      </c>
      <c r="C66" s="33">
        <f>INDEX(Calculation!$B$4:$M$333,MATCH(Summary!$A66,Calculation!$B$4:$B$333,0),5)</f>
        <v>1.0760000000000001</v>
      </c>
      <c r="D66" s="33">
        <f>INDEX(Calculation!$B$4:$M$333,MATCH(Summary!$A66,Calculation!$B$4:$B$333,0),6)</f>
        <v>0.67700000000000005</v>
      </c>
      <c r="E66" s="46">
        <f t="shared" si="0"/>
        <v>1.7530000000000001</v>
      </c>
      <c r="F66" s="33">
        <f>INDEX(Calculation!$B$4:$M$333,MATCH(Summary!$A66,Calculation!$B$4:$B$333,0),9)</f>
        <v>6859</v>
      </c>
      <c r="G66" s="35">
        <f t="shared" si="1"/>
        <v>12024</v>
      </c>
    </row>
    <row r="67" spans="1:7" x14ac:dyDescent="0.2">
      <c r="A67" s="32" t="str">
        <f>StartupfileInput!A65</f>
        <v>2763</v>
      </c>
      <c r="B67" s="33" t="str">
        <f>INDEX(Calculation!$B$4:$M$333,MATCH(Summary!$A67,Calculation!$B$4:$B$333,0),2)</f>
        <v>Clayton Ridge</v>
      </c>
      <c r="C67" s="33">
        <f>INDEX(Calculation!$B$4:$M$333,MATCH(Summary!$A67,Calculation!$B$4:$B$333,0),5)</f>
        <v>1.39</v>
      </c>
      <c r="D67" s="33">
        <f>INDEX(Calculation!$B$4:$M$333,MATCH(Summary!$A67,Calculation!$B$4:$B$333,0),6)</f>
        <v>1.1659999999999999</v>
      </c>
      <c r="E67" s="46">
        <f t="shared" si="0"/>
        <v>2.556</v>
      </c>
      <c r="F67" s="33">
        <f>INDEX(Calculation!$B$4:$M$333,MATCH(Summary!$A67,Calculation!$B$4:$B$333,0),9)</f>
        <v>6823</v>
      </c>
      <c r="G67" s="35">
        <f t="shared" si="1"/>
        <v>17440</v>
      </c>
    </row>
    <row r="68" spans="1:7" x14ac:dyDescent="0.2">
      <c r="A68" s="32" t="str">
        <f>StartupfileInput!A66</f>
        <v>1221</v>
      </c>
      <c r="B68" s="33" t="str">
        <f>INDEX(Calculation!$B$4:$M$333,MATCH(Summary!$A68,Calculation!$B$4:$B$333,0),2)</f>
        <v>Clear Creek-Amana</v>
      </c>
      <c r="C68" s="33">
        <f>INDEX(Calculation!$B$4:$M$333,MATCH(Summary!$A68,Calculation!$B$4:$B$333,0),5)</f>
        <v>3.0529999999999999</v>
      </c>
      <c r="D68" s="33">
        <f>INDEX(Calculation!$B$4:$M$333,MATCH(Summary!$A68,Calculation!$B$4:$B$333,0),6)</f>
        <v>4.4710000000000001</v>
      </c>
      <c r="E68" s="46">
        <f t="shared" si="0"/>
        <v>7.524</v>
      </c>
      <c r="F68" s="33">
        <f>INDEX(Calculation!$B$4:$M$333,MATCH(Summary!$A68,Calculation!$B$4:$B$333,0),9)</f>
        <v>6767</v>
      </c>
      <c r="G68" s="35">
        <f t="shared" si="1"/>
        <v>50915</v>
      </c>
    </row>
    <row r="69" spans="1:7" x14ac:dyDescent="0.2">
      <c r="A69" s="32" t="str">
        <f>StartupfileInput!A67</f>
        <v>1233</v>
      </c>
      <c r="B69" s="33" t="str">
        <f>INDEX(Calculation!$B$4:$M$333,MATCH(Summary!$A69,Calculation!$B$4:$B$333,0),2)</f>
        <v>Clear Lake</v>
      </c>
      <c r="C69" s="33">
        <f>INDEX(Calculation!$B$4:$M$333,MATCH(Summary!$A69,Calculation!$B$4:$B$333,0),5)</f>
        <v>2.4319999999999999</v>
      </c>
      <c r="D69" s="33">
        <f>INDEX(Calculation!$B$4:$M$333,MATCH(Summary!$A69,Calculation!$B$4:$B$333,0),6)</f>
        <v>2.5169999999999999</v>
      </c>
      <c r="E69" s="46">
        <f t="shared" ref="E69:E132" si="2">SUM(C69:D69)</f>
        <v>4.9489999999999998</v>
      </c>
      <c r="F69" s="33">
        <f>INDEX(Calculation!$B$4:$M$333,MATCH(Summary!$A69,Calculation!$B$4:$B$333,0),9)</f>
        <v>6736</v>
      </c>
      <c r="G69" s="35">
        <f t="shared" ref="G69:G130" si="3">ROUND(E69*F69,0)</f>
        <v>33336</v>
      </c>
    </row>
    <row r="70" spans="1:7" x14ac:dyDescent="0.2">
      <c r="A70" s="32" t="str">
        <f>StartupfileInput!A68</f>
        <v>1278</v>
      </c>
      <c r="B70" s="33" t="str">
        <f>INDEX(Calculation!$B$4:$M$333,MATCH(Summary!$A70,Calculation!$B$4:$B$333,0),2)</f>
        <v>Clinton</v>
      </c>
      <c r="C70" s="33">
        <f>INDEX(Calculation!$B$4:$M$333,MATCH(Summary!$A70,Calculation!$B$4:$B$333,0),5)</f>
        <v>15.968</v>
      </c>
      <c r="D70" s="33">
        <f>INDEX(Calculation!$B$4:$M$333,MATCH(Summary!$A70,Calculation!$B$4:$B$333,0),6)</f>
        <v>7.5960000000000001</v>
      </c>
      <c r="E70" s="46">
        <f t="shared" si="2"/>
        <v>23.564</v>
      </c>
      <c r="F70" s="33">
        <f>INDEX(Calculation!$B$4:$M$333,MATCH(Summary!$A70,Calculation!$B$4:$B$333,0),9)</f>
        <v>6777</v>
      </c>
      <c r="G70" s="35">
        <f t="shared" si="3"/>
        <v>159693</v>
      </c>
    </row>
    <row r="71" spans="1:7" x14ac:dyDescent="0.2">
      <c r="A71" s="32" t="str">
        <f>StartupfileInput!A69</f>
        <v>1332</v>
      </c>
      <c r="B71" s="33" t="str">
        <f>INDEX(Calculation!$B$4:$M$333,MATCH(Summary!$A71,Calculation!$B$4:$B$333,0),2)</f>
        <v>Colfax-Mingo</v>
      </c>
      <c r="C71" s="33">
        <f>INDEX(Calculation!$B$4:$M$333,MATCH(Summary!$A71,Calculation!$B$4:$B$333,0),5)</f>
        <v>2.34</v>
      </c>
      <c r="D71" s="33">
        <f>INDEX(Calculation!$B$4:$M$333,MATCH(Summary!$A71,Calculation!$B$4:$B$333,0),6)</f>
        <v>1.502</v>
      </c>
      <c r="E71" s="46">
        <f t="shared" si="2"/>
        <v>3.8419999999999996</v>
      </c>
      <c r="F71" s="33">
        <f>INDEX(Calculation!$B$4:$M$333,MATCH(Summary!$A71,Calculation!$B$4:$B$333,0),9)</f>
        <v>6736</v>
      </c>
      <c r="G71" s="35">
        <f t="shared" si="3"/>
        <v>25880</v>
      </c>
    </row>
    <row r="72" spans="1:7" x14ac:dyDescent="0.2">
      <c r="A72" s="32" t="str">
        <f>StartupfileInput!A70</f>
        <v>1337</v>
      </c>
      <c r="B72" s="33" t="str">
        <f>INDEX(Calculation!$B$4:$M$333,MATCH(Summary!$A72,Calculation!$B$4:$B$333,0),2)</f>
        <v>College Community</v>
      </c>
      <c r="C72" s="33">
        <f>INDEX(Calculation!$B$4:$M$333,MATCH(Summary!$A72,Calculation!$B$4:$B$333,0),5)</f>
        <v>11.037000000000001</v>
      </c>
      <c r="D72" s="33">
        <f>INDEX(Calculation!$B$4:$M$333,MATCH(Summary!$A72,Calculation!$B$4:$B$333,0),6)</f>
        <v>10.532</v>
      </c>
      <c r="E72" s="46">
        <f t="shared" si="2"/>
        <v>21.569000000000003</v>
      </c>
      <c r="F72" s="33">
        <f>INDEX(Calculation!$B$4:$M$333,MATCH(Summary!$A72,Calculation!$B$4:$B$333,0),9)</f>
        <v>6736</v>
      </c>
      <c r="G72" s="35">
        <f t="shared" si="3"/>
        <v>145289</v>
      </c>
    </row>
    <row r="73" spans="1:7" x14ac:dyDescent="0.2">
      <c r="A73" s="32" t="str">
        <f>StartupfileInput!A71</f>
        <v>1350</v>
      </c>
      <c r="B73" s="33" t="str">
        <f>INDEX(Calculation!$B$4:$M$333,MATCH(Summary!$A73,Calculation!$B$4:$B$333,0),2)</f>
        <v>Collins-Maxwell</v>
      </c>
      <c r="C73" s="33">
        <f>INDEX(Calculation!$B$4:$M$333,MATCH(Summary!$A73,Calculation!$B$4:$B$333,0),5)</f>
        <v>1.014</v>
      </c>
      <c r="D73" s="33">
        <f>INDEX(Calculation!$B$4:$M$333,MATCH(Summary!$A73,Calculation!$B$4:$B$333,0),6)</f>
        <v>0.93700000000000006</v>
      </c>
      <c r="E73" s="46">
        <f t="shared" si="2"/>
        <v>1.9510000000000001</v>
      </c>
      <c r="F73" s="33">
        <f>INDEX(Calculation!$B$4:$M$333,MATCH(Summary!$A73,Calculation!$B$4:$B$333,0),9)</f>
        <v>6736</v>
      </c>
      <c r="G73" s="35">
        <f t="shared" si="3"/>
        <v>13142</v>
      </c>
    </row>
    <row r="74" spans="1:7" x14ac:dyDescent="0.2">
      <c r="A74" s="32" t="str">
        <f>StartupfileInput!A72</f>
        <v>1359</v>
      </c>
      <c r="B74" s="33" t="str">
        <f>INDEX(Calculation!$B$4:$M$333,MATCH(Summary!$A74,Calculation!$B$4:$B$333,0),2)</f>
        <v>Colo-Nesco</v>
      </c>
      <c r="C74" s="33">
        <f>INDEX(Calculation!$B$4:$M$333,MATCH(Summary!$A74,Calculation!$B$4:$B$333,0),5)</f>
        <v>1.323</v>
      </c>
      <c r="D74" s="33">
        <f>INDEX(Calculation!$B$4:$M$333,MATCH(Summary!$A74,Calculation!$B$4:$B$333,0),6)</f>
        <v>1.046</v>
      </c>
      <c r="E74" s="46">
        <f t="shared" si="2"/>
        <v>2.3689999999999998</v>
      </c>
      <c r="F74" s="33">
        <f>INDEX(Calculation!$B$4:$M$333,MATCH(Summary!$A74,Calculation!$B$4:$B$333,0),9)</f>
        <v>6754</v>
      </c>
      <c r="G74" s="35">
        <f t="shared" si="3"/>
        <v>16000</v>
      </c>
    </row>
    <row r="75" spans="1:7" x14ac:dyDescent="0.2">
      <c r="A75" s="32" t="str">
        <f>StartupfileInput!A73</f>
        <v>1368</v>
      </c>
      <c r="B75" s="33" t="str">
        <f>INDEX(Calculation!$B$4:$M$333,MATCH(Summary!$A75,Calculation!$B$4:$B$333,0),2)</f>
        <v>Columbus</v>
      </c>
      <c r="C75" s="33">
        <f>INDEX(Calculation!$B$4:$M$333,MATCH(Summary!$A75,Calculation!$B$4:$B$333,0),5)</f>
        <v>3.7589999999999999</v>
      </c>
      <c r="D75" s="33">
        <f>INDEX(Calculation!$B$4:$M$333,MATCH(Summary!$A75,Calculation!$B$4:$B$333,0),6)</f>
        <v>1.605</v>
      </c>
      <c r="E75" s="46">
        <f t="shared" si="2"/>
        <v>5.3639999999999999</v>
      </c>
      <c r="F75" s="33">
        <f>INDEX(Calculation!$B$4:$M$333,MATCH(Summary!$A75,Calculation!$B$4:$B$333,0),9)</f>
        <v>6736</v>
      </c>
      <c r="G75" s="35">
        <f t="shared" si="3"/>
        <v>36132</v>
      </c>
    </row>
    <row r="76" spans="1:7" x14ac:dyDescent="0.2">
      <c r="A76" s="32" t="str">
        <f>StartupfileInput!A74</f>
        <v>1413</v>
      </c>
      <c r="B76" s="33" t="str">
        <f>INDEX(Calculation!$B$4:$M$333,MATCH(Summary!$A76,Calculation!$B$4:$B$333,0),2)</f>
        <v>Coon Rapids-Bayard</v>
      </c>
      <c r="C76" s="33">
        <f>INDEX(Calculation!$B$4:$M$333,MATCH(Summary!$A76,Calculation!$B$4:$B$333,0),5)</f>
        <v>1.5049999999999999</v>
      </c>
      <c r="D76" s="33">
        <f>INDEX(Calculation!$B$4:$M$333,MATCH(Summary!$A76,Calculation!$B$4:$B$333,0),6)</f>
        <v>0.89600000000000002</v>
      </c>
      <c r="E76" s="46">
        <f t="shared" si="2"/>
        <v>2.4009999999999998</v>
      </c>
      <c r="F76" s="33">
        <f>INDEX(Calculation!$B$4:$M$333,MATCH(Summary!$A76,Calculation!$B$4:$B$333,0),9)</f>
        <v>6878</v>
      </c>
      <c r="G76" s="35">
        <f t="shared" si="3"/>
        <v>16514</v>
      </c>
    </row>
    <row r="77" spans="1:7" x14ac:dyDescent="0.2">
      <c r="A77" s="32" t="str">
        <f>StartupfileInput!A75</f>
        <v>1431</v>
      </c>
      <c r="B77" s="33" t="str">
        <f>INDEX(Calculation!$B$4:$M$333,MATCH(Summary!$A77,Calculation!$B$4:$B$333,0),2)</f>
        <v>Corning</v>
      </c>
      <c r="C77" s="33">
        <f>INDEX(Calculation!$B$4:$M$333,MATCH(Summary!$A77,Calculation!$B$4:$B$333,0),5)</f>
        <v>1.2689999999999999</v>
      </c>
      <c r="D77" s="33">
        <f>INDEX(Calculation!$B$4:$M$333,MATCH(Summary!$A77,Calculation!$B$4:$B$333,0),6)</f>
        <v>0.81399999999999995</v>
      </c>
      <c r="E77" s="46">
        <f t="shared" si="2"/>
        <v>2.0829999999999997</v>
      </c>
      <c r="F77" s="33">
        <f>INDEX(Calculation!$B$4:$M$333,MATCH(Summary!$A77,Calculation!$B$4:$B$333,0),9)</f>
        <v>6778</v>
      </c>
      <c r="G77" s="35">
        <f t="shared" si="3"/>
        <v>14119</v>
      </c>
    </row>
    <row r="78" spans="1:7" x14ac:dyDescent="0.2">
      <c r="A78" s="32" t="str">
        <f>StartupfileInput!A76</f>
        <v>1476</v>
      </c>
      <c r="B78" s="33" t="str">
        <f>INDEX(Calculation!$B$4:$M$333,MATCH(Summary!$A78,Calculation!$B$4:$B$333,0),2)</f>
        <v>Council Bluffs</v>
      </c>
      <c r="C78" s="33">
        <f>INDEX(Calculation!$B$4:$M$333,MATCH(Summary!$A78,Calculation!$B$4:$B$333,0),5)</f>
        <v>42.646999999999998</v>
      </c>
      <c r="D78" s="33">
        <f>INDEX(Calculation!$B$4:$M$333,MATCH(Summary!$A78,Calculation!$B$4:$B$333,0),6)</f>
        <v>18.614999999999998</v>
      </c>
      <c r="E78" s="46">
        <f t="shared" si="2"/>
        <v>61.262</v>
      </c>
      <c r="F78" s="33">
        <f>INDEX(Calculation!$B$4:$M$333,MATCH(Summary!$A78,Calculation!$B$4:$B$333,0),9)</f>
        <v>6800</v>
      </c>
      <c r="G78" s="35">
        <f t="shared" si="3"/>
        <v>416582</v>
      </c>
    </row>
    <row r="79" spans="1:7" x14ac:dyDescent="0.2">
      <c r="A79" s="32" t="str">
        <f>StartupfileInput!A77</f>
        <v>1503</v>
      </c>
      <c r="B79" s="33" t="str">
        <f>INDEX(Calculation!$B$4:$M$333,MATCH(Summary!$A79,Calculation!$B$4:$B$333,0),2)</f>
        <v>Creston</v>
      </c>
      <c r="C79" s="33">
        <f>INDEX(Calculation!$B$4:$M$333,MATCH(Summary!$A79,Calculation!$B$4:$B$333,0),5)</f>
        <v>5.8940000000000001</v>
      </c>
      <c r="D79" s="33">
        <f>INDEX(Calculation!$B$4:$M$333,MATCH(Summary!$A79,Calculation!$B$4:$B$333,0),6)</f>
        <v>3.0009999999999999</v>
      </c>
      <c r="E79" s="46">
        <f t="shared" si="2"/>
        <v>8.8949999999999996</v>
      </c>
      <c r="F79" s="33">
        <f>INDEX(Calculation!$B$4:$M$333,MATCH(Summary!$A79,Calculation!$B$4:$B$333,0),9)</f>
        <v>6742</v>
      </c>
      <c r="G79" s="35">
        <f t="shared" si="3"/>
        <v>59970</v>
      </c>
    </row>
    <row r="80" spans="1:7" x14ac:dyDescent="0.2">
      <c r="A80" s="32" t="str">
        <f>StartupfileInput!A78</f>
        <v>1576</v>
      </c>
      <c r="B80" s="33" t="str">
        <f>INDEX(Calculation!$B$4:$M$333,MATCH(Summary!$A80,Calculation!$B$4:$B$333,0),2)</f>
        <v>Dallas Center-Grimes</v>
      </c>
      <c r="C80" s="33">
        <f>INDEX(Calculation!$B$4:$M$333,MATCH(Summary!$A80,Calculation!$B$4:$B$333,0),5)</f>
        <v>3.2240000000000002</v>
      </c>
      <c r="D80" s="33">
        <f>INDEX(Calculation!$B$4:$M$333,MATCH(Summary!$A80,Calculation!$B$4:$B$333,0),6)</f>
        <v>5.7549999999999999</v>
      </c>
      <c r="E80" s="46">
        <f t="shared" si="2"/>
        <v>8.9789999999999992</v>
      </c>
      <c r="F80" s="33">
        <f>INDEX(Calculation!$B$4:$M$333,MATCH(Summary!$A80,Calculation!$B$4:$B$333,0),9)</f>
        <v>6736</v>
      </c>
      <c r="G80" s="35">
        <f t="shared" si="3"/>
        <v>60483</v>
      </c>
    </row>
    <row r="81" spans="1:7" x14ac:dyDescent="0.2">
      <c r="A81" s="32" t="str">
        <f>StartupfileInput!A79</f>
        <v>1602</v>
      </c>
      <c r="B81" s="33" t="str">
        <f>INDEX(Calculation!$B$4:$M$333,MATCH(Summary!$A81,Calculation!$B$4:$B$333,0),2)</f>
        <v>Danville</v>
      </c>
      <c r="C81" s="33">
        <f>INDEX(Calculation!$B$4:$M$333,MATCH(Summary!$A81,Calculation!$B$4:$B$333,0),5)</f>
        <v>0.84399999999999997</v>
      </c>
      <c r="D81" s="33">
        <f>INDEX(Calculation!$B$4:$M$333,MATCH(Summary!$A81,Calculation!$B$4:$B$333,0),6)</f>
        <v>1.048</v>
      </c>
      <c r="E81" s="46">
        <f t="shared" si="2"/>
        <v>1.8919999999999999</v>
      </c>
      <c r="F81" s="33">
        <f>INDEX(Calculation!$B$4:$M$333,MATCH(Summary!$A81,Calculation!$B$4:$B$333,0),9)</f>
        <v>6736</v>
      </c>
      <c r="G81" s="35">
        <f t="shared" si="3"/>
        <v>12745</v>
      </c>
    </row>
    <row r="82" spans="1:7" x14ac:dyDescent="0.2">
      <c r="A82" s="32" t="str">
        <f>StartupfileInput!A80</f>
        <v>1611</v>
      </c>
      <c r="B82" s="33" t="str">
        <f>INDEX(Calculation!$B$4:$M$333,MATCH(Summary!$A82,Calculation!$B$4:$B$333,0),2)</f>
        <v>Davenport</v>
      </c>
      <c r="C82" s="33">
        <f>INDEX(Calculation!$B$4:$M$333,MATCH(Summary!$A82,Calculation!$B$4:$B$333,0),5)</f>
        <v>69.242000000000004</v>
      </c>
      <c r="D82" s="33">
        <f>INDEX(Calculation!$B$4:$M$333,MATCH(Summary!$A82,Calculation!$B$4:$B$333,0),6)</f>
        <v>31.076000000000001</v>
      </c>
      <c r="E82" s="46">
        <f t="shared" si="2"/>
        <v>100.31800000000001</v>
      </c>
      <c r="F82" s="33">
        <f>INDEX(Calculation!$B$4:$M$333,MATCH(Summary!$A82,Calculation!$B$4:$B$333,0),9)</f>
        <v>6736</v>
      </c>
      <c r="G82" s="35">
        <f t="shared" si="3"/>
        <v>675742</v>
      </c>
    </row>
    <row r="83" spans="1:7" x14ac:dyDescent="0.2">
      <c r="A83" s="32" t="str">
        <f>StartupfileInput!A81</f>
        <v>1619</v>
      </c>
      <c r="B83" s="33" t="str">
        <f>INDEX(Calculation!$B$4:$M$333,MATCH(Summary!$A83,Calculation!$B$4:$B$333,0),2)</f>
        <v>Davis County</v>
      </c>
      <c r="C83" s="33">
        <f>INDEX(Calculation!$B$4:$M$333,MATCH(Summary!$A83,Calculation!$B$4:$B$333,0),5)</f>
        <v>3.089</v>
      </c>
      <c r="D83" s="33">
        <f>INDEX(Calculation!$B$4:$M$333,MATCH(Summary!$A83,Calculation!$B$4:$B$333,0),6)</f>
        <v>2.3210000000000002</v>
      </c>
      <c r="E83" s="46">
        <f t="shared" si="2"/>
        <v>5.41</v>
      </c>
      <c r="F83" s="33">
        <f>INDEX(Calculation!$B$4:$M$333,MATCH(Summary!$A83,Calculation!$B$4:$B$333,0),9)</f>
        <v>6736</v>
      </c>
      <c r="G83" s="35">
        <f t="shared" si="3"/>
        <v>36442</v>
      </c>
    </row>
    <row r="84" spans="1:7" x14ac:dyDescent="0.2">
      <c r="A84" s="32" t="str">
        <f>StartupfileInput!A82</f>
        <v>1638</v>
      </c>
      <c r="B84" s="33" t="str">
        <f>INDEX(Calculation!$B$4:$M$333,MATCH(Summary!$A84,Calculation!$B$4:$B$333,0),2)</f>
        <v>Decorah</v>
      </c>
      <c r="C84" s="33">
        <f>INDEX(Calculation!$B$4:$M$333,MATCH(Summary!$A84,Calculation!$B$4:$B$333,0),5)</f>
        <v>1.8520000000000001</v>
      </c>
      <c r="D84" s="33">
        <f>INDEX(Calculation!$B$4:$M$333,MATCH(Summary!$A84,Calculation!$B$4:$B$333,0),6)</f>
        <v>2.7890000000000001</v>
      </c>
      <c r="E84" s="46">
        <f t="shared" si="2"/>
        <v>4.641</v>
      </c>
      <c r="F84" s="33">
        <f>INDEX(Calculation!$B$4:$M$333,MATCH(Summary!$A84,Calculation!$B$4:$B$333,0),9)</f>
        <v>6745</v>
      </c>
      <c r="G84" s="35">
        <f t="shared" si="3"/>
        <v>31304</v>
      </c>
    </row>
    <row r="85" spans="1:7" x14ac:dyDescent="0.2">
      <c r="A85" s="32" t="str">
        <f>StartupfileInput!A83</f>
        <v>1675</v>
      </c>
      <c r="B85" s="33" t="str">
        <f>INDEX(Calculation!$B$4:$M$333,MATCH(Summary!$A85,Calculation!$B$4:$B$333,0),2)</f>
        <v>Delwood</v>
      </c>
      <c r="C85" s="33">
        <f>INDEX(Calculation!$B$4:$M$333,MATCH(Summary!$A85,Calculation!$B$4:$B$333,0),5)</f>
        <v>0.434</v>
      </c>
      <c r="D85" s="33">
        <f>INDEX(Calculation!$B$4:$M$333,MATCH(Summary!$A85,Calculation!$B$4:$B$333,0),6)</f>
        <v>0.40300000000000002</v>
      </c>
      <c r="E85" s="46">
        <f t="shared" si="2"/>
        <v>0.83699999999999997</v>
      </c>
      <c r="F85" s="33">
        <f>INDEX(Calculation!$B$4:$M$333,MATCH(Summary!$A85,Calculation!$B$4:$B$333,0),9)</f>
        <v>6906</v>
      </c>
      <c r="G85" s="35">
        <f t="shared" si="3"/>
        <v>5780</v>
      </c>
    </row>
    <row r="86" spans="1:7" x14ac:dyDescent="0.2">
      <c r="A86" s="32" t="str">
        <f>StartupfileInput!A84</f>
        <v>1701</v>
      </c>
      <c r="B86" s="33" t="str">
        <f>INDEX(Calculation!$B$4:$M$333,MATCH(Summary!$A86,Calculation!$B$4:$B$333,0),2)</f>
        <v>Denison</v>
      </c>
      <c r="C86" s="33">
        <f>INDEX(Calculation!$B$4:$M$333,MATCH(Summary!$A86,Calculation!$B$4:$B$333,0),5)</f>
        <v>10.952999999999999</v>
      </c>
      <c r="D86" s="33">
        <f>INDEX(Calculation!$B$4:$M$333,MATCH(Summary!$A86,Calculation!$B$4:$B$333,0),6)</f>
        <v>4.2859999999999996</v>
      </c>
      <c r="E86" s="46">
        <f t="shared" si="2"/>
        <v>15.238999999999999</v>
      </c>
      <c r="F86" s="33">
        <f>INDEX(Calculation!$B$4:$M$333,MATCH(Summary!$A86,Calculation!$B$4:$B$333,0),9)</f>
        <v>6736</v>
      </c>
      <c r="G86" s="35">
        <f t="shared" si="3"/>
        <v>102650</v>
      </c>
    </row>
    <row r="87" spans="1:7" x14ac:dyDescent="0.2">
      <c r="A87" s="32" t="str">
        <f>StartupfileInput!A85</f>
        <v>1719</v>
      </c>
      <c r="B87" s="33" t="str">
        <f>INDEX(Calculation!$B$4:$M$333,MATCH(Summary!$A87,Calculation!$B$4:$B$333,0),2)</f>
        <v>Denver</v>
      </c>
      <c r="C87" s="33">
        <f>INDEX(Calculation!$B$4:$M$333,MATCH(Summary!$A87,Calculation!$B$4:$B$333,0),5)</f>
        <v>0.746</v>
      </c>
      <c r="D87" s="33">
        <f>INDEX(Calculation!$B$4:$M$333,MATCH(Summary!$A87,Calculation!$B$4:$B$333,0),6)</f>
        <v>1.53</v>
      </c>
      <c r="E87" s="46">
        <f t="shared" si="2"/>
        <v>2.2759999999999998</v>
      </c>
      <c r="F87" s="33">
        <f>INDEX(Calculation!$B$4:$M$333,MATCH(Summary!$A87,Calculation!$B$4:$B$333,0),9)</f>
        <v>6736</v>
      </c>
      <c r="G87" s="35">
        <f t="shared" si="3"/>
        <v>15331</v>
      </c>
    </row>
    <row r="88" spans="1:7" x14ac:dyDescent="0.2">
      <c r="A88" s="32" t="str">
        <f>StartupfileInput!A86</f>
        <v>1737</v>
      </c>
      <c r="B88" s="33" t="str">
        <f>INDEX(Calculation!$B$4:$M$333,MATCH(Summary!$A88,Calculation!$B$4:$B$333,0),2)</f>
        <v>Des Moines</v>
      </c>
      <c r="C88" s="33">
        <f>INDEX(Calculation!$B$4:$M$333,MATCH(Summary!$A88,Calculation!$B$4:$B$333,0),5)</f>
        <v>161.08099999999999</v>
      </c>
      <c r="D88" s="33">
        <f>INDEX(Calculation!$B$4:$M$333,MATCH(Summary!$A88,Calculation!$B$4:$B$333,0),6)</f>
        <v>67.436999999999998</v>
      </c>
      <c r="E88" s="46">
        <f t="shared" si="2"/>
        <v>228.51799999999997</v>
      </c>
      <c r="F88" s="33">
        <f>INDEX(Calculation!$B$4:$M$333,MATCH(Summary!$A88,Calculation!$B$4:$B$333,0),9)</f>
        <v>6799</v>
      </c>
      <c r="G88" s="35">
        <f t="shared" si="3"/>
        <v>1553694</v>
      </c>
    </row>
    <row r="89" spans="1:7" x14ac:dyDescent="0.2">
      <c r="A89" s="32" t="str">
        <f>StartupfileInput!A87</f>
        <v>1782</v>
      </c>
      <c r="B89" s="33" t="str">
        <f>INDEX(Calculation!$B$4:$M$333,MATCH(Summary!$A89,Calculation!$B$4:$B$333,0),2)</f>
        <v>Diagonal</v>
      </c>
      <c r="C89" s="33">
        <f>INDEX(Calculation!$B$4:$M$333,MATCH(Summary!$A89,Calculation!$B$4:$B$333,0),5)</f>
        <v>0.34300000000000003</v>
      </c>
      <c r="D89" s="33">
        <f>INDEX(Calculation!$B$4:$M$333,MATCH(Summary!$A89,Calculation!$B$4:$B$333,0),6)</f>
        <v>0.20200000000000001</v>
      </c>
      <c r="E89" s="46">
        <f t="shared" si="2"/>
        <v>0.54500000000000004</v>
      </c>
      <c r="F89" s="33">
        <f>INDEX(Calculation!$B$4:$M$333,MATCH(Summary!$A89,Calculation!$B$4:$B$333,0),9)</f>
        <v>6742</v>
      </c>
      <c r="G89" s="35">
        <f t="shared" si="3"/>
        <v>3674</v>
      </c>
    </row>
    <row r="90" spans="1:7" x14ac:dyDescent="0.2">
      <c r="A90" s="32" t="str">
        <f>StartupfileInput!A88</f>
        <v>1791</v>
      </c>
      <c r="B90" s="33" t="str">
        <f>INDEX(Calculation!$B$4:$M$333,MATCH(Summary!$A90,Calculation!$B$4:$B$333,0),2)</f>
        <v>Dike-New Hartford</v>
      </c>
      <c r="C90" s="33">
        <f>INDEX(Calculation!$B$4:$M$333,MATCH(Summary!$A90,Calculation!$B$4:$B$333,0),5)</f>
        <v>1.478</v>
      </c>
      <c r="D90" s="33">
        <f>INDEX(Calculation!$B$4:$M$333,MATCH(Summary!$A90,Calculation!$B$4:$B$333,0),6)</f>
        <v>1.8</v>
      </c>
      <c r="E90" s="46">
        <f t="shared" si="2"/>
        <v>3.278</v>
      </c>
      <c r="F90" s="33">
        <f>INDEX(Calculation!$B$4:$M$333,MATCH(Summary!$A90,Calculation!$B$4:$B$333,0),9)</f>
        <v>6736</v>
      </c>
      <c r="G90" s="35">
        <f t="shared" si="3"/>
        <v>22081</v>
      </c>
    </row>
    <row r="91" spans="1:7" x14ac:dyDescent="0.2">
      <c r="A91" s="32" t="str">
        <f>StartupfileInput!A89</f>
        <v>1863</v>
      </c>
      <c r="B91" s="33" t="str">
        <f>INDEX(Calculation!$B$4:$M$333,MATCH(Summary!$A91,Calculation!$B$4:$B$333,0),2)</f>
        <v>Dubuque</v>
      </c>
      <c r="C91" s="33">
        <f>INDEX(Calculation!$B$4:$M$333,MATCH(Summary!$A91,Calculation!$B$4:$B$333,0),5)</f>
        <v>26.306999999999999</v>
      </c>
      <c r="D91" s="33">
        <f>INDEX(Calculation!$B$4:$M$333,MATCH(Summary!$A91,Calculation!$B$4:$B$333,0),6)</f>
        <v>21.434000000000001</v>
      </c>
      <c r="E91" s="46">
        <f t="shared" si="2"/>
        <v>47.741</v>
      </c>
      <c r="F91" s="33">
        <f>INDEX(Calculation!$B$4:$M$333,MATCH(Summary!$A91,Calculation!$B$4:$B$333,0),9)</f>
        <v>6738</v>
      </c>
      <c r="G91" s="35">
        <f t="shared" si="3"/>
        <v>321679</v>
      </c>
    </row>
    <row r="92" spans="1:7" x14ac:dyDescent="0.2">
      <c r="A92" s="32" t="str">
        <f>StartupfileInput!A90</f>
        <v>1908</v>
      </c>
      <c r="B92" s="33" t="str">
        <f>INDEX(Calculation!$B$4:$M$333,MATCH(Summary!$A92,Calculation!$B$4:$B$333,0),2)</f>
        <v>Dunkerton</v>
      </c>
      <c r="C92" s="33">
        <f>INDEX(Calculation!$B$4:$M$333,MATCH(Summary!$A92,Calculation!$B$4:$B$333,0),5)</f>
        <v>1.0580000000000001</v>
      </c>
      <c r="D92" s="33">
        <f>INDEX(Calculation!$B$4:$M$333,MATCH(Summary!$A92,Calculation!$B$4:$B$333,0),6)</f>
        <v>0.85499999999999998</v>
      </c>
      <c r="E92" s="46">
        <f t="shared" si="2"/>
        <v>1.913</v>
      </c>
      <c r="F92" s="33">
        <f>INDEX(Calculation!$B$4:$M$333,MATCH(Summary!$A92,Calculation!$B$4:$B$333,0),9)</f>
        <v>6736</v>
      </c>
      <c r="G92" s="35">
        <f t="shared" si="3"/>
        <v>12886</v>
      </c>
    </row>
    <row r="93" spans="1:7" x14ac:dyDescent="0.2">
      <c r="A93" s="32" t="str">
        <f>StartupfileInput!A91</f>
        <v>1926</v>
      </c>
      <c r="B93" s="33" t="str">
        <f>INDEX(Calculation!$B$4:$M$333,MATCH(Summary!$A93,Calculation!$B$4:$B$333,0),2)</f>
        <v>Durant</v>
      </c>
      <c r="C93" s="33">
        <f>INDEX(Calculation!$B$4:$M$333,MATCH(Summary!$A93,Calculation!$B$4:$B$333,0),5)</f>
        <v>1.1639999999999999</v>
      </c>
      <c r="D93" s="33">
        <f>INDEX(Calculation!$B$4:$M$333,MATCH(Summary!$A93,Calculation!$B$4:$B$333,0),6)</f>
        <v>1.149</v>
      </c>
      <c r="E93" s="46">
        <f t="shared" si="2"/>
        <v>2.3129999999999997</v>
      </c>
      <c r="F93" s="33">
        <f>INDEX(Calculation!$B$4:$M$333,MATCH(Summary!$A93,Calculation!$B$4:$B$333,0),9)</f>
        <v>6777</v>
      </c>
      <c r="G93" s="35">
        <f t="shared" si="3"/>
        <v>15675</v>
      </c>
    </row>
    <row r="94" spans="1:7" x14ac:dyDescent="0.2">
      <c r="A94" s="32" t="str">
        <f>StartupfileInput!A92</f>
        <v>1944</v>
      </c>
      <c r="B94" s="33" t="str">
        <f>INDEX(Calculation!$B$4:$M$333,MATCH(Summary!$A94,Calculation!$B$4:$B$333,0),2)</f>
        <v>Eagle Grove</v>
      </c>
      <c r="C94" s="33">
        <f>INDEX(Calculation!$B$4:$M$333,MATCH(Summary!$A94,Calculation!$B$4:$B$333,0),5)</f>
        <v>3.831</v>
      </c>
      <c r="D94" s="33">
        <f>INDEX(Calculation!$B$4:$M$333,MATCH(Summary!$A94,Calculation!$B$4:$B$333,0),6)</f>
        <v>1.7290000000000001</v>
      </c>
      <c r="E94" s="46">
        <f t="shared" si="2"/>
        <v>5.5600000000000005</v>
      </c>
      <c r="F94" s="33">
        <f>INDEX(Calculation!$B$4:$M$333,MATCH(Summary!$A94,Calculation!$B$4:$B$333,0),9)</f>
        <v>6849</v>
      </c>
      <c r="G94" s="35">
        <f t="shared" si="3"/>
        <v>38080</v>
      </c>
    </row>
    <row r="95" spans="1:7" x14ac:dyDescent="0.2">
      <c r="A95" s="32" t="str">
        <f>StartupfileInput!A93</f>
        <v>1953</v>
      </c>
      <c r="B95" s="33" t="str">
        <f>INDEX(Calculation!$B$4:$M$333,MATCH(Summary!$A95,Calculation!$B$4:$B$333,0),2)</f>
        <v>Earlham</v>
      </c>
      <c r="C95" s="33">
        <f>INDEX(Calculation!$B$4:$M$333,MATCH(Summary!$A95,Calculation!$B$4:$B$333,0),5)</f>
        <v>0.78600000000000003</v>
      </c>
      <c r="D95" s="33">
        <f>INDEX(Calculation!$B$4:$M$333,MATCH(Summary!$A95,Calculation!$B$4:$B$333,0),6)</f>
        <v>1.173</v>
      </c>
      <c r="E95" s="46">
        <f t="shared" si="2"/>
        <v>1.9590000000000001</v>
      </c>
      <c r="F95" s="33">
        <f>INDEX(Calculation!$B$4:$M$333,MATCH(Summary!$A95,Calculation!$B$4:$B$333,0),9)</f>
        <v>6736</v>
      </c>
      <c r="G95" s="35">
        <f t="shared" si="3"/>
        <v>13196</v>
      </c>
    </row>
    <row r="96" spans="1:7" x14ac:dyDescent="0.2">
      <c r="A96" s="32" t="str">
        <f>StartupfileInput!A94</f>
        <v>1963</v>
      </c>
      <c r="B96" s="33" t="str">
        <f>INDEX(Calculation!$B$4:$M$333,MATCH(Summary!$A96,Calculation!$B$4:$B$333,0),2)</f>
        <v>East Buchanan</v>
      </c>
      <c r="C96" s="33">
        <f>INDEX(Calculation!$B$4:$M$333,MATCH(Summary!$A96,Calculation!$B$4:$B$333,0),5)</f>
        <v>1.4550000000000001</v>
      </c>
      <c r="D96" s="33">
        <f>INDEX(Calculation!$B$4:$M$333,MATCH(Summary!$A96,Calculation!$B$4:$B$333,0),6)</f>
        <v>1.159</v>
      </c>
      <c r="E96" s="46">
        <f t="shared" si="2"/>
        <v>2.6139999999999999</v>
      </c>
      <c r="F96" s="33">
        <f>INDEX(Calculation!$B$4:$M$333,MATCH(Summary!$A96,Calculation!$B$4:$B$333,0),9)</f>
        <v>6736</v>
      </c>
      <c r="G96" s="35">
        <f t="shared" si="3"/>
        <v>17608</v>
      </c>
    </row>
    <row r="97" spans="1:7" x14ac:dyDescent="0.2">
      <c r="A97" s="32" t="str">
        <f>StartupfileInput!A95</f>
        <v>3582</v>
      </c>
      <c r="B97" s="33" t="str">
        <f>INDEX(Calculation!$B$4:$M$333,MATCH(Summary!$A97,Calculation!$B$4:$B$333,0),2)</f>
        <v>East Marshall</v>
      </c>
      <c r="C97" s="33">
        <f>INDEX(Calculation!$B$4:$M$333,MATCH(Summary!$A97,Calculation!$B$4:$B$333,0),5)</f>
        <v>1.3140000000000001</v>
      </c>
      <c r="D97" s="33">
        <f>INDEX(Calculation!$B$4:$M$333,MATCH(Summary!$A97,Calculation!$B$4:$B$333,0),6)</f>
        <v>1.147</v>
      </c>
      <c r="E97" s="46">
        <f t="shared" si="2"/>
        <v>2.4610000000000003</v>
      </c>
      <c r="F97" s="33">
        <f>INDEX(Calculation!$B$4:$M$333,MATCH(Summary!$A97,Calculation!$B$4:$B$333,0),9)</f>
        <v>6815</v>
      </c>
      <c r="G97" s="35">
        <f t="shared" si="3"/>
        <v>16772</v>
      </c>
    </row>
    <row r="98" spans="1:7" x14ac:dyDescent="0.2">
      <c r="A98" s="32" t="str">
        <f>StartupfileInput!A96</f>
        <v>3978</v>
      </c>
      <c r="B98" s="33" t="str">
        <f>INDEX(Calculation!$B$4:$M$333,MATCH(Summary!$A98,Calculation!$B$4:$B$333,0),2)</f>
        <v>East Mills</v>
      </c>
      <c r="C98" s="33">
        <f>INDEX(Calculation!$B$4:$M$333,MATCH(Summary!$A98,Calculation!$B$4:$B$333,0),5)</f>
        <v>1.66</v>
      </c>
      <c r="D98" s="33">
        <f>INDEX(Calculation!$B$4:$M$333,MATCH(Summary!$A98,Calculation!$B$4:$B$333,0),6)</f>
        <v>1.115</v>
      </c>
      <c r="E98" s="46">
        <f t="shared" si="2"/>
        <v>2.7749999999999999</v>
      </c>
      <c r="F98" s="33">
        <f>INDEX(Calculation!$B$4:$M$333,MATCH(Summary!$A98,Calculation!$B$4:$B$333,0),9)</f>
        <v>6795</v>
      </c>
      <c r="G98" s="35">
        <f t="shared" si="3"/>
        <v>18856</v>
      </c>
    </row>
    <row r="99" spans="1:7" x14ac:dyDescent="0.2">
      <c r="A99" s="32" t="str">
        <f>StartupfileInput!A97</f>
        <v>6741</v>
      </c>
      <c r="B99" s="33" t="str">
        <f>INDEX(Calculation!$B$4:$M$333,MATCH(Summary!$A99,Calculation!$B$4:$B$333,0),2)</f>
        <v>East Sac County</v>
      </c>
      <c r="C99" s="33">
        <f>INDEX(Calculation!$B$4:$M$333,MATCH(Summary!$A99,Calculation!$B$4:$B$333,0),5)</f>
        <v>2.5139999999999998</v>
      </c>
      <c r="D99" s="33">
        <f>INDEX(Calculation!$B$4:$M$333,MATCH(Summary!$A99,Calculation!$B$4:$B$333,0),6)</f>
        <v>1.726</v>
      </c>
      <c r="E99" s="46">
        <f t="shared" si="2"/>
        <v>4.24</v>
      </c>
      <c r="F99" s="33">
        <f>INDEX(Calculation!$B$4:$M$333,MATCH(Summary!$A99,Calculation!$B$4:$B$333,0),9)</f>
        <v>6744</v>
      </c>
      <c r="G99" s="35">
        <f t="shared" si="3"/>
        <v>28595</v>
      </c>
    </row>
    <row r="100" spans="1:7" x14ac:dyDescent="0.2">
      <c r="A100" s="32" t="str">
        <f>StartupfileInput!A98</f>
        <v>1970</v>
      </c>
      <c r="B100" s="33" t="str">
        <f>INDEX(Calculation!$B$4:$M$333,MATCH(Summary!$A100,Calculation!$B$4:$B$333,0),2)</f>
        <v>East Union</v>
      </c>
      <c r="C100" s="33">
        <f>INDEX(Calculation!$B$4:$M$333,MATCH(Summary!$A100,Calculation!$B$4:$B$333,0),5)</f>
        <v>1.8720000000000001</v>
      </c>
      <c r="D100" s="33">
        <f>INDEX(Calculation!$B$4:$M$333,MATCH(Summary!$A100,Calculation!$B$4:$B$333,0),6)</f>
        <v>1.0029999999999999</v>
      </c>
      <c r="E100" s="46">
        <f t="shared" si="2"/>
        <v>2.875</v>
      </c>
      <c r="F100" s="33">
        <f>INDEX(Calculation!$B$4:$M$333,MATCH(Summary!$A100,Calculation!$B$4:$B$333,0),9)</f>
        <v>6755</v>
      </c>
      <c r="G100" s="35">
        <f t="shared" si="3"/>
        <v>19421</v>
      </c>
    </row>
    <row r="101" spans="1:7" x14ac:dyDescent="0.2">
      <c r="A101" s="32" t="str">
        <f>StartupfileInput!A99</f>
        <v>1972</v>
      </c>
      <c r="B101" s="33" t="str">
        <f>INDEX(Calculation!$B$4:$M$333,MATCH(Summary!$A101,Calculation!$B$4:$B$333,0),2)</f>
        <v>Eastern Allamakee</v>
      </c>
      <c r="C101" s="33">
        <f>INDEX(Calculation!$B$4:$M$333,MATCH(Summary!$A101,Calculation!$B$4:$B$333,0),5)</f>
        <v>0.83099999999999996</v>
      </c>
      <c r="D101" s="33">
        <f>INDEX(Calculation!$B$4:$M$333,MATCH(Summary!$A101,Calculation!$B$4:$B$333,0),6)</f>
        <v>0.66300000000000003</v>
      </c>
      <c r="E101" s="46">
        <f t="shared" si="2"/>
        <v>1.494</v>
      </c>
      <c r="F101" s="33">
        <f>INDEX(Calculation!$B$4:$M$333,MATCH(Summary!$A101,Calculation!$B$4:$B$333,0),9)</f>
        <v>6736</v>
      </c>
      <c r="G101" s="35">
        <f t="shared" si="3"/>
        <v>10064</v>
      </c>
    </row>
    <row r="102" spans="1:7" x14ac:dyDescent="0.2">
      <c r="A102" s="32" t="str">
        <f>StartupfileInput!A100</f>
        <v>1965</v>
      </c>
      <c r="B102" s="33" t="str">
        <f>INDEX(Calculation!$B$4:$M$333,MATCH(Summary!$A102,Calculation!$B$4:$B$333,0),2)</f>
        <v>Easton Valley</v>
      </c>
      <c r="C102" s="33">
        <f>INDEX(Calculation!$B$4:$M$333,MATCH(Summary!$A102,Calculation!$B$4:$B$333,0),5)</f>
        <v>1.6</v>
      </c>
      <c r="D102" s="33">
        <f>INDEX(Calculation!$B$4:$M$333,MATCH(Summary!$A102,Calculation!$B$4:$B$333,0),6)</f>
        <v>1.2310000000000001</v>
      </c>
      <c r="E102" s="46">
        <f t="shared" si="2"/>
        <v>2.8310000000000004</v>
      </c>
      <c r="F102" s="33">
        <f>INDEX(Calculation!$B$4:$M$333,MATCH(Summary!$A102,Calculation!$B$4:$B$333,0),9)</f>
        <v>6736</v>
      </c>
      <c r="G102" s="35">
        <f t="shared" si="3"/>
        <v>19070</v>
      </c>
    </row>
    <row r="103" spans="1:7" x14ac:dyDescent="0.2">
      <c r="A103" s="32" t="str">
        <f>StartupfileInput!A101</f>
        <v>0657</v>
      </c>
      <c r="B103" s="33" t="str">
        <f>INDEX(Calculation!$B$4:$M$333,MATCH(Summary!$A103,Calculation!$B$4:$B$333,0),2)</f>
        <v>Eddyville-Blakesburg-Fremont</v>
      </c>
      <c r="C103" s="33">
        <f>INDEX(Calculation!$B$4:$M$333,MATCH(Summary!$A103,Calculation!$B$4:$B$333,0),5)</f>
        <v>2.5750000000000002</v>
      </c>
      <c r="D103" s="33">
        <f>INDEX(Calculation!$B$4:$M$333,MATCH(Summary!$A103,Calculation!$B$4:$B$333,0),6)</f>
        <v>1.7869999999999999</v>
      </c>
      <c r="E103" s="46">
        <f t="shared" si="2"/>
        <v>4.3620000000000001</v>
      </c>
      <c r="F103" s="33">
        <f>INDEX(Calculation!$B$4:$M$333,MATCH(Summary!$A103,Calculation!$B$4:$B$333,0),9)</f>
        <v>6736</v>
      </c>
      <c r="G103" s="35">
        <f t="shared" si="3"/>
        <v>29382</v>
      </c>
    </row>
    <row r="104" spans="1:7" x14ac:dyDescent="0.2">
      <c r="A104" s="32" t="str">
        <f>StartupfileInput!A102</f>
        <v>1989</v>
      </c>
      <c r="B104" s="33" t="str">
        <f>INDEX(Calculation!$B$4:$M$333,MATCH(Summary!$A104,Calculation!$B$4:$B$333,0),2)</f>
        <v>Edgewood-Colesburg</v>
      </c>
      <c r="C104" s="33">
        <f>INDEX(Calculation!$B$4:$M$333,MATCH(Summary!$A104,Calculation!$B$4:$B$333,0),5)</f>
        <v>1.127</v>
      </c>
      <c r="D104" s="33">
        <f>INDEX(Calculation!$B$4:$M$333,MATCH(Summary!$A104,Calculation!$B$4:$B$333,0),6)</f>
        <v>0.84499999999999997</v>
      </c>
      <c r="E104" s="46">
        <f t="shared" si="2"/>
        <v>1.972</v>
      </c>
      <c r="F104" s="33">
        <f>INDEX(Calculation!$B$4:$M$333,MATCH(Summary!$A104,Calculation!$B$4:$B$333,0),9)</f>
        <v>6736</v>
      </c>
      <c r="G104" s="35">
        <f t="shared" si="3"/>
        <v>13283</v>
      </c>
    </row>
    <row r="105" spans="1:7" x14ac:dyDescent="0.2">
      <c r="A105" s="32" t="str">
        <f>StartupfileInput!A103</f>
        <v>2007</v>
      </c>
      <c r="B105" s="33" t="str">
        <f>INDEX(Calculation!$B$4:$M$333,MATCH(Summary!$A105,Calculation!$B$4:$B$333,0),2)</f>
        <v>Eldora-New Providence</v>
      </c>
      <c r="C105" s="33">
        <f>INDEX(Calculation!$B$4:$M$333,MATCH(Summary!$A105,Calculation!$B$4:$B$333,0),5)</f>
        <v>2.254</v>
      </c>
      <c r="D105" s="33">
        <f>INDEX(Calculation!$B$4:$M$333,MATCH(Summary!$A105,Calculation!$B$4:$B$333,0),6)</f>
        <v>1.274</v>
      </c>
      <c r="E105" s="46">
        <f t="shared" si="2"/>
        <v>3.528</v>
      </c>
      <c r="F105" s="33">
        <f>INDEX(Calculation!$B$4:$M$333,MATCH(Summary!$A105,Calculation!$B$4:$B$333,0),9)</f>
        <v>6736</v>
      </c>
      <c r="G105" s="35">
        <f t="shared" si="3"/>
        <v>23765</v>
      </c>
    </row>
    <row r="106" spans="1:7" x14ac:dyDescent="0.2">
      <c r="A106" s="32" t="str">
        <f>StartupfileInput!A104</f>
        <v>2088</v>
      </c>
      <c r="B106" s="33" t="str">
        <f>INDEX(Calculation!$B$4:$M$333,MATCH(Summary!$A106,Calculation!$B$4:$B$333,0),2)</f>
        <v>Emmetsburg</v>
      </c>
      <c r="C106" s="33">
        <f>INDEX(Calculation!$B$4:$M$333,MATCH(Summary!$A106,Calculation!$B$4:$B$333,0),5)</f>
        <v>2.11</v>
      </c>
      <c r="D106" s="33">
        <f>INDEX(Calculation!$B$4:$M$333,MATCH(Summary!$A106,Calculation!$B$4:$B$333,0),6)</f>
        <v>1.4259999999999999</v>
      </c>
      <c r="E106" s="46">
        <f t="shared" si="2"/>
        <v>3.5359999999999996</v>
      </c>
      <c r="F106" s="33">
        <f>INDEX(Calculation!$B$4:$M$333,MATCH(Summary!$A106,Calculation!$B$4:$B$333,0),9)</f>
        <v>6854</v>
      </c>
      <c r="G106" s="35">
        <f t="shared" si="3"/>
        <v>24236</v>
      </c>
    </row>
    <row r="107" spans="1:7" x14ac:dyDescent="0.2">
      <c r="A107" s="32" t="str">
        <f>StartupfileInput!A105</f>
        <v>2097</v>
      </c>
      <c r="B107" s="33" t="str">
        <f>INDEX(Calculation!$B$4:$M$333,MATCH(Summary!$A107,Calculation!$B$4:$B$333,0),2)</f>
        <v>English Valleys</v>
      </c>
      <c r="C107" s="33">
        <f>INDEX(Calculation!$B$4:$M$333,MATCH(Summary!$A107,Calculation!$B$4:$B$333,0),5)</f>
        <v>1.141</v>
      </c>
      <c r="D107" s="33">
        <f>INDEX(Calculation!$B$4:$M$333,MATCH(Summary!$A107,Calculation!$B$4:$B$333,0),6)</f>
        <v>0.92200000000000004</v>
      </c>
      <c r="E107" s="46">
        <f t="shared" si="2"/>
        <v>2.0630000000000002</v>
      </c>
      <c r="F107" s="33">
        <f>INDEX(Calculation!$B$4:$M$333,MATCH(Summary!$A107,Calculation!$B$4:$B$333,0),9)</f>
        <v>6804</v>
      </c>
      <c r="G107" s="35">
        <f t="shared" si="3"/>
        <v>14037</v>
      </c>
    </row>
    <row r="108" spans="1:7" x14ac:dyDescent="0.2">
      <c r="A108" s="32" t="str">
        <f>StartupfileInput!A106</f>
        <v>2113</v>
      </c>
      <c r="B108" s="33" t="str">
        <f>INDEX(Calculation!$B$4:$M$333,MATCH(Summary!$A108,Calculation!$B$4:$B$333,0),2)</f>
        <v>Essex</v>
      </c>
      <c r="C108" s="33">
        <f>INDEX(Calculation!$B$4:$M$333,MATCH(Summary!$A108,Calculation!$B$4:$B$333,0),5)</f>
        <v>0.71599999999999997</v>
      </c>
      <c r="D108" s="33">
        <f>INDEX(Calculation!$B$4:$M$333,MATCH(Summary!$A108,Calculation!$B$4:$B$333,0),6)</f>
        <v>0.39600000000000002</v>
      </c>
      <c r="E108" s="46">
        <f t="shared" si="2"/>
        <v>1.1120000000000001</v>
      </c>
      <c r="F108" s="33">
        <f>INDEX(Calculation!$B$4:$M$333,MATCH(Summary!$A108,Calculation!$B$4:$B$333,0),9)</f>
        <v>6736</v>
      </c>
      <c r="G108" s="35">
        <f t="shared" si="3"/>
        <v>7490</v>
      </c>
    </row>
    <row r="109" spans="1:7" x14ac:dyDescent="0.2">
      <c r="A109" s="32" t="str">
        <f>StartupfileInput!A107</f>
        <v>2124</v>
      </c>
      <c r="B109" s="33" t="str">
        <f>INDEX(Calculation!$B$4:$M$333,MATCH(Summary!$A109,Calculation!$B$4:$B$333,0),2)</f>
        <v>Estherville-Lincoln Central</v>
      </c>
      <c r="C109" s="33">
        <f>INDEX(Calculation!$B$4:$M$333,MATCH(Summary!$A109,Calculation!$B$4:$B$333,0),5)</f>
        <v>4.5460000000000003</v>
      </c>
      <c r="D109" s="33">
        <f>INDEX(Calculation!$B$4:$M$333,MATCH(Summary!$A109,Calculation!$B$4:$B$333,0),6)</f>
        <v>2.7</v>
      </c>
      <c r="E109" s="46">
        <f t="shared" si="2"/>
        <v>7.2460000000000004</v>
      </c>
      <c r="F109" s="33">
        <f>INDEX(Calculation!$B$4:$M$333,MATCH(Summary!$A109,Calculation!$B$4:$B$333,0),9)</f>
        <v>6749</v>
      </c>
      <c r="G109" s="35">
        <f t="shared" si="3"/>
        <v>48903</v>
      </c>
    </row>
    <row r="110" spans="1:7" x14ac:dyDescent="0.2">
      <c r="A110" s="32" t="str">
        <f>StartupfileInput!A108</f>
        <v>2151</v>
      </c>
      <c r="B110" s="33" t="str">
        <f>INDEX(Calculation!$B$4:$M$333,MATCH(Summary!$A110,Calculation!$B$4:$B$333,0),2)</f>
        <v>Exira-Elk Horn-Kimballton</v>
      </c>
      <c r="C110" s="33">
        <f>INDEX(Calculation!$B$4:$M$333,MATCH(Summary!$A110,Calculation!$B$4:$B$333,0),5)</f>
        <v>1.23</v>
      </c>
      <c r="D110" s="33">
        <f>INDEX(Calculation!$B$4:$M$333,MATCH(Summary!$A110,Calculation!$B$4:$B$333,0),6)</f>
        <v>0.84399999999999997</v>
      </c>
      <c r="E110" s="46">
        <f t="shared" si="2"/>
        <v>2.0739999999999998</v>
      </c>
      <c r="F110" s="33">
        <f>INDEX(Calculation!$B$4:$M$333,MATCH(Summary!$A110,Calculation!$B$4:$B$333,0),9)</f>
        <v>6815</v>
      </c>
      <c r="G110" s="35">
        <f t="shared" si="3"/>
        <v>14134</v>
      </c>
    </row>
    <row r="111" spans="1:7" x14ac:dyDescent="0.2">
      <c r="A111" s="32" t="str">
        <f>StartupfileInput!A109</f>
        <v>2169</v>
      </c>
      <c r="B111" s="33" t="str">
        <f>INDEX(Calculation!$B$4:$M$333,MATCH(Summary!$A111,Calculation!$B$4:$B$333,0),2)</f>
        <v>Fairfield</v>
      </c>
      <c r="C111" s="33">
        <f>INDEX(Calculation!$B$4:$M$333,MATCH(Summary!$A111,Calculation!$B$4:$B$333,0),5)</f>
        <v>4.5469999999999997</v>
      </c>
      <c r="D111" s="33">
        <f>INDEX(Calculation!$B$4:$M$333,MATCH(Summary!$A111,Calculation!$B$4:$B$333,0),6)</f>
        <v>3.2469999999999999</v>
      </c>
      <c r="E111" s="46">
        <f t="shared" si="2"/>
        <v>7.7939999999999996</v>
      </c>
      <c r="F111" s="33">
        <f>INDEX(Calculation!$B$4:$M$333,MATCH(Summary!$A111,Calculation!$B$4:$B$333,0),9)</f>
        <v>6736</v>
      </c>
      <c r="G111" s="35">
        <f t="shared" si="3"/>
        <v>52500</v>
      </c>
    </row>
    <row r="112" spans="1:7" x14ac:dyDescent="0.2">
      <c r="A112" s="32" t="str">
        <f>StartupfileInput!A110</f>
        <v>2295</v>
      </c>
      <c r="B112" s="33" t="str">
        <f>INDEX(Calculation!$B$4:$M$333,MATCH(Summary!$A112,Calculation!$B$4:$B$333,0),2)</f>
        <v>Forest City</v>
      </c>
      <c r="C112" s="33">
        <f>INDEX(Calculation!$B$4:$M$333,MATCH(Summary!$A112,Calculation!$B$4:$B$333,0),5)</f>
        <v>2.8340000000000001</v>
      </c>
      <c r="D112" s="33">
        <f>INDEX(Calculation!$B$4:$M$333,MATCH(Summary!$A112,Calculation!$B$4:$B$333,0),6)</f>
        <v>2.2290000000000001</v>
      </c>
      <c r="E112" s="46">
        <f t="shared" si="2"/>
        <v>5.0630000000000006</v>
      </c>
      <c r="F112" s="33">
        <f>INDEX(Calculation!$B$4:$M$333,MATCH(Summary!$A112,Calculation!$B$4:$B$333,0),9)</f>
        <v>6738</v>
      </c>
      <c r="G112" s="35">
        <f t="shared" si="3"/>
        <v>34114</v>
      </c>
    </row>
    <row r="113" spans="1:7" x14ac:dyDescent="0.2">
      <c r="A113" s="32" t="str">
        <f>StartupfileInput!A111</f>
        <v>2313</v>
      </c>
      <c r="B113" s="33" t="str">
        <f>INDEX(Calculation!$B$4:$M$333,MATCH(Summary!$A113,Calculation!$B$4:$B$333,0),2)</f>
        <v>Fort Dodge</v>
      </c>
      <c r="C113" s="33">
        <f>INDEX(Calculation!$B$4:$M$333,MATCH(Summary!$A113,Calculation!$B$4:$B$333,0),5)</f>
        <v>15.907</v>
      </c>
      <c r="D113" s="33">
        <f>INDEX(Calculation!$B$4:$M$333,MATCH(Summary!$A113,Calculation!$B$4:$B$333,0),6)</f>
        <v>7.7519999999999998</v>
      </c>
      <c r="E113" s="46">
        <f t="shared" si="2"/>
        <v>23.658999999999999</v>
      </c>
      <c r="F113" s="33">
        <f>INDEX(Calculation!$B$4:$M$333,MATCH(Summary!$A113,Calculation!$B$4:$B$333,0),9)</f>
        <v>6758</v>
      </c>
      <c r="G113" s="35">
        <f t="shared" si="3"/>
        <v>159888</v>
      </c>
    </row>
    <row r="114" spans="1:7" x14ac:dyDescent="0.2">
      <c r="A114" s="32" t="str">
        <f>StartupfileInput!A112</f>
        <v>2322</v>
      </c>
      <c r="B114" s="33" t="str">
        <f>INDEX(Calculation!$B$4:$M$333,MATCH(Summary!$A114,Calculation!$B$4:$B$333,0),2)</f>
        <v>Fort Madison</v>
      </c>
      <c r="C114" s="33">
        <f>INDEX(Calculation!$B$4:$M$333,MATCH(Summary!$A114,Calculation!$B$4:$B$333,0),5)</f>
        <v>6.3719999999999999</v>
      </c>
      <c r="D114" s="33">
        <f>INDEX(Calculation!$B$4:$M$333,MATCH(Summary!$A114,Calculation!$B$4:$B$333,0),6)</f>
        <v>4.3730000000000002</v>
      </c>
      <c r="E114" s="46">
        <f t="shared" si="2"/>
        <v>10.745000000000001</v>
      </c>
      <c r="F114" s="33">
        <f>INDEX(Calculation!$B$4:$M$333,MATCH(Summary!$A114,Calculation!$B$4:$B$333,0),9)</f>
        <v>6736</v>
      </c>
      <c r="G114" s="35">
        <f t="shared" si="3"/>
        <v>72378</v>
      </c>
    </row>
    <row r="115" spans="1:7" x14ac:dyDescent="0.2">
      <c r="A115" s="32" t="str">
        <f>StartupfileInput!A113</f>
        <v>2369</v>
      </c>
      <c r="B115" s="33" t="str">
        <f>INDEX(Calculation!$B$4:$M$333,MATCH(Summary!$A115,Calculation!$B$4:$B$333,0),2)</f>
        <v>Fremont-Mills</v>
      </c>
      <c r="C115" s="33">
        <f>INDEX(Calculation!$B$4:$M$333,MATCH(Summary!$A115,Calculation!$B$4:$B$333,0),5)</f>
        <v>0.876</v>
      </c>
      <c r="D115" s="33">
        <f>INDEX(Calculation!$B$4:$M$333,MATCH(Summary!$A115,Calculation!$B$4:$B$333,0),6)</f>
        <v>0.92200000000000004</v>
      </c>
      <c r="E115" s="46">
        <f t="shared" si="2"/>
        <v>1.798</v>
      </c>
      <c r="F115" s="33">
        <f>INDEX(Calculation!$B$4:$M$333,MATCH(Summary!$A115,Calculation!$B$4:$B$333,0),9)</f>
        <v>6736</v>
      </c>
      <c r="G115" s="35">
        <f t="shared" si="3"/>
        <v>12111</v>
      </c>
    </row>
    <row r="116" spans="1:7" x14ac:dyDescent="0.2">
      <c r="A116" s="32" t="str">
        <f>StartupfileInput!A114</f>
        <v>2682</v>
      </c>
      <c r="B116" s="33" t="str">
        <f>INDEX(Calculation!$B$4:$M$333,MATCH(Summary!$A116,Calculation!$B$4:$B$333,0),2)</f>
        <v>GMG</v>
      </c>
      <c r="C116" s="33">
        <f>INDEX(Calculation!$B$4:$M$333,MATCH(Summary!$A116,Calculation!$B$4:$B$333,0),5)</f>
        <v>0.78900000000000003</v>
      </c>
      <c r="D116" s="33">
        <f>INDEX(Calculation!$B$4:$M$333,MATCH(Summary!$A116,Calculation!$B$4:$B$333,0),6)</f>
        <v>0.57399999999999995</v>
      </c>
      <c r="E116" s="46">
        <f t="shared" si="2"/>
        <v>1.363</v>
      </c>
      <c r="F116" s="33">
        <f>INDEX(Calculation!$B$4:$M$333,MATCH(Summary!$A116,Calculation!$B$4:$B$333,0),9)</f>
        <v>6736</v>
      </c>
      <c r="G116" s="35">
        <f t="shared" si="3"/>
        <v>9181</v>
      </c>
    </row>
    <row r="117" spans="1:7" x14ac:dyDescent="0.2">
      <c r="A117" s="32" t="str">
        <f>StartupfileInput!A115</f>
        <v>2376</v>
      </c>
      <c r="B117" s="33" t="str">
        <f>INDEX(Calculation!$B$4:$M$333,MATCH(Summary!$A117,Calculation!$B$4:$B$333,0),2)</f>
        <v>Galva-Holstein</v>
      </c>
      <c r="C117" s="33">
        <f>INDEX(Calculation!$B$4:$M$333,MATCH(Summary!$A117,Calculation!$B$4:$B$333,0),5)</f>
        <v>0.97799999999999998</v>
      </c>
      <c r="D117" s="33">
        <f>INDEX(Calculation!$B$4:$M$333,MATCH(Summary!$A117,Calculation!$B$4:$B$333,0),6)</f>
        <v>0.90600000000000003</v>
      </c>
      <c r="E117" s="46">
        <f t="shared" si="2"/>
        <v>1.8839999999999999</v>
      </c>
      <c r="F117" s="33">
        <f>INDEX(Calculation!$B$4:$M$333,MATCH(Summary!$A117,Calculation!$B$4:$B$333,0),9)</f>
        <v>6762</v>
      </c>
      <c r="G117" s="35">
        <f t="shared" si="3"/>
        <v>12740</v>
      </c>
    </row>
    <row r="118" spans="1:7" x14ac:dyDescent="0.2">
      <c r="A118" s="32" t="str">
        <f>StartupfileInput!A116</f>
        <v>2403</v>
      </c>
      <c r="B118" s="33" t="str">
        <f>INDEX(Calculation!$B$4:$M$333,MATCH(Summary!$A118,Calculation!$B$4:$B$333,0),2)</f>
        <v>Garner-Hayfield-Ventura</v>
      </c>
      <c r="C118" s="33">
        <f>INDEX(Calculation!$B$4:$M$333,MATCH(Summary!$A118,Calculation!$B$4:$B$333,0),5)</f>
        <v>1.7270000000000001</v>
      </c>
      <c r="D118" s="33">
        <f>INDEX(Calculation!$B$4:$M$333,MATCH(Summary!$A118,Calculation!$B$4:$B$333,0),6)</f>
        <v>1.7989999999999999</v>
      </c>
      <c r="E118" s="46">
        <f t="shared" si="2"/>
        <v>3.5259999999999998</v>
      </c>
      <c r="F118" s="33">
        <f>INDEX(Calculation!$B$4:$M$333,MATCH(Summary!$A118,Calculation!$B$4:$B$333,0),9)</f>
        <v>6758</v>
      </c>
      <c r="G118" s="35">
        <f t="shared" si="3"/>
        <v>23829</v>
      </c>
    </row>
    <row r="119" spans="1:7" x14ac:dyDescent="0.2">
      <c r="A119" s="32" t="str">
        <f>StartupfileInput!A117</f>
        <v>2457</v>
      </c>
      <c r="B119" s="33" t="str">
        <f>INDEX(Calculation!$B$4:$M$333,MATCH(Summary!$A119,Calculation!$B$4:$B$333,0),2)</f>
        <v>George-Little Rock</v>
      </c>
      <c r="C119" s="33">
        <f>INDEX(Calculation!$B$4:$M$333,MATCH(Summary!$A119,Calculation!$B$4:$B$333,0),5)</f>
        <v>1.097</v>
      </c>
      <c r="D119" s="33">
        <f>INDEX(Calculation!$B$4:$M$333,MATCH(Summary!$A119,Calculation!$B$4:$B$333,0),6)</f>
        <v>0.86899999999999999</v>
      </c>
      <c r="E119" s="46">
        <f t="shared" si="2"/>
        <v>1.966</v>
      </c>
      <c r="F119" s="33">
        <f>INDEX(Calculation!$B$4:$M$333,MATCH(Summary!$A119,Calculation!$B$4:$B$333,0),9)</f>
        <v>6736</v>
      </c>
      <c r="G119" s="35">
        <f t="shared" si="3"/>
        <v>13243</v>
      </c>
    </row>
    <row r="120" spans="1:7" x14ac:dyDescent="0.2">
      <c r="A120" s="32" t="str">
        <f>StartupfileInput!A118</f>
        <v>2466</v>
      </c>
      <c r="B120" s="33" t="str">
        <f>INDEX(Calculation!$B$4:$M$333,MATCH(Summary!$A120,Calculation!$B$4:$B$333,0),2)</f>
        <v>Gilbert</v>
      </c>
      <c r="C120" s="33">
        <f>INDEX(Calculation!$B$4:$M$333,MATCH(Summary!$A120,Calculation!$B$4:$B$333,0),5)</f>
        <v>0.81299999999999994</v>
      </c>
      <c r="D120" s="33">
        <f>INDEX(Calculation!$B$4:$M$333,MATCH(Summary!$A120,Calculation!$B$4:$B$333,0),6)</f>
        <v>3.0409999999999999</v>
      </c>
      <c r="E120" s="46">
        <f t="shared" si="2"/>
        <v>3.8540000000000001</v>
      </c>
      <c r="F120" s="33">
        <f>INDEX(Calculation!$B$4:$M$333,MATCH(Summary!$A120,Calculation!$B$4:$B$333,0),9)</f>
        <v>6736</v>
      </c>
      <c r="G120" s="35">
        <f t="shared" si="3"/>
        <v>25961</v>
      </c>
    </row>
    <row r="121" spans="1:7" x14ac:dyDescent="0.2">
      <c r="A121" s="32" t="str">
        <f>StartupfileInput!A119</f>
        <v>2493</v>
      </c>
      <c r="B121" s="33" t="str">
        <f>INDEX(Calculation!$B$4:$M$333,MATCH(Summary!$A121,Calculation!$B$4:$B$333,0),2)</f>
        <v>Gilmore City-Bradgate</v>
      </c>
      <c r="C121" s="33">
        <f>INDEX(Calculation!$B$4:$M$333,MATCH(Summary!$A121,Calculation!$B$4:$B$333,0),5)</f>
        <v>0.66300000000000003</v>
      </c>
      <c r="D121" s="33">
        <f>INDEX(Calculation!$B$4:$M$333,MATCH(Summary!$A121,Calculation!$B$4:$B$333,0),6)</f>
        <v>0.29799999999999999</v>
      </c>
      <c r="E121" s="46">
        <f t="shared" si="2"/>
        <v>0.96100000000000008</v>
      </c>
      <c r="F121" s="33">
        <f>INDEX(Calculation!$B$4:$M$333,MATCH(Summary!$A121,Calculation!$B$4:$B$333,0),9)</f>
        <v>6898</v>
      </c>
      <c r="G121" s="35">
        <f t="shared" si="3"/>
        <v>6629</v>
      </c>
    </row>
    <row r="122" spans="1:7" x14ac:dyDescent="0.2">
      <c r="A122" s="32" t="str">
        <f>StartupfileInput!A120</f>
        <v>2502</v>
      </c>
      <c r="B122" s="33" t="str">
        <f>INDEX(Calculation!$B$4:$M$333,MATCH(Summary!$A122,Calculation!$B$4:$B$333,0),2)</f>
        <v>Gladbrook-Reinbeck</v>
      </c>
      <c r="C122" s="33">
        <f>INDEX(Calculation!$B$4:$M$333,MATCH(Summary!$A122,Calculation!$B$4:$B$333,0),5)</f>
        <v>1.528</v>
      </c>
      <c r="D122" s="33">
        <f>INDEX(Calculation!$B$4:$M$333,MATCH(Summary!$A122,Calculation!$B$4:$B$333,0),6)</f>
        <v>1.1930000000000001</v>
      </c>
      <c r="E122" s="46">
        <f t="shared" si="2"/>
        <v>2.7210000000000001</v>
      </c>
      <c r="F122" s="33">
        <f>INDEX(Calculation!$B$4:$M$333,MATCH(Summary!$A122,Calculation!$B$4:$B$333,0),9)</f>
        <v>6831</v>
      </c>
      <c r="G122" s="35">
        <f t="shared" si="3"/>
        <v>18587</v>
      </c>
    </row>
    <row r="123" spans="1:7" x14ac:dyDescent="0.2">
      <c r="A123" s="32" t="str">
        <f>StartupfileInput!A121</f>
        <v>2511</v>
      </c>
      <c r="B123" s="33" t="str">
        <f>INDEX(Calculation!$B$4:$M$333,MATCH(Summary!$A123,Calculation!$B$4:$B$333,0),2)</f>
        <v>Glenwood</v>
      </c>
      <c r="C123" s="33">
        <f>INDEX(Calculation!$B$4:$M$333,MATCH(Summary!$A123,Calculation!$B$4:$B$333,0),5)</f>
        <v>5.1840000000000002</v>
      </c>
      <c r="D123" s="33">
        <f>INDEX(Calculation!$B$4:$M$333,MATCH(Summary!$A123,Calculation!$B$4:$B$333,0),6)</f>
        <v>4.0369999999999999</v>
      </c>
      <c r="E123" s="46">
        <f t="shared" si="2"/>
        <v>9.2210000000000001</v>
      </c>
      <c r="F123" s="33">
        <f>INDEX(Calculation!$B$4:$M$333,MATCH(Summary!$A123,Calculation!$B$4:$B$333,0),9)</f>
        <v>6736</v>
      </c>
      <c r="G123" s="35">
        <f t="shared" si="3"/>
        <v>62113</v>
      </c>
    </row>
    <row r="124" spans="1:7" x14ac:dyDescent="0.2">
      <c r="A124" s="32" t="str">
        <f>StartupfileInput!A122</f>
        <v>2520</v>
      </c>
      <c r="B124" s="33" t="str">
        <f>INDEX(Calculation!$B$4:$M$333,MATCH(Summary!$A124,Calculation!$B$4:$B$333,0),2)</f>
        <v>Glidden-Ralston</v>
      </c>
      <c r="C124" s="33">
        <f>INDEX(Calculation!$B$4:$M$333,MATCH(Summary!$A124,Calculation!$B$4:$B$333,0),5)</f>
        <v>0.54400000000000004</v>
      </c>
      <c r="D124" s="33">
        <f>INDEX(Calculation!$B$4:$M$333,MATCH(Summary!$A124,Calculation!$B$4:$B$333,0),6)</f>
        <v>0.56699999999999995</v>
      </c>
      <c r="E124" s="46">
        <f t="shared" si="2"/>
        <v>1.111</v>
      </c>
      <c r="F124" s="33">
        <f>INDEX(Calculation!$B$4:$M$333,MATCH(Summary!$A124,Calculation!$B$4:$B$333,0),9)</f>
        <v>6736</v>
      </c>
      <c r="G124" s="35">
        <f t="shared" si="3"/>
        <v>7484</v>
      </c>
    </row>
    <row r="125" spans="1:7" x14ac:dyDescent="0.2">
      <c r="A125" s="32" t="str">
        <f>StartupfileInput!A123</f>
        <v>2556</v>
      </c>
      <c r="B125" s="33" t="str">
        <f>INDEX(Calculation!$B$4:$M$333,MATCH(Summary!$A125,Calculation!$B$4:$B$333,0),2)</f>
        <v>Graettinger-Terril</v>
      </c>
      <c r="C125" s="33">
        <f>INDEX(Calculation!$B$4:$M$333,MATCH(Summary!$A125,Calculation!$B$4:$B$333,0),5)</f>
        <v>1.244</v>
      </c>
      <c r="D125" s="33">
        <f>INDEX(Calculation!$B$4:$M$333,MATCH(Summary!$A125,Calculation!$B$4:$B$333,0),6)</f>
        <v>0.79600000000000004</v>
      </c>
      <c r="E125" s="46">
        <f t="shared" si="2"/>
        <v>2.04</v>
      </c>
      <c r="F125" s="33">
        <f>INDEX(Calculation!$B$4:$M$333,MATCH(Summary!$A125,Calculation!$B$4:$B$333,0),9)</f>
        <v>6746</v>
      </c>
      <c r="G125" s="35">
        <f t="shared" si="3"/>
        <v>13762</v>
      </c>
    </row>
    <row r="126" spans="1:7" x14ac:dyDescent="0.2">
      <c r="A126" s="32" t="str">
        <f>StartupfileInput!A124</f>
        <v>3195</v>
      </c>
      <c r="B126" s="33" t="str">
        <f>INDEX(Calculation!$B$4:$M$333,MATCH(Summary!$A126,Calculation!$B$4:$B$333,0),2)</f>
        <v>Greene County</v>
      </c>
      <c r="C126" s="33">
        <f>INDEX(Calculation!$B$4:$M$333,MATCH(Summary!$A126,Calculation!$B$4:$B$333,0),5)</f>
        <v>3.9529999999999998</v>
      </c>
      <c r="D126" s="33">
        <f>INDEX(Calculation!$B$4:$M$333,MATCH(Summary!$A126,Calculation!$B$4:$B$333,0),6)</f>
        <v>2.5270000000000001</v>
      </c>
      <c r="E126" s="46">
        <f t="shared" si="2"/>
        <v>6.48</v>
      </c>
      <c r="F126" s="33">
        <f>INDEX(Calculation!$B$4:$M$333,MATCH(Summary!$A126,Calculation!$B$4:$B$333,0),9)</f>
        <v>6805</v>
      </c>
      <c r="G126" s="35">
        <f t="shared" si="3"/>
        <v>44096</v>
      </c>
    </row>
    <row r="127" spans="1:7" x14ac:dyDescent="0.2">
      <c r="A127" s="32" t="str">
        <f>StartupfileInput!A125</f>
        <v>2709</v>
      </c>
      <c r="B127" s="33" t="str">
        <f>INDEX(Calculation!$B$4:$M$333,MATCH(Summary!$A127,Calculation!$B$4:$B$333,0),2)</f>
        <v>Grinnell-Newburg</v>
      </c>
      <c r="C127" s="33">
        <f>INDEX(Calculation!$B$4:$M$333,MATCH(Summary!$A127,Calculation!$B$4:$B$333,0),5)</f>
        <v>3.8170000000000002</v>
      </c>
      <c r="D127" s="33">
        <f>INDEX(Calculation!$B$4:$M$333,MATCH(Summary!$A127,Calculation!$B$4:$B$333,0),6)</f>
        <v>3.26</v>
      </c>
      <c r="E127" s="46">
        <f t="shared" si="2"/>
        <v>7.077</v>
      </c>
      <c r="F127" s="33">
        <f>INDEX(Calculation!$B$4:$M$333,MATCH(Summary!$A127,Calculation!$B$4:$B$333,0),9)</f>
        <v>6754</v>
      </c>
      <c r="G127" s="35">
        <f t="shared" si="3"/>
        <v>47798</v>
      </c>
    </row>
    <row r="128" spans="1:7" x14ac:dyDescent="0.2">
      <c r="A128" s="32" t="str">
        <f>StartupfileInput!A126</f>
        <v>2718</v>
      </c>
      <c r="B128" s="33" t="str">
        <f>INDEX(Calculation!$B$4:$M$333,MATCH(Summary!$A128,Calculation!$B$4:$B$333,0),2)</f>
        <v>Griswold</v>
      </c>
      <c r="C128" s="33">
        <f>INDEX(Calculation!$B$4:$M$333,MATCH(Summary!$A128,Calculation!$B$4:$B$333,0),5)</f>
        <v>1.2070000000000001</v>
      </c>
      <c r="D128" s="33">
        <f>INDEX(Calculation!$B$4:$M$333,MATCH(Summary!$A128,Calculation!$B$4:$B$333,0),6)</f>
        <v>1.028</v>
      </c>
      <c r="E128" s="46">
        <f t="shared" si="2"/>
        <v>2.2350000000000003</v>
      </c>
      <c r="F128" s="33">
        <f>INDEX(Calculation!$B$4:$M$333,MATCH(Summary!$A128,Calculation!$B$4:$B$333,0),9)</f>
        <v>6796</v>
      </c>
      <c r="G128" s="35">
        <f t="shared" si="3"/>
        <v>15189</v>
      </c>
    </row>
    <row r="129" spans="1:7" x14ac:dyDescent="0.2">
      <c r="A129" s="32" t="str">
        <f>StartupfileInput!A127</f>
        <v>2727</v>
      </c>
      <c r="B129" s="33" t="str">
        <f>INDEX(Calculation!$B$4:$M$333,MATCH(Summary!$A129,Calculation!$B$4:$B$333,0),2)</f>
        <v>Grundy Center</v>
      </c>
      <c r="C129" s="33">
        <f>INDEX(Calculation!$B$4:$M$333,MATCH(Summary!$A129,Calculation!$B$4:$B$333,0),5)</f>
        <v>1.264</v>
      </c>
      <c r="D129" s="33">
        <f>INDEX(Calculation!$B$4:$M$333,MATCH(Summary!$A129,Calculation!$B$4:$B$333,0),6)</f>
        <v>1.335</v>
      </c>
      <c r="E129" s="46">
        <f t="shared" si="2"/>
        <v>2.5990000000000002</v>
      </c>
      <c r="F129" s="33">
        <f>INDEX(Calculation!$B$4:$M$333,MATCH(Summary!$A129,Calculation!$B$4:$B$333,0),9)</f>
        <v>6736</v>
      </c>
      <c r="G129" s="35">
        <f t="shared" si="3"/>
        <v>17507</v>
      </c>
    </row>
    <row r="130" spans="1:7" x14ac:dyDescent="0.2">
      <c r="A130" s="32" t="str">
        <f>StartupfileInput!A128</f>
        <v>2754</v>
      </c>
      <c r="B130" s="33" t="str">
        <f>INDEX(Calculation!$B$4:$M$333,MATCH(Summary!$A130,Calculation!$B$4:$B$333,0),2)</f>
        <v>Guthrie Center</v>
      </c>
      <c r="C130" s="33">
        <f>INDEX(Calculation!$B$4:$M$333,MATCH(Summary!$A130,Calculation!$B$4:$B$333,0),5)</f>
        <v>0.92200000000000004</v>
      </c>
      <c r="D130" s="33">
        <f>INDEX(Calculation!$B$4:$M$333,MATCH(Summary!$A130,Calculation!$B$4:$B$333,0),6)</f>
        <v>0.91300000000000003</v>
      </c>
      <c r="E130" s="46">
        <f t="shared" si="2"/>
        <v>1.835</v>
      </c>
      <c r="F130" s="33">
        <f>INDEX(Calculation!$B$4:$M$333,MATCH(Summary!$A130,Calculation!$B$4:$B$333,0),9)</f>
        <v>6755</v>
      </c>
      <c r="G130" s="35">
        <f t="shared" si="3"/>
        <v>12395</v>
      </c>
    </row>
    <row r="131" spans="1:7" x14ac:dyDescent="0.2">
      <c r="A131" s="32" t="str">
        <f>StartupfileInput!A129</f>
        <v>2766</v>
      </c>
      <c r="B131" s="33" t="str">
        <f>INDEX(Calculation!$B$4:$M$333,MATCH(Summary!$A131,Calculation!$B$4:$B$333,0),2)</f>
        <v>HLV</v>
      </c>
      <c r="C131" s="33">
        <f>INDEX(Calculation!$B$4:$M$333,MATCH(Summary!$A131,Calculation!$B$4:$B$333,0),5)</f>
        <v>0.44600000000000001</v>
      </c>
      <c r="D131" s="33">
        <f>INDEX(Calculation!$B$4:$M$333,MATCH(Summary!$A131,Calculation!$B$4:$B$333,0),6)</f>
        <v>0.68100000000000005</v>
      </c>
      <c r="E131" s="46">
        <f t="shared" si="2"/>
        <v>1.127</v>
      </c>
      <c r="F131" s="33">
        <f>INDEX(Calculation!$B$4:$M$333,MATCH(Summary!$A131,Calculation!$B$4:$B$333,0),9)</f>
        <v>6831</v>
      </c>
      <c r="G131" s="35">
        <f t="shared" ref="G131:G194" si="4">ROUND(E131*F131,0)</f>
        <v>7699</v>
      </c>
    </row>
    <row r="132" spans="1:7" x14ac:dyDescent="0.2">
      <c r="A132" s="32" t="str">
        <f>StartupfileInput!A130</f>
        <v>2772</v>
      </c>
      <c r="B132" s="33" t="str">
        <f>INDEX(Calculation!$B$4:$M$333,MATCH(Summary!$A132,Calculation!$B$4:$B$333,0),2)</f>
        <v>Hamburg</v>
      </c>
      <c r="C132" s="33">
        <f>INDEX(Calculation!$B$4:$M$333,MATCH(Summary!$A132,Calculation!$B$4:$B$333,0),5)</f>
        <v>0.90200000000000002</v>
      </c>
      <c r="D132" s="33">
        <f>INDEX(Calculation!$B$4:$M$333,MATCH(Summary!$A132,Calculation!$B$4:$B$333,0),6)</f>
        <v>0.45100000000000001</v>
      </c>
      <c r="E132" s="46">
        <f t="shared" si="2"/>
        <v>1.353</v>
      </c>
      <c r="F132" s="33">
        <f>INDEX(Calculation!$B$4:$M$333,MATCH(Summary!$A132,Calculation!$B$4:$B$333,0),9)</f>
        <v>6872</v>
      </c>
      <c r="G132" s="35">
        <f>ROUND(E132*F132,0)</f>
        <v>9298</v>
      </c>
    </row>
    <row r="133" spans="1:7" x14ac:dyDescent="0.2">
      <c r="A133" s="32" t="str">
        <f>StartupfileInput!A131</f>
        <v>2781</v>
      </c>
      <c r="B133" s="33" t="str">
        <f>INDEX(Calculation!$B$4:$M$333,MATCH(Summary!$A133,Calculation!$B$4:$B$333,0),2)</f>
        <v>Hampton-Dumont</v>
      </c>
      <c r="C133" s="33">
        <f>INDEX(Calculation!$B$4:$M$333,MATCH(Summary!$A133,Calculation!$B$4:$B$333,0),5)</f>
        <v>4.0839999999999996</v>
      </c>
      <c r="D133" s="33">
        <f>INDEX(Calculation!$B$4:$M$333,MATCH(Summary!$A133,Calculation!$B$4:$B$333,0),6)</f>
        <v>2.448</v>
      </c>
      <c r="E133" s="46">
        <f t="shared" ref="E133:E196" si="5">SUM(C133:D133)</f>
        <v>6.532</v>
      </c>
      <c r="F133" s="33">
        <f>INDEX(Calculation!$B$4:$M$333,MATCH(Summary!$A133,Calculation!$B$4:$B$333,0),9)</f>
        <v>6736</v>
      </c>
      <c r="G133" s="35">
        <f t="shared" si="4"/>
        <v>44000</v>
      </c>
    </row>
    <row r="134" spans="1:7" x14ac:dyDescent="0.2">
      <c r="A134" s="32" t="str">
        <f>StartupfileInput!A132</f>
        <v>2826</v>
      </c>
      <c r="B134" s="33" t="str">
        <f>INDEX(Calculation!$B$4:$M$333,MATCH(Summary!$A134,Calculation!$B$4:$B$333,0),2)</f>
        <v>Harlan</v>
      </c>
      <c r="C134" s="33">
        <f>INDEX(Calculation!$B$4:$M$333,MATCH(Summary!$A134,Calculation!$B$4:$B$333,0),5)</f>
        <v>3.3530000000000002</v>
      </c>
      <c r="D134" s="33">
        <f>INDEX(Calculation!$B$4:$M$333,MATCH(Summary!$A134,Calculation!$B$4:$B$333,0),6)</f>
        <v>2.919</v>
      </c>
      <c r="E134" s="46">
        <f t="shared" si="5"/>
        <v>6.2720000000000002</v>
      </c>
      <c r="F134" s="33">
        <f>INDEX(Calculation!$B$4:$M$333,MATCH(Summary!$A134,Calculation!$B$4:$B$333,0),9)</f>
        <v>6771</v>
      </c>
      <c r="G134" s="35">
        <f t="shared" si="4"/>
        <v>42468</v>
      </c>
    </row>
    <row r="135" spans="1:7" x14ac:dyDescent="0.2">
      <c r="A135" s="32" t="str">
        <f>StartupfileInput!A133</f>
        <v>2834</v>
      </c>
      <c r="B135" s="33" t="str">
        <f>INDEX(Calculation!$B$4:$M$333,MATCH(Summary!$A135,Calculation!$B$4:$B$333,0),2)</f>
        <v>Harmony</v>
      </c>
      <c r="C135" s="33">
        <f>INDEX(Calculation!$B$4:$M$333,MATCH(Summary!$A135,Calculation!$B$4:$B$333,0),5)</f>
        <v>1.6830000000000001</v>
      </c>
      <c r="D135" s="33">
        <f>INDEX(Calculation!$B$4:$M$333,MATCH(Summary!$A135,Calculation!$B$4:$B$333,0),6)</f>
        <v>0.70599999999999996</v>
      </c>
      <c r="E135" s="46">
        <f t="shared" si="5"/>
        <v>2.3890000000000002</v>
      </c>
      <c r="F135" s="33">
        <f>INDEX(Calculation!$B$4:$M$333,MATCH(Summary!$A135,Calculation!$B$4:$B$333,0),9)</f>
        <v>6736</v>
      </c>
      <c r="G135" s="35">
        <f t="shared" si="4"/>
        <v>16092</v>
      </c>
    </row>
    <row r="136" spans="1:7" x14ac:dyDescent="0.2">
      <c r="A136" s="32" t="str">
        <f>StartupfileInput!A134</f>
        <v>2846</v>
      </c>
      <c r="B136" s="33" t="str">
        <f>INDEX(Calculation!$B$4:$M$333,MATCH(Summary!$A136,Calculation!$B$4:$B$333,0),2)</f>
        <v>Harris-Lake Park</v>
      </c>
      <c r="C136" s="33">
        <f>INDEX(Calculation!$B$4:$M$333,MATCH(Summary!$A136,Calculation!$B$4:$B$333,0),5)</f>
        <v>0.68200000000000005</v>
      </c>
      <c r="D136" s="33">
        <f>INDEX(Calculation!$B$4:$M$333,MATCH(Summary!$A136,Calculation!$B$4:$B$333,0),6)</f>
        <v>0.626</v>
      </c>
      <c r="E136" s="46">
        <f t="shared" si="5"/>
        <v>1.3080000000000001</v>
      </c>
      <c r="F136" s="33">
        <f>INDEX(Calculation!$B$4:$M$333,MATCH(Summary!$A136,Calculation!$B$4:$B$333,0),9)</f>
        <v>6802</v>
      </c>
      <c r="G136" s="35">
        <f t="shared" si="4"/>
        <v>8897</v>
      </c>
    </row>
    <row r="137" spans="1:7" x14ac:dyDescent="0.2">
      <c r="A137" s="32" t="str">
        <f>StartupfileInput!A135</f>
        <v>2862</v>
      </c>
      <c r="B137" s="33" t="str">
        <f>INDEX(Calculation!$B$4:$M$333,MATCH(Summary!$A137,Calculation!$B$4:$B$333,0),2)</f>
        <v>Hartley-Melvin-Sanborn</v>
      </c>
      <c r="C137" s="33">
        <f>INDEX(Calculation!$B$4:$M$333,MATCH(Summary!$A137,Calculation!$B$4:$B$333,0),5)</f>
        <v>2.0920000000000001</v>
      </c>
      <c r="D137" s="33">
        <f>INDEX(Calculation!$B$4:$M$333,MATCH(Summary!$A137,Calculation!$B$4:$B$333,0),6)</f>
        <v>1.2809999999999999</v>
      </c>
      <c r="E137" s="46">
        <f t="shared" si="5"/>
        <v>3.3730000000000002</v>
      </c>
      <c r="F137" s="33">
        <f>INDEX(Calculation!$B$4:$M$333,MATCH(Summary!$A137,Calculation!$B$4:$B$333,0),9)</f>
        <v>6778</v>
      </c>
      <c r="G137" s="35">
        <f t="shared" si="4"/>
        <v>22862</v>
      </c>
    </row>
    <row r="138" spans="1:7" x14ac:dyDescent="0.2">
      <c r="A138" s="32" t="str">
        <f>StartupfileInput!A136</f>
        <v>2977</v>
      </c>
      <c r="B138" s="33" t="str">
        <f>INDEX(Calculation!$B$4:$M$333,MATCH(Summary!$A138,Calculation!$B$4:$B$333,0),2)</f>
        <v>Highland</v>
      </c>
      <c r="C138" s="33">
        <f>INDEX(Calculation!$B$4:$M$333,MATCH(Summary!$A138,Calculation!$B$4:$B$333,0),5)</f>
        <v>0.86</v>
      </c>
      <c r="D138" s="33">
        <f>INDEX(Calculation!$B$4:$M$333,MATCH(Summary!$A138,Calculation!$B$4:$B$333,0),6)</f>
        <v>1.2589999999999999</v>
      </c>
      <c r="E138" s="46">
        <f t="shared" si="5"/>
        <v>2.1189999999999998</v>
      </c>
      <c r="F138" s="33">
        <f>INDEX(Calculation!$B$4:$M$333,MATCH(Summary!$A138,Calculation!$B$4:$B$333,0),9)</f>
        <v>6736</v>
      </c>
      <c r="G138" s="35">
        <f t="shared" si="4"/>
        <v>14274</v>
      </c>
    </row>
    <row r="139" spans="1:7" x14ac:dyDescent="0.2">
      <c r="A139" s="32" t="str">
        <f>StartupfileInput!A137</f>
        <v>2988</v>
      </c>
      <c r="B139" s="33" t="str">
        <f>INDEX(Calculation!$B$4:$M$333,MATCH(Summary!$A139,Calculation!$B$4:$B$333,0),2)</f>
        <v>Hinton</v>
      </c>
      <c r="C139" s="33">
        <f>INDEX(Calculation!$B$4:$M$333,MATCH(Summary!$A139,Calculation!$B$4:$B$333,0),5)</f>
        <v>0.49299999999999999</v>
      </c>
      <c r="D139" s="33">
        <f>INDEX(Calculation!$B$4:$M$333,MATCH(Summary!$A139,Calculation!$B$4:$B$333,0),6)</f>
        <v>1.073</v>
      </c>
      <c r="E139" s="46">
        <f t="shared" si="5"/>
        <v>1.5659999999999998</v>
      </c>
      <c r="F139" s="33">
        <f>INDEX(Calculation!$B$4:$M$333,MATCH(Summary!$A139,Calculation!$B$4:$B$333,0),9)</f>
        <v>6736</v>
      </c>
      <c r="G139" s="35">
        <f t="shared" si="4"/>
        <v>10549</v>
      </c>
    </row>
    <row r="140" spans="1:7" x14ac:dyDescent="0.2">
      <c r="A140" s="32" t="str">
        <f>StartupfileInput!A138</f>
        <v>3029</v>
      </c>
      <c r="B140" s="33" t="str">
        <f>INDEX(Calculation!$B$4:$M$333,MATCH(Summary!$A140,Calculation!$B$4:$B$333,0),2)</f>
        <v>Howard-Winneshiek</v>
      </c>
      <c r="C140" s="33">
        <f>INDEX(Calculation!$B$4:$M$333,MATCH(Summary!$A140,Calculation!$B$4:$B$333,0),5)</f>
        <v>3.7919999999999998</v>
      </c>
      <c r="D140" s="33">
        <f>INDEX(Calculation!$B$4:$M$333,MATCH(Summary!$A140,Calculation!$B$4:$B$333,0),6)</f>
        <v>2.367</v>
      </c>
      <c r="E140" s="46">
        <f t="shared" si="5"/>
        <v>6.1589999999999998</v>
      </c>
      <c r="F140" s="33">
        <f>INDEX(Calculation!$B$4:$M$333,MATCH(Summary!$A140,Calculation!$B$4:$B$333,0),9)</f>
        <v>6854</v>
      </c>
      <c r="G140" s="35">
        <f t="shared" si="4"/>
        <v>42214</v>
      </c>
    </row>
    <row r="141" spans="1:7" x14ac:dyDescent="0.2">
      <c r="A141" s="32" t="str">
        <f>StartupfileInput!A139</f>
        <v>3033</v>
      </c>
      <c r="B141" s="33" t="str">
        <f>INDEX(Calculation!$B$4:$M$333,MATCH(Summary!$A141,Calculation!$B$4:$B$333,0),2)</f>
        <v>Hubbard-Radcliffe</v>
      </c>
      <c r="C141" s="33">
        <f>INDEX(Calculation!$B$4:$M$333,MATCH(Summary!$A141,Calculation!$B$4:$B$333,0),5)</f>
        <v>1.2549999999999999</v>
      </c>
      <c r="D141" s="33">
        <f>INDEX(Calculation!$B$4:$M$333,MATCH(Summary!$A141,Calculation!$B$4:$B$333,0),6)</f>
        <v>0.90700000000000003</v>
      </c>
      <c r="E141" s="46">
        <f t="shared" si="5"/>
        <v>2.1619999999999999</v>
      </c>
      <c r="F141" s="33">
        <f>INDEX(Calculation!$B$4:$M$333,MATCH(Summary!$A141,Calculation!$B$4:$B$333,0),9)</f>
        <v>6843</v>
      </c>
      <c r="G141" s="35">
        <f t="shared" si="4"/>
        <v>14795</v>
      </c>
    </row>
    <row r="142" spans="1:7" x14ac:dyDescent="0.2">
      <c r="A142" s="32" t="str">
        <f>StartupfileInput!A140</f>
        <v>3042</v>
      </c>
      <c r="B142" s="33" t="str">
        <f>INDEX(Calculation!$B$4:$M$333,MATCH(Summary!$A142,Calculation!$B$4:$B$333,0),2)</f>
        <v>Hudson</v>
      </c>
      <c r="C142" s="33">
        <f>INDEX(Calculation!$B$4:$M$333,MATCH(Summary!$A142,Calculation!$B$4:$B$333,0),5)</f>
        <v>1.26</v>
      </c>
      <c r="D142" s="33">
        <f>INDEX(Calculation!$B$4:$M$333,MATCH(Summary!$A142,Calculation!$B$4:$B$333,0),6)</f>
        <v>1.381</v>
      </c>
      <c r="E142" s="46">
        <f t="shared" si="5"/>
        <v>2.641</v>
      </c>
      <c r="F142" s="33">
        <f>INDEX(Calculation!$B$4:$M$333,MATCH(Summary!$A142,Calculation!$B$4:$B$333,0),9)</f>
        <v>6906</v>
      </c>
      <c r="G142" s="35">
        <f t="shared" si="4"/>
        <v>18239</v>
      </c>
    </row>
    <row r="143" spans="1:7" x14ac:dyDescent="0.2">
      <c r="A143" s="32" t="str">
        <f>StartupfileInput!A141</f>
        <v>3060</v>
      </c>
      <c r="B143" s="33" t="str">
        <f>INDEX(Calculation!$B$4:$M$333,MATCH(Summary!$A143,Calculation!$B$4:$B$333,0),2)</f>
        <v>Humboldt</v>
      </c>
      <c r="C143" s="33">
        <f>INDEX(Calculation!$B$4:$M$333,MATCH(Summary!$A143,Calculation!$B$4:$B$333,0),5)</f>
        <v>3.5990000000000002</v>
      </c>
      <c r="D143" s="33">
        <f>INDEX(Calculation!$B$4:$M$333,MATCH(Summary!$A143,Calculation!$B$4:$B$333,0),6)</f>
        <v>2.4540000000000002</v>
      </c>
      <c r="E143" s="46">
        <f t="shared" si="5"/>
        <v>6.0530000000000008</v>
      </c>
      <c r="F143" s="33">
        <f>INDEX(Calculation!$B$4:$M$333,MATCH(Summary!$A143,Calculation!$B$4:$B$333,0),9)</f>
        <v>6736</v>
      </c>
      <c r="G143" s="35">
        <f t="shared" si="4"/>
        <v>40773</v>
      </c>
    </row>
    <row r="144" spans="1:7" x14ac:dyDescent="0.2">
      <c r="A144" s="32" t="str">
        <f>StartupfileInput!A142</f>
        <v>3168</v>
      </c>
      <c r="B144" s="33" t="str">
        <f>INDEX(Calculation!$B$4:$M$333,MATCH(Summary!$A144,Calculation!$B$4:$B$333,0),2)</f>
        <v>IKM-Manning</v>
      </c>
      <c r="C144" s="33">
        <f>INDEX(Calculation!$B$4:$M$333,MATCH(Summary!$A144,Calculation!$B$4:$B$333,0),5)</f>
        <v>1.9019999999999999</v>
      </c>
      <c r="D144" s="33">
        <f>INDEX(Calculation!$B$4:$M$333,MATCH(Summary!$A144,Calculation!$B$4:$B$333,0),6)</f>
        <v>1.3859999999999999</v>
      </c>
      <c r="E144" s="46">
        <f t="shared" si="5"/>
        <v>3.2879999999999998</v>
      </c>
      <c r="F144" s="33">
        <f>INDEX(Calculation!$B$4:$M$333,MATCH(Summary!$A144,Calculation!$B$4:$B$333,0),9)</f>
        <v>6832</v>
      </c>
      <c r="G144" s="35">
        <f t="shared" si="4"/>
        <v>22464</v>
      </c>
    </row>
    <row r="145" spans="1:7" x14ac:dyDescent="0.2">
      <c r="A145" s="32" t="str">
        <f>StartupfileInput!A143</f>
        <v>3105</v>
      </c>
      <c r="B145" s="33" t="str">
        <f>INDEX(Calculation!$B$4:$M$333,MATCH(Summary!$A145,Calculation!$B$4:$B$333,0),2)</f>
        <v>Independence</v>
      </c>
      <c r="C145" s="33">
        <f>INDEX(Calculation!$B$4:$M$333,MATCH(Summary!$A145,Calculation!$B$4:$B$333,0),5)</f>
        <v>3.7749999999999999</v>
      </c>
      <c r="D145" s="33">
        <f>INDEX(Calculation!$B$4:$M$333,MATCH(Summary!$A145,Calculation!$B$4:$B$333,0),6)</f>
        <v>2.9180000000000001</v>
      </c>
      <c r="E145" s="46">
        <f t="shared" si="5"/>
        <v>6.6929999999999996</v>
      </c>
      <c r="F145" s="33">
        <f>INDEX(Calculation!$B$4:$M$333,MATCH(Summary!$A145,Calculation!$B$4:$B$333,0),9)</f>
        <v>6736</v>
      </c>
      <c r="G145" s="35">
        <f t="shared" si="4"/>
        <v>45084</v>
      </c>
    </row>
    <row r="146" spans="1:7" x14ac:dyDescent="0.2">
      <c r="A146" s="32" t="str">
        <f>StartupfileInput!A144</f>
        <v>3114</v>
      </c>
      <c r="B146" s="33" t="str">
        <f>INDEX(Calculation!$B$4:$M$333,MATCH(Summary!$A146,Calculation!$B$4:$B$333,0),2)</f>
        <v>Indianola</v>
      </c>
      <c r="C146" s="33">
        <f>INDEX(Calculation!$B$4:$M$333,MATCH(Summary!$A146,Calculation!$B$4:$B$333,0),5)</f>
        <v>6.4569999999999999</v>
      </c>
      <c r="D146" s="33">
        <f>INDEX(Calculation!$B$4:$M$333,MATCH(Summary!$A146,Calculation!$B$4:$B$333,0),6)</f>
        <v>6.9790000000000001</v>
      </c>
      <c r="E146" s="46">
        <f t="shared" si="5"/>
        <v>13.436</v>
      </c>
      <c r="F146" s="33">
        <f>INDEX(Calculation!$B$4:$M$333,MATCH(Summary!$A146,Calculation!$B$4:$B$333,0),9)</f>
        <v>6736</v>
      </c>
      <c r="G146" s="35">
        <f t="shared" si="4"/>
        <v>90505</v>
      </c>
    </row>
    <row r="147" spans="1:7" x14ac:dyDescent="0.2">
      <c r="A147" s="32" t="str">
        <f>StartupfileInput!A145</f>
        <v>3119</v>
      </c>
      <c r="B147" s="33" t="str">
        <f>INDEX(Calculation!$B$4:$M$333,MATCH(Summary!$A147,Calculation!$B$4:$B$333,0),2)</f>
        <v>Interstate 35</v>
      </c>
      <c r="C147" s="33">
        <f>INDEX(Calculation!$B$4:$M$333,MATCH(Summary!$A147,Calculation!$B$4:$B$333,0),5)</f>
        <v>1.4970000000000001</v>
      </c>
      <c r="D147" s="33">
        <f>INDEX(Calculation!$B$4:$M$333,MATCH(Summary!$A147,Calculation!$B$4:$B$333,0),6)</f>
        <v>1.7490000000000001</v>
      </c>
      <c r="E147" s="46">
        <f t="shared" si="5"/>
        <v>3.2460000000000004</v>
      </c>
      <c r="F147" s="33">
        <f>INDEX(Calculation!$B$4:$M$333,MATCH(Summary!$A147,Calculation!$B$4:$B$333,0),9)</f>
        <v>6736</v>
      </c>
      <c r="G147" s="35">
        <f t="shared" si="4"/>
        <v>21865</v>
      </c>
    </row>
    <row r="148" spans="1:7" x14ac:dyDescent="0.2">
      <c r="A148" s="32" t="str">
        <f>StartupfileInput!A146</f>
        <v>3141</v>
      </c>
      <c r="B148" s="33" t="str">
        <f>INDEX(Calculation!$B$4:$M$333,MATCH(Summary!$A148,Calculation!$B$4:$B$333,0),2)</f>
        <v>Iowa City</v>
      </c>
      <c r="C148" s="33">
        <f>INDEX(Calculation!$B$4:$M$333,MATCH(Summary!$A148,Calculation!$B$4:$B$333,0),5)</f>
        <v>35.457000000000001</v>
      </c>
      <c r="D148" s="33">
        <f>INDEX(Calculation!$B$4:$M$333,MATCH(Summary!$A148,Calculation!$B$4:$B$333,0),6)</f>
        <v>28.963000000000001</v>
      </c>
      <c r="E148" s="46">
        <f t="shared" si="5"/>
        <v>64.42</v>
      </c>
      <c r="F148" s="33">
        <f>INDEX(Calculation!$B$4:$M$333,MATCH(Summary!$A148,Calculation!$B$4:$B$333,0),9)</f>
        <v>6748</v>
      </c>
      <c r="G148" s="35">
        <f t="shared" si="4"/>
        <v>434706</v>
      </c>
    </row>
    <row r="149" spans="1:7" x14ac:dyDescent="0.2">
      <c r="A149" s="32" t="str">
        <f>StartupfileInput!A147</f>
        <v>3150</v>
      </c>
      <c r="B149" s="33" t="str">
        <f>INDEX(Calculation!$B$4:$M$333,MATCH(Summary!$A149,Calculation!$B$4:$B$333,0),2)</f>
        <v>Iowa Falls</v>
      </c>
      <c r="C149" s="33">
        <f>INDEX(Calculation!$B$4:$M$333,MATCH(Summary!$A149,Calculation!$B$4:$B$333,0),5)</f>
        <v>2.944</v>
      </c>
      <c r="D149" s="33">
        <f>INDEX(Calculation!$B$4:$M$333,MATCH(Summary!$A149,Calculation!$B$4:$B$333,0),6)</f>
        <v>2.238</v>
      </c>
      <c r="E149" s="46">
        <f t="shared" si="5"/>
        <v>5.1820000000000004</v>
      </c>
      <c r="F149" s="33">
        <f>INDEX(Calculation!$B$4:$M$333,MATCH(Summary!$A149,Calculation!$B$4:$B$333,0),9)</f>
        <v>6736</v>
      </c>
      <c r="G149" s="35">
        <f t="shared" si="4"/>
        <v>34906</v>
      </c>
    </row>
    <row r="150" spans="1:7" x14ac:dyDescent="0.2">
      <c r="A150" s="32" t="str">
        <f>StartupfileInput!A148</f>
        <v>3154</v>
      </c>
      <c r="B150" s="33" t="str">
        <f>INDEX(Calculation!$B$4:$M$333,MATCH(Summary!$A150,Calculation!$B$4:$B$333,0),2)</f>
        <v>Iowa Valley</v>
      </c>
      <c r="C150" s="33">
        <f>INDEX(Calculation!$B$4:$M$333,MATCH(Summary!$A150,Calculation!$B$4:$B$333,0),5)</f>
        <v>1.28</v>
      </c>
      <c r="D150" s="33">
        <f>INDEX(Calculation!$B$4:$M$333,MATCH(Summary!$A150,Calculation!$B$4:$B$333,0),6)</f>
        <v>1.111</v>
      </c>
      <c r="E150" s="46">
        <f t="shared" si="5"/>
        <v>2.391</v>
      </c>
      <c r="F150" s="33">
        <f>INDEX(Calculation!$B$4:$M$333,MATCH(Summary!$A150,Calculation!$B$4:$B$333,0),9)</f>
        <v>6736</v>
      </c>
      <c r="G150" s="35">
        <f t="shared" si="4"/>
        <v>16106</v>
      </c>
    </row>
    <row r="151" spans="1:7" x14ac:dyDescent="0.2">
      <c r="A151" s="32" t="str">
        <f>StartupfileInput!A149</f>
        <v>3186</v>
      </c>
      <c r="B151" s="33" t="str">
        <f>INDEX(Calculation!$B$4:$M$333,MATCH(Summary!$A151,Calculation!$B$4:$B$333,0),2)</f>
        <v>Janesville</v>
      </c>
      <c r="C151" s="33">
        <f>INDEX(Calculation!$B$4:$M$333,MATCH(Summary!$A151,Calculation!$B$4:$B$333,0),5)</f>
        <v>0.51200000000000001</v>
      </c>
      <c r="D151" s="33">
        <f>INDEX(Calculation!$B$4:$M$333,MATCH(Summary!$A151,Calculation!$B$4:$B$333,0),6)</f>
        <v>0.82199999999999995</v>
      </c>
      <c r="E151" s="46">
        <f t="shared" si="5"/>
        <v>1.3340000000000001</v>
      </c>
      <c r="F151" s="33">
        <f>INDEX(Calculation!$B$4:$M$333,MATCH(Summary!$A151,Calculation!$B$4:$B$333,0),9)</f>
        <v>6806</v>
      </c>
      <c r="G151" s="35">
        <f t="shared" si="4"/>
        <v>9079</v>
      </c>
    </row>
    <row r="152" spans="1:7" x14ac:dyDescent="0.2">
      <c r="A152" s="32" t="str">
        <f>StartupfileInput!A150</f>
        <v>3204</v>
      </c>
      <c r="B152" s="33" t="str">
        <f>INDEX(Calculation!$B$4:$M$333,MATCH(Summary!$A152,Calculation!$B$4:$B$333,0),2)</f>
        <v>Jesup</v>
      </c>
      <c r="C152" s="33">
        <f>INDEX(Calculation!$B$4:$M$333,MATCH(Summary!$A152,Calculation!$B$4:$B$333,0),5)</f>
        <v>1.2589999999999999</v>
      </c>
      <c r="D152" s="33">
        <f>INDEX(Calculation!$B$4:$M$333,MATCH(Summary!$A152,Calculation!$B$4:$B$333,0),6)</f>
        <v>1.8520000000000001</v>
      </c>
      <c r="E152" s="46">
        <f t="shared" si="5"/>
        <v>3.1109999999999998</v>
      </c>
      <c r="F152" s="33">
        <f>INDEX(Calculation!$B$4:$M$333,MATCH(Summary!$A152,Calculation!$B$4:$B$333,0),9)</f>
        <v>6736</v>
      </c>
      <c r="G152" s="35">
        <f t="shared" si="4"/>
        <v>20956</v>
      </c>
    </row>
    <row r="153" spans="1:7" x14ac:dyDescent="0.2">
      <c r="A153" s="32" t="str">
        <f>StartupfileInput!A151</f>
        <v>3231</v>
      </c>
      <c r="B153" s="33" t="str">
        <f>INDEX(Calculation!$B$4:$M$333,MATCH(Summary!$A153,Calculation!$B$4:$B$333,0),2)</f>
        <v>Johnston</v>
      </c>
      <c r="C153" s="33">
        <f>INDEX(Calculation!$B$4:$M$333,MATCH(Summary!$A153,Calculation!$B$4:$B$333,0),5)</f>
        <v>10.446</v>
      </c>
      <c r="D153" s="33">
        <f>INDEX(Calculation!$B$4:$M$333,MATCH(Summary!$A153,Calculation!$B$4:$B$333,0),6)</f>
        <v>14.430999999999999</v>
      </c>
      <c r="E153" s="46">
        <f t="shared" si="5"/>
        <v>24.876999999999999</v>
      </c>
      <c r="F153" s="33">
        <f>INDEX(Calculation!$B$4:$M$333,MATCH(Summary!$A153,Calculation!$B$4:$B$333,0),9)</f>
        <v>6736</v>
      </c>
      <c r="G153" s="35">
        <f t="shared" si="4"/>
        <v>167571</v>
      </c>
    </row>
    <row r="154" spans="1:7" x14ac:dyDescent="0.2">
      <c r="A154" s="32" t="str">
        <f>StartupfileInput!A152</f>
        <v>3312</v>
      </c>
      <c r="B154" s="33" t="str">
        <f>INDEX(Calculation!$B$4:$M$333,MATCH(Summary!$A154,Calculation!$B$4:$B$333,0),2)</f>
        <v>Keokuk</v>
      </c>
      <c r="C154" s="33">
        <f>INDEX(Calculation!$B$4:$M$333,MATCH(Summary!$A154,Calculation!$B$4:$B$333,0),5)</f>
        <v>8.2270000000000003</v>
      </c>
      <c r="D154" s="33">
        <f>INDEX(Calculation!$B$4:$M$333,MATCH(Summary!$A154,Calculation!$B$4:$B$333,0),6)</f>
        <v>3.8959999999999999</v>
      </c>
      <c r="E154" s="46">
        <f t="shared" si="5"/>
        <v>12.123000000000001</v>
      </c>
      <c r="F154" s="33">
        <f>INDEX(Calculation!$B$4:$M$333,MATCH(Summary!$A154,Calculation!$B$4:$B$333,0),9)</f>
        <v>6736</v>
      </c>
      <c r="G154" s="35">
        <f t="shared" si="4"/>
        <v>81661</v>
      </c>
    </row>
    <row r="155" spans="1:7" x14ac:dyDescent="0.2">
      <c r="A155" s="32" t="str">
        <f>StartupfileInput!A153</f>
        <v>3330</v>
      </c>
      <c r="B155" s="33" t="str">
        <f>INDEX(Calculation!$B$4:$M$333,MATCH(Summary!$A155,Calculation!$B$4:$B$333,0),2)</f>
        <v>Keota</v>
      </c>
      <c r="C155" s="33">
        <f>INDEX(Calculation!$B$4:$M$333,MATCH(Summary!$A155,Calculation!$B$4:$B$333,0),5)</f>
        <v>0.67900000000000005</v>
      </c>
      <c r="D155" s="33">
        <f>INDEX(Calculation!$B$4:$M$333,MATCH(Summary!$A155,Calculation!$B$4:$B$333,0),6)</f>
        <v>0.69599999999999995</v>
      </c>
      <c r="E155" s="46">
        <f t="shared" si="5"/>
        <v>1.375</v>
      </c>
      <c r="F155" s="33">
        <f>INDEX(Calculation!$B$4:$M$333,MATCH(Summary!$A155,Calculation!$B$4:$B$333,0),9)</f>
        <v>6775</v>
      </c>
      <c r="G155" s="35">
        <f t="shared" si="4"/>
        <v>9316</v>
      </c>
    </row>
    <row r="156" spans="1:7" x14ac:dyDescent="0.2">
      <c r="A156" s="32" t="str">
        <f>StartupfileInput!A154</f>
        <v>3348</v>
      </c>
      <c r="B156" s="33" t="str">
        <f>INDEX(Calculation!$B$4:$M$333,MATCH(Summary!$A156,Calculation!$B$4:$B$333,0),2)</f>
        <v>Kingsley-Pierson</v>
      </c>
      <c r="C156" s="33">
        <f>INDEX(Calculation!$B$4:$M$333,MATCH(Summary!$A156,Calculation!$B$4:$B$333,0),5)</f>
        <v>0.99</v>
      </c>
      <c r="D156" s="33">
        <f>INDEX(Calculation!$B$4:$M$333,MATCH(Summary!$A156,Calculation!$B$4:$B$333,0),6)</f>
        <v>0.93100000000000005</v>
      </c>
      <c r="E156" s="46">
        <f t="shared" si="5"/>
        <v>1.921</v>
      </c>
      <c r="F156" s="33">
        <f>INDEX(Calculation!$B$4:$M$333,MATCH(Summary!$A156,Calculation!$B$4:$B$333,0),9)</f>
        <v>6834</v>
      </c>
      <c r="G156" s="35">
        <f t="shared" si="4"/>
        <v>13128</v>
      </c>
    </row>
    <row r="157" spans="1:7" x14ac:dyDescent="0.2">
      <c r="A157" s="32" t="str">
        <f>StartupfileInput!A155</f>
        <v>3375</v>
      </c>
      <c r="B157" s="33" t="str">
        <f>INDEX(Calculation!$B$4:$M$333,MATCH(Summary!$A157,Calculation!$B$4:$B$333,0),2)</f>
        <v>Knoxville</v>
      </c>
      <c r="C157" s="33">
        <f>INDEX(Calculation!$B$4:$M$333,MATCH(Summary!$A157,Calculation!$B$4:$B$333,0),5)</f>
        <v>5.3339999999999996</v>
      </c>
      <c r="D157" s="33">
        <f>INDEX(Calculation!$B$4:$M$333,MATCH(Summary!$A157,Calculation!$B$4:$B$333,0),6)</f>
        <v>3.5979999999999999</v>
      </c>
      <c r="E157" s="46">
        <f t="shared" si="5"/>
        <v>8.9319999999999986</v>
      </c>
      <c r="F157" s="33">
        <f>INDEX(Calculation!$B$4:$M$333,MATCH(Summary!$A157,Calculation!$B$4:$B$333,0),9)</f>
        <v>6736</v>
      </c>
      <c r="G157" s="35">
        <f t="shared" si="4"/>
        <v>60166</v>
      </c>
    </row>
    <row r="158" spans="1:7" x14ac:dyDescent="0.2">
      <c r="A158" s="32" t="str">
        <f>StartupfileInput!A156</f>
        <v>3420</v>
      </c>
      <c r="B158" s="33" t="str">
        <f>INDEX(Calculation!$B$4:$M$333,MATCH(Summary!$A158,Calculation!$B$4:$B$333,0),2)</f>
        <v>Lake Mills</v>
      </c>
      <c r="C158" s="33">
        <f>INDEX(Calculation!$B$4:$M$333,MATCH(Summary!$A158,Calculation!$B$4:$B$333,0),5)</f>
        <v>1.673</v>
      </c>
      <c r="D158" s="33">
        <f>INDEX(Calculation!$B$4:$M$333,MATCH(Summary!$A158,Calculation!$B$4:$B$333,0),6)</f>
        <v>1.254</v>
      </c>
      <c r="E158" s="46">
        <f t="shared" si="5"/>
        <v>2.927</v>
      </c>
      <c r="F158" s="33">
        <f>INDEX(Calculation!$B$4:$M$333,MATCH(Summary!$A158,Calculation!$B$4:$B$333,0),9)</f>
        <v>6736</v>
      </c>
      <c r="G158" s="35">
        <f t="shared" si="4"/>
        <v>19716</v>
      </c>
    </row>
    <row r="159" spans="1:7" x14ac:dyDescent="0.2">
      <c r="A159" s="32" t="str">
        <f>StartupfileInput!A157</f>
        <v>3465</v>
      </c>
      <c r="B159" s="33" t="str">
        <f>INDEX(Calculation!$B$4:$M$333,MATCH(Summary!$A159,Calculation!$B$4:$B$333,0),2)</f>
        <v>Lamoni</v>
      </c>
      <c r="C159" s="33">
        <f>INDEX(Calculation!$B$4:$M$333,MATCH(Summary!$A159,Calculation!$B$4:$B$333,0),5)</f>
        <v>1.2110000000000001</v>
      </c>
      <c r="D159" s="33">
        <f>INDEX(Calculation!$B$4:$M$333,MATCH(Summary!$A159,Calculation!$B$4:$B$333,0),6)</f>
        <v>0.625</v>
      </c>
      <c r="E159" s="46">
        <f t="shared" si="5"/>
        <v>1.8360000000000001</v>
      </c>
      <c r="F159" s="33">
        <f>INDEX(Calculation!$B$4:$M$333,MATCH(Summary!$A159,Calculation!$B$4:$B$333,0),9)</f>
        <v>6736</v>
      </c>
      <c r="G159" s="35">
        <f t="shared" si="4"/>
        <v>12367</v>
      </c>
    </row>
    <row r="160" spans="1:7" x14ac:dyDescent="0.2">
      <c r="A160" s="32" t="str">
        <f>StartupfileInput!A158</f>
        <v>3537</v>
      </c>
      <c r="B160" s="33" t="str">
        <f>INDEX(Calculation!$B$4:$M$333,MATCH(Summary!$A160,Calculation!$B$4:$B$333,0),2)</f>
        <v>Laurens-Marathon</v>
      </c>
      <c r="C160" s="33">
        <f>INDEX(Calculation!$B$4:$M$333,MATCH(Summary!$A160,Calculation!$B$4:$B$333,0),5)</f>
        <v>1.4019999999999999</v>
      </c>
      <c r="D160" s="33">
        <f>INDEX(Calculation!$B$4:$M$333,MATCH(Summary!$A160,Calculation!$B$4:$B$333,0),6)</f>
        <v>0.57299999999999995</v>
      </c>
      <c r="E160" s="46">
        <f t="shared" si="5"/>
        <v>1.9749999999999999</v>
      </c>
      <c r="F160" s="33">
        <f>INDEX(Calculation!$B$4:$M$333,MATCH(Summary!$A160,Calculation!$B$4:$B$333,0),9)</f>
        <v>6736</v>
      </c>
      <c r="G160" s="35">
        <f t="shared" si="4"/>
        <v>13304</v>
      </c>
    </row>
    <row r="161" spans="1:7" x14ac:dyDescent="0.2">
      <c r="A161" s="32" t="str">
        <f>StartupfileInput!A159</f>
        <v>3555</v>
      </c>
      <c r="B161" s="33" t="str">
        <f>INDEX(Calculation!$B$4:$M$333,MATCH(Summary!$A161,Calculation!$B$4:$B$333,0),2)</f>
        <v>Lawton-Bronson</v>
      </c>
      <c r="C161" s="33">
        <f>INDEX(Calculation!$B$4:$M$333,MATCH(Summary!$A161,Calculation!$B$4:$B$333,0),5)</f>
        <v>0.73099999999999998</v>
      </c>
      <c r="D161" s="33">
        <f>INDEX(Calculation!$B$4:$M$333,MATCH(Summary!$A161,Calculation!$B$4:$B$333,0),6)</f>
        <v>1.173</v>
      </c>
      <c r="E161" s="46">
        <f t="shared" si="5"/>
        <v>1.9039999999999999</v>
      </c>
      <c r="F161" s="33">
        <f>INDEX(Calculation!$B$4:$M$333,MATCH(Summary!$A161,Calculation!$B$4:$B$333,0),9)</f>
        <v>6736</v>
      </c>
      <c r="G161" s="35">
        <f t="shared" si="4"/>
        <v>12825</v>
      </c>
    </row>
    <row r="162" spans="1:7" x14ac:dyDescent="0.2">
      <c r="A162" s="32" t="str">
        <f>StartupfileInput!A160</f>
        <v>3600</v>
      </c>
      <c r="B162" s="33" t="str">
        <f>INDEX(Calculation!$B$4:$M$333,MATCH(Summary!$A162,Calculation!$B$4:$B$333,0),2)</f>
        <v>Le Mars</v>
      </c>
      <c r="C162" s="33">
        <f>INDEX(Calculation!$B$4:$M$333,MATCH(Summary!$A162,Calculation!$B$4:$B$333,0),5)</f>
        <v>5.3010000000000002</v>
      </c>
      <c r="D162" s="33">
        <f>INDEX(Calculation!$B$4:$M$333,MATCH(Summary!$A162,Calculation!$B$4:$B$333,0),6)</f>
        <v>4.4560000000000004</v>
      </c>
      <c r="E162" s="46">
        <f t="shared" si="5"/>
        <v>9.7570000000000014</v>
      </c>
      <c r="F162" s="33">
        <f>INDEX(Calculation!$B$4:$M$333,MATCH(Summary!$A162,Calculation!$B$4:$B$333,0),9)</f>
        <v>6736</v>
      </c>
      <c r="G162" s="35">
        <f t="shared" si="4"/>
        <v>65723</v>
      </c>
    </row>
    <row r="163" spans="1:7" x14ac:dyDescent="0.2">
      <c r="A163" s="32" t="str">
        <f>StartupfileInput!A161</f>
        <v>3609</v>
      </c>
      <c r="B163" s="33" t="str">
        <f>INDEX(Calculation!$B$4:$M$333,MATCH(Summary!$A163,Calculation!$B$4:$B$333,0),2)</f>
        <v>Lenox</v>
      </c>
      <c r="C163" s="33">
        <f>INDEX(Calculation!$B$4:$M$333,MATCH(Summary!$A163,Calculation!$B$4:$B$333,0),5)</f>
        <v>1.65</v>
      </c>
      <c r="D163" s="33">
        <f>INDEX(Calculation!$B$4:$M$333,MATCH(Summary!$A163,Calculation!$B$4:$B$333,0),6)</f>
        <v>0.93899999999999995</v>
      </c>
      <c r="E163" s="46">
        <f t="shared" si="5"/>
        <v>2.589</v>
      </c>
      <c r="F163" s="33">
        <f>INDEX(Calculation!$B$4:$M$333,MATCH(Summary!$A163,Calculation!$B$4:$B$333,0),9)</f>
        <v>6736</v>
      </c>
      <c r="G163" s="35">
        <f t="shared" si="4"/>
        <v>17440</v>
      </c>
    </row>
    <row r="164" spans="1:7" x14ac:dyDescent="0.2">
      <c r="A164" s="32" t="str">
        <f>StartupfileInput!A162</f>
        <v>3645</v>
      </c>
      <c r="B164" s="33" t="str">
        <f>INDEX(Calculation!$B$4:$M$333,MATCH(Summary!$A164,Calculation!$B$4:$B$333,0),2)</f>
        <v>Lewis Central</v>
      </c>
      <c r="C164" s="33">
        <f>INDEX(Calculation!$B$4:$M$333,MATCH(Summary!$A164,Calculation!$B$4:$B$333,0),5)</f>
        <v>6.2779999999999996</v>
      </c>
      <c r="D164" s="33">
        <f>INDEX(Calculation!$B$4:$M$333,MATCH(Summary!$A164,Calculation!$B$4:$B$333,0),6)</f>
        <v>5.05</v>
      </c>
      <c r="E164" s="46">
        <f t="shared" si="5"/>
        <v>11.327999999999999</v>
      </c>
      <c r="F164" s="33">
        <f>INDEX(Calculation!$B$4:$M$333,MATCH(Summary!$A164,Calculation!$B$4:$B$333,0),9)</f>
        <v>6736</v>
      </c>
      <c r="G164" s="35">
        <f t="shared" si="4"/>
        <v>76305</v>
      </c>
    </row>
    <row r="165" spans="1:7" x14ac:dyDescent="0.2">
      <c r="A165" s="32" t="str">
        <f>StartupfileInput!A163</f>
        <v>3715</v>
      </c>
      <c r="B165" s="33" t="str">
        <f>INDEX(Calculation!$B$4:$M$333,MATCH(Summary!$A165,Calculation!$B$4:$B$333,0),2)</f>
        <v>Linn-Mar</v>
      </c>
      <c r="C165" s="33">
        <f>INDEX(Calculation!$B$4:$M$333,MATCH(Summary!$A165,Calculation!$B$4:$B$333,0),5)</f>
        <v>11.266999999999999</v>
      </c>
      <c r="D165" s="33">
        <f>INDEX(Calculation!$B$4:$M$333,MATCH(Summary!$A165,Calculation!$B$4:$B$333,0),6)</f>
        <v>15.17</v>
      </c>
      <c r="E165" s="46">
        <f t="shared" si="5"/>
        <v>26.436999999999998</v>
      </c>
      <c r="F165" s="33">
        <f>INDEX(Calculation!$B$4:$M$333,MATCH(Summary!$A165,Calculation!$B$4:$B$333,0),9)</f>
        <v>6736</v>
      </c>
      <c r="G165" s="35">
        <f t="shared" si="4"/>
        <v>178080</v>
      </c>
    </row>
    <row r="166" spans="1:7" x14ac:dyDescent="0.2">
      <c r="A166" s="32" t="str">
        <f>StartupfileInput!A164</f>
        <v>3744</v>
      </c>
      <c r="B166" s="33" t="str">
        <f>INDEX(Calculation!$B$4:$M$333,MATCH(Summary!$A166,Calculation!$B$4:$B$333,0),2)</f>
        <v>Lisbon</v>
      </c>
      <c r="C166" s="33">
        <f>INDEX(Calculation!$B$4:$M$333,MATCH(Summary!$A166,Calculation!$B$4:$B$333,0),5)</f>
        <v>0.83299999999999996</v>
      </c>
      <c r="D166" s="33">
        <f>INDEX(Calculation!$B$4:$M$333,MATCH(Summary!$A166,Calculation!$B$4:$B$333,0),6)</f>
        <v>1.3169999999999999</v>
      </c>
      <c r="E166" s="46">
        <f t="shared" si="5"/>
        <v>2.15</v>
      </c>
      <c r="F166" s="33">
        <f>INDEX(Calculation!$B$4:$M$333,MATCH(Summary!$A166,Calculation!$B$4:$B$333,0),9)</f>
        <v>6736</v>
      </c>
      <c r="G166" s="35">
        <f t="shared" si="4"/>
        <v>14482</v>
      </c>
    </row>
    <row r="167" spans="1:7" x14ac:dyDescent="0.2">
      <c r="A167" s="32" t="str">
        <f>StartupfileInput!A165</f>
        <v>3798</v>
      </c>
      <c r="B167" s="33" t="str">
        <f>INDEX(Calculation!$B$4:$M$333,MATCH(Summary!$A167,Calculation!$B$4:$B$333,0),2)</f>
        <v>Logan-Magnolia</v>
      </c>
      <c r="C167" s="33">
        <f>INDEX(Calculation!$B$4:$M$333,MATCH(Summary!$A167,Calculation!$B$4:$B$333,0),5)</f>
        <v>1.014</v>
      </c>
      <c r="D167" s="33">
        <f>INDEX(Calculation!$B$4:$M$333,MATCH(Summary!$A167,Calculation!$B$4:$B$333,0),6)</f>
        <v>1.151</v>
      </c>
      <c r="E167" s="46">
        <f t="shared" si="5"/>
        <v>2.165</v>
      </c>
      <c r="F167" s="33">
        <f>INDEX(Calculation!$B$4:$M$333,MATCH(Summary!$A167,Calculation!$B$4:$B$333,0),9)</f>
        <v>6737</v>
      </c>
      <c r="G167" s="35">
        <f t="shared" si="4"/>
        <v>14586</v>
      </c>
    </row>
    <row r="168" spans="1:7" x14ac:dyDescent="0.2">
      <c r="A168" s="32" t="str">
        <f>StartupfileInput!A166</f>
        <v>3816</v>
      </c>
      <c r="B168" s="33" t="str">
        <f>INDEX(Calculation!$B$4:$M$333,MATCH(Summary!$A168,Calculation!$B$4:$B$333,0),2)</f>
        <v>Lone Tree</v>
      </c>
      <c r="C168" s="33">
        <f>INDEX(Calculation!$B$4:$M$333,MATCH(Summary!$A168,Calculation!$B$4:$B$333,0),5)</f>
        <v>0.94699999999999995</v>
      </c>
      <c r="D168" s="33">
        <f>INDEX(Calculation!$B$4:$M$333,MATCH(Summary!$A168,Calculation!$B$4:$B$333,0),6)</f>
        <v>0.747</v>
      </c>
      <c r="E168" s="46">
        <f t="shared" si="5"/>
        <v>1.694</v>
      </c>
      <c r="F168" s="33">
        <f>INDEX(Calculation!$B$4:$M$333,MATCH(Summary!$A168,Calculation!$B$4:$B$333,0),9)</f>
        <v>6736</v>
      </c>
      <c r="G168" s="35">
        <f t="shared" si="4"/>
        <v>11411</v>
      </c>
    </row>
    <row r="169" spans="1:7" x14ac:dyDescent="0.2">
      <c r="A169" s="32" t="str">
        <f>StartupfileInput!A167</f>
        <v>3841</v>
      </c>
      <c r="B169" s="33" t="str">
        <f>INDEX(Calculation!$B$4:$M$333,MATCH(Summary!$A169,Calculation!$B$4:$B$333,0),2)</f>
        <v>Louisa-Muscatine</v>
      </c>
      <c r="C169" s="33">
        <f>INDEX(Calculation!$B$4:$M$333,MATCH(Summary!$A169,Calculation!$B$4:$B$333,0),5)</f>
        <v>1.639</v>
      </c>
      <c r="D169" s="33">
        <f>INDEX(Calculation!$B$4:$M$333,MATCH(Summary!$A169,Calculation!$B$4:$B$333,0),6)</f>
        <v>1.51</v>
      </c>
      <c r="E169" s="46">
        <f t="shared" si="5"/>
        <v>3.149</v>
      </c>
      <c r="F169" s="33">
        <f>INDEX(Calculation!$B$4:$M$333,MATCH(Summary!$A169,Calculation!$B$4:$B$333,0),9)</f>
        <v>6736</v>
      </c>
      <c r="G169" s="35">
        <f t="shared" si="4"/>
        <v>21212</v>
      </c>
    </row>
    <row r="170" spans="1:7" x14ac:dyDescent="0.2">
      <c r="A170" s="32" t="str">
        <f>StartupfileInput!A168</f>
        <v>3897</v>
      </c>
      <c r="B170" s="33" t="str">
        <f>INDEX(Calculation!$B$4:$M$333,MATCH(Summary!$A170,Calculation!$B$4:$B$333,0),2)</f>
        <v>Lu Verne</v>
      </c>
      <c r="C170" s="33">
        <f>INDEX(Calculation!$B$4:$M$333,MATCH(Summary!$A170,Calculation!$B$4:$B$333,0),5)</f>
        <v>0.75</v>
      </c>
      <c r="D170" s="33">
        <f>INDEX(Calculation!$B$4:$M$333,MATCH(Summary!$A170,Calculation!$B$4:$B$333,0),6)</f>
        <v>0.33700000000000002</v>
      </c>
      <c r="E170" s="46">
        <f t="shared" si="5"/>
        <v>1.087</v>
      </c>
      <c r="F170" s="33">
        <f>INDEX(Calculation!$B$4:$M$333,MATCH(Summary!$A170,Calculation!$B$4:$B$333,0),9)</f>
        <v>6906</v>
      </c>
      <c r="G170" s="35">
        <f t="shared" si="4"/>
        <v>7507</v>
      </c>
    </row>
    <row r="171" spans="1:7" x14ac:dyDescent="0.2">
      <c r="A171" s="32" t="str">
        <f>StartupfileInput!A169</f>
        <v>3906</v>
      </c>
      <c r="B171" s="33" t="str">
        <f>INDEX(Calculation!$B$4:$M$333,MATCH(Summary!$A171,Calculation!$B$4:$B$333,0),2)</f>
        <v>Lynnville-Sully</v>
      </c>
      <c r="C171" s="33">
        <f>INDEX(Calculation!$B$4:$M$333,MATCH(Summary!$A171,Calculation!$B$4:$B$333,0),5)</f>
        <v>0.91800000000000004</v>
      </c>
      <c r="D171" s="33">
        <f>INDEX(Calculation!$B$4:$M$333,MATCH(Summary!$A171,Calculation!$B$4:$B$333,0),6)</f>
        <v>0.94399999999999995</v>
      </c>
      <c r="E171" s="46">
        <f t="shared" si="5"/>
        <v>1.8620000000000001</v>
      </c>
      <c r="F171" s="33">
        <f>INDEX(Calculation!$B$4:$M$333,MATCH(Summary!$A171,Calculation!$B$4:$B$333,0),9)</f>
        <v>6736</v>
      </c>
      <c r="G171" s="35">
        <f t="shared" si="4"/>
        <v>12542</v>
      </c>
    </row>
    <row r="172" spans="1:7" x14ac:dyDescent="0.2">
      <c r="A172" s="32" t="str">
        <f>StartupfileInput!A170</f>
        <v>4419</v>
      </c>
      <c r="B172" s="33" t="str">
        <f>INDEX(Calculation!$B$4:$M$333,MATCH(Summary!$A172,Calculation!$B$4:$B$333,0),2)</f>
        <v>MFL Mar Mac</v>
      </c>
      <c r="C172" s="33">
        <f>INDEX(Calculation!$B$4:$M$333,MATCH(Summary!$A172,Calculation!$B$4:$B$333,0),5)</f>
        <v>2.1589999999999998</v>
      </c>
      <c r="D172" s="33">
        <f>INDEX(Calculation!$B$4:$M$333,MATCH(Summary!$A172,Calculation!$B$4:$B$333,0),6)</f>
        <v>1.5449999999999999</v>
      </c>
      <c r="E172" s="46">
        <f t="shared" si="5"/>
        <v>3.7039999999999997</v>
      </c>
      <c r="F172" s="33">
        <f>INDEX(Calculation!$B$4:$M$333,MATCH(Summary!$A172,Calculation!$B$4:$B$333,0),9)</f>
        <v>6768</v>
      </c>
      <c r="G172" s="35">
        <f t="shared" si="4"/>
        <v>25069</v>
      </c>
    </row>
    <row r="173" spans="1:7" x14ac:dyDescent="0.2">
      <c r="A173" s="32" t="str">
        <f>StartupfileInput!A171</f>
        <v>3942</v>
      </c>
      <c r="B173" s="33" t="str">
        <f>INDEX(Calculation!$B$4:$M$333,MATCH(Summary!$A173,Calculation!$B$4:$B$333,0),2)</f>
        <v>Madrid</v>
      </c>
      <c r="C173" s="33">
        <f>INDEX(Calculation!$B$4:$M$333,MATCH(Summary!$A173,Calculation!$B$4:$B$333,0),5)</f>
        <v>1.413</v>
      </c>
      <c r="D173" s="33">
        <f>INDEX(Calculation!$B$4:$M$333,MATCH(Summary!$A173,Calculation!$B$4:$B$333,0),6)</f>
        <v>1.395</v>
      </c>
      <c r="E173" s="46">
        <f t="shared" si="5"/>
        <v>2.8079999999999998</v>
      </c>
      <c r="F173" s="33">
        <f>INDEX(Calculation!$B$4:$M$333,MATCH(Summary!$A173,Calculation!$B$4:$B$333,0),9)</f>
        <v>6736</v>
      </c>
      <c r="G173" s="35">
        <f t="shared" si="4"/>
        <v>18915</v>
      </c>
    </row>
    <row r="174" spans="1:7" x14ac:dyDescent="0.2">
      <c r="A174" s="32" t="str">
        <f>StartupfileInput!A172</f>
        <v>4023</v>
      </c>
      <c r="B174" s="33" t="str">
        <f>INDEX(Calculation!$B$4:$M$333,MATCH(Summary!$A174,Calculation!$B$4:$B$333,0),2)</f>
        <v>Manson-Northwest Webster</v>
      </c>
      <c r="C174" s="33">
        <f>INDEX(Calculation!$B$4:$M$333,MATCH(Summary!$A174,Calculation!$B$4:$B$333,0),5)</f>
        <v>1.504</v>
      </c>
      <c r="D174" s="33">
        <f>INDEX(Calculation!$B$4:$M$333,MATCH(Summary!$A174,Calculation!$B$4:$B$333,0),6)</f>
        <v>1.3420000000000001</v>
      </c>
      <c r="E174" s="46">
        <f t="shared" si="5"/>
        <v>2.8460000000000001</v>
      </c>
      <c r="F174" s="33">
        <f>INDEX(Calculation!$B$4:$M$333,MATCH(Summary!$A174,Calculation!$B$4:$B$333,0),9)</f>
        <v>6791</v>
      </c>
      <c r="G174" s="35">
        <f t="shared" si="4"/>
        <v>19327</v>
      </c>
    </row>
    <row r="175" spans="1:7" x14ac:dyDescent="0.2">
      <c r="A175" s="32" t="str">
        <f>StartupfileInput!A173</f>
        <v>4033</v>
      </c>
      <c r="B175" s="33" t="str">
        <f>INDEX(Calculation!$B$4:$M$333,MATCH(Summary!$A175,Calculation!$B$4:$B$333,0),2)</f>
        <v>Maple Valley-Anthon Oto</v>
      </c>
      <c r="C175" s="33">
        <f>INDEX(Calculation!$B$4:$M$333,MATCH(Summary!$A175,Calculation!$B$4:$B$333,0),5)</f>
        <v>2.5299999999999998</v>
      </c>
      <c r="D175" s="33">
        <f>INDEX(Calculation!$B$4:$M$333,MATCH(Summary!$A175,Calculation!$B$4:$B$333,0),6)</f>
        <v>1.335</v>
      </c>
      <c r="E175" s="46">
        <f t="shared" si="5"/>
        <v>3.8649999999999998</v>
      </c>
      <c r="F175" s="33">
        <f>INDEX(Calculation!$B$4:$M$333,MATCH(Summary!$A175,Calculation!$B$4:$B$333,0),9)</f>
        <v>6838</v>
      </c>
      <c r="G175" s="35">
        <f t="shared" si="4"/>
        <v>26429</v>
      </c>
    </row>
    <row r="176" spans="1:7" x14ac:dyDescent="0.2">
      <c r="A176" s="32" t="str">
        <f>StartupfileInput!A174</f>
        <v>4041</v>
      </c>
      <c r="B176" s="33" t="str">
        <f>INDEX(Calculation!$B$4:$M$333,MATCH(Summary!$A176,Calculation!$B$4:$B$333,0),2)</f>
        <v>Maquoketa</v>
      </c>
      <c r="C176" s="33">
        <f>INDEX(Calculation!$B$4:$M$333,MATCH(Summary!$A176,Calculation!$B$4:$B$333,0),5)</f>
        <v>5.9329999999999998</v>
      </c>
      <c r="D176" s="33">
        <f>INDEX(Calculation!$B$4:$M$333,MATCH(Summary!$A176,Calculation!$B$4:$B$333,0),6)</f>
        <v>2.7240000000000002</v>
      </c>
      <c r="E176" s="46">
        <f t="shared" si="5"/>
        <v>8.657</v>
      </c>
      <c r="F176" s="33">
        <f>INDEX(Calculation!$B$4:$M$333,MATCH(Summary!$A176,Calculation!$B$4:$B$333,0),9)</f>
        <v>6736</v>
      </c>
      <c r="G176" s="35">
        <f t="shared" si="4"/>
        <v>58314</v>
      </c>
    </row>
    <row r="177" spans="1:7" x14ac:dyDescent="0.2">
      <c r="A177" s="32" t="str">
        <f>StartupfileInput!A175</f>
        <v>4043</v>
      </c>
      <c r="B177" s="33" t="str">
        <f>INDEX(Calculation!$B$4:$M$333,MATCH(Summary!$A177,Calculation!$B$4:$B$333,0),2)</f>
        <v>Maquoketa Valley</v>
      </c>
      <c r="C177" s="33">
        <f>INDEX(Calculation!$B$4:$M$333,MATCH(Summary!$A177,Calculation!$B$4:$B$333,0),5)</f>
        <v>1.6579999999999999</v>
      </c>
      <c r="D177" s="33">
        <f>INDEX(Calculation!$B$4:$M$333,MATCH(Summary!$A177,Calculation!$B$4:$B$333,0),6)</f>
        <v>1.3720000000000001</v>
      </c>
      <c r="E177" s="46">
        <f t="shared" si="5"/>
        <v>3.0300000000000002</v>
      </c>
      <c r="F177" s="33">
        <f>INDEX(Calculation!$B$4:$M$333,MATCH(Summary!$A177,Calculation!$B$4:$B$333,0),9)</f>
        <v>6763</v>
      </c>
      <c r="G177" s="35">
        <f t="shared" si="4"/>
        <v>20492</v>
      </c>
    </row>
    <row r="178" spans="1:7" x14ac:dyDescent="0.2">
      <c r="A178" s="32" t="str">
        <f>StartupfileInput!A176</f>
        <v>4068</v>
      </c>
      <c r="B178" s="33" t="str">
        <f>INDEX(Calculation!$B$4:$M$333,MATCH(Summary!$A178,Calculation!$B$4:$B$333,0),2)</f>
        <v>Marcus-Meriden Cleghorn</v>
      </c>
      <c r="C178" s="33">
        <f>INDEX(Calculation!$B$4:$M$333,MATCH(Summary!$A178,Calculation!$B$4:$B$333,0),5)</f>
        <v>0.995</v>
      </c>
      <c r="D178" s="33">
        <f>INDEX(Calculation!$B$4:$M$333,MATCH(Summary!$A178,Calculation!$B$4:$B$333,0),6)</f>
        <v>0.86599999999999999</v>
      </c>
      <c r="E178" s="46">
        <f t="shared" si="5"/>
        <v>1.861</v>
      </c>
      <c r="F178" s="33">
        <f>INDEX(Calculation!$B$4:$M$333,MATCH(Summary!$A178,Calculation!$B$4:$B$333,0),9)</f>
        <v>6766</v>
      </c>
      <c r="G178" s="35">
        <f t="shared" si="4"/>
        <v>12592</v>
      </c>
    </row>
    <row r="179" spans="1:7" x14ac:dyDescent="0.2">
      <c r="A179" s="32" t="str">
        <f>StartupfileInput!A177</f>
        <v>4086</v>
      </c>
      <c r="B179" s="33" t="str">
        <f>INDEX(Calculation!$B$4:$M$333,MATCH(Summary!$A179,Calculation!$B$4:$B$333,0),2)</f>
        <v>Marion</v>
      </c>
      <c r="C179" s="33">
        <f>INDEX(Calculation!$B$4:$M$333,MATCH(Summary!$A179,Calculation!$B$4:$B$333,0),5)</f>
        <v>3.8170000000000002</v>
      </c>
      <c r="D179" s="33">
        <f>INDEX(Calculation!$B$4:$M$333,MATCH(Summary!$A179,Calculation!$B$4:$B$333,0),6)</f>
        <v>3.9129999999999998</v>
      </c>
      <c r="E179" s="46">
        <f t="shared" si="5"/>
        <v>7.73</v>
      </c>
      <c r="F179" s="33">
        <f>INDEX(Calculation!$B$4:$M$333,MATCH(Summary!$A179,Calculation!$B$4:$B$333,0),9)</f>
        <v>6833</v>
      </c>
      <c r="G179" s="35">
        <f t="shared" si="4"/>
        <v>52819</v>
      </c>
    </row>
    <row r="180" spans="1:7" x14ac:dyDescent="0.2">
      <c r="A180" s="32" t="str">
        <f>StartupfileInput!A178</f>
        <v>4104</v>
      </c>
      <c r="B180" s="33" t="str">
        <f>INDEX(Calculation!$B$4:$M$333,MATCH(Summary!$A180,Calculation!$B$4:$B$333,0),2)</f>
        <v>Marshalltown</v>
      </c>
      <c r="C180" s="33">
        <f>INDEX(Calculation!$B$4:$M$333,MATCH(Summary!$A180,Calculation!$B$4:$B$333,0),5)</f>
        <v>20.254999999999999</v>
      </c>
      <c r="D180" s="33">
        <f>INDEX(Calculation!$B$4:$M$333,MATCH(Summary!$A180,Calculation!$B$4:$B$333,0),6)</f>
        <v>11.135</v>
      </c>
      <c r="E180" s="46">
        <f t="shared" si="5"/>
        <v>31.39</v>
      </c>
      <c r="F180" s="33">
        <f>INDEX(Calculation!$B$4:$M$333,MATCH(Summary!$A180,Calculation!$B$4:$B$333,0),9)</f>
        <v>6772</v>
      </c>
      <c r="G180" s="35">
        <f t="shared" si="4"/>
        <v>212573</v>
      </c>
    </row>
    <row r="181" spans="1:7" x14ac:dyDescent="0.2">
      <c r="A181" s="32" t="str">
        <f>StartupfileInput!A179</f>
        <v>4122</v>
      </c>
      <c r="B181" s="33" t="str">
        <f>INDEX(Calculation!$B$4:$M$333,MATCH(Summary!$A181,Calculation!$B$4:$B$333,0),2)</f>
        <v>Martensdale-St Marys</v>
      </c>
      <c r="C181" s="33">
        <f>INDEX(Calculation!$B$4:$M$333,MATCH(Summary!$A181,Calculation!$B$4:$B$333,0),5)</f>
        <v>0.625</v>
      </c>
      <c r="D181" s="33">
        <f>INDEX(Calculation!$B$4:$M$333,MATCH(Summary!$A181,Calculation!$B$4:$B$333,0),6)</f>
        <v>1.0449999999999999</v>
      </c>
      <c r="E181" s="46">
        <f t="shared" si="5"/>
        <v>1.67</v>
      </c>
      <c r="F181" s="33">
        <f>INDEX(Calculation!$B$4:$M$333,MATCH(Summary!$A181,Calculation!$B$4:$B$333,0),9)</f>
        <v>6736</v>
      </c>
      <c r="G181" s="35">
        <f t="shared" si="4"/>
        <v>11249</v>
      </c>
    </row>
    <row r="182" spans="1:7" x14ac:dyDescent="0.2">
      <c r="A182" s="32" t="str">
        <f>StartupfileInput!A180</f>
        <v>4131</v>
      </c>
      <c r="B182" s="33" t="str">
        <f>INDEX(Calculation!$B$4:$M$333,MATCH(Summary!$A182,Calculation!$B$4:$B$333,0),2)</f>
        <v>Mason City</v>
      </c>
      <c r="C182" s="33">
        <f>INDEX(Calculation!$B$4:$M$333,MATCH(Summary!$A182,Calculation!$B$4:$B$333,0),5)</f>
        <v>13.645</v>
      </c>
      <c r="D182" s="33">
        <f>INDEX(Calculation!$B$4:$M$333,MATCH(Summary!$A182,Calculation!$B$4:$B$333,0),6)</f>
        <v>7.4240000000000004</v>
      </c>
      <c r="E182" s="46">
        <f t="shared" si="5"/>
        <v>21.068999999999999</v>
      </c>
      <c r="F182" s="33">
        <f>INDEX(Calculation!$B$4:$M$333,MATCH(Summary!$A182,Calculation!$B$4:$B$333,0),9)</f>
        <v>6803</v>
      </c>
      <c r="G182" s="35">
        <f t="shared" si="4"/>
        <v>143332</v>
      </c>
    </row>
    <row r="183" spans="1:7" x14ac:dyDescent="0.2">
      <c r="A183" s="32" t="str">
        <f>StartupfileInput!A181</f>
        <v>4203</v>
      </c>
      <c r="B183" s="33" t="str">
        <f>INDEX(Calculation!$B$4:$M$333,MATCH(Summary!$A183,Calculation!$B$4:$B$333,0),2)</f>
        <v>Mediapolis</v>
      </c>
      <c r="C183" s="33">
        <f>INDEX(Calculation!$B$4:$M$333,MATCH(Summary!$A183,Calculation!$B$4:$B$333,0),5)</f>
        <v>1.3560000000000001</v>
      </c>
      <c r="D183" s="33">
        <f>INDEX(Calculation!$B$4:$M$333,MATCH(Summary!$A183,Calculation!$B$4:$B$333,0),6)</f>
        <v>1.613</v>
      </c>
      <c r="E183" s="46">
        <f t="shared" si="5"/>
        <v>2.9690000000000003</v>
      </c>
      <c r="F183" s="33">
        <f>INDEX(Calculation!$B$4:$M$333,MATCH(Summary!$A183,Calculation!$B$4:$B$333,0),9)</f>
        <v>6736</v>
      </c>
      <c r="G183" s="35">
        <f t="shared" si="4"/>
        <v>19999</v>
      </c>
    </row>
    <row r="184" spans="1:7" x14ac:dyDescent="0.2">
      <c r="A184" s="32" t="str">
        <f>StartupfileInput!A182</f>
        <v>4212</v>
      </c>
      <c r="B184" s="33" t="str">
        <f>INDEX(Calculation!$B$4:$M$333,MATCH(Summary!$A184,Calculation!$B$4:$B$333,0),2)</f>
        <v>Melcher-Dallas</v>
      </c>
      <c r="C184" s="33">
        <f>INDEX(Calculation!$B$4:$M$333,MATCH(Summary!$A184,Calculation!$B$4:$B$333,0),5)</f>
        <v>0.93400000000000005</v>
      </c>
      <c r="D184" s="33">
        <f>INDEX(Calculation!$B$4:$M$333,MATCH(Summary!$A184,Calculation!$B$4:$B$333,0),6)</f>
        <v>0.67700000000000005</v>
      </c>
      <c r="E184" s="46">
        <f t="shared" si="5"/>
        <v>1.6110000000000002</v>
      </c>
      <c r="F184" s="33">
        <f>INDEX(Calculation!$B$4:$M$333,MATCH(Summary!$A184,Calculation!$B$4:$B$333,0),9)</f>
        <v>6736</v>
      </c>
      <c r="G184" s="35">
        <f t="shared" si="4"/>
        <v>10852</v>
      </c>
    </row>
    <row r="185" spans="1:7" x14ac:dyDescent="0.2">
      <c r="A185" s="32" t="str">
        <f>StartupfileInput!A183</f>
        <v>4271</v>
      </c>
      <c r="B185" s="33" t="str">
        <f>INDEX(Calculation!$B$4:$M$333,MATCH(Summary!$A185,Calculation!$B$4:$B$333,0),2)</f>
        <v>Mid-Prairie</v>
      </c>
      <c r="C185" s="33">
        <f>INDEX(Calculation!$B$4:$M$333,MATCH(Summary!$A185,Calculation!$B$4:$B$333,0),5)</f>
        <v>2.1</v>
      </c>
      <c r="D185" s="33">
        <f>INDEX(Calculation!$B$4:$M$333,MATCH(Summary!$A185,Calculation!$B$4:$B$333,0),6)</f>
        <v>2.5470000000000002</v>
      </c>
      <c r="E185" s="46">
        <f t="shared" si="5"/>
        <v>4.6470000000000002</v>
      </c>
      <c r="F185" s="33">
        <f>INDEX(Calculation!$B$4:$M$333,MATCH(Summary!$A185,Calculation!$B$4:$B$333,0),9)</f>
        <v>6755</v>
      </c>
      <c r="G185" s="35">
        <f t="shared" si="4"/>
        <v>31390</v>
      </c>
    </row>
    <row r="186" spans="1:7" x14ac:dyDescent="0.2">
      <c r="A186" s="32" t="str">
        <f>StartupfileInput!A184</f>
        <v>4269</v>
      </c>
      <c r="B186" s="33" t="str">
        <f>INDEX(Calculation!$B$4:$M$333,MATCH(Summary!$A186,Calculation!$B$4:$B$333,0),2)</f>
        <v>Midland</v>
      </c>
      <c r="C186" s="33">
        <f>INDEX(Calculation!$B$4:$M$333,MATCH(Summary!$A186,Calculation!$B$4:$B$333,0),5)</f>
        <v>1.7490000000000001</v>
      </c>
      <c r="D186" s="33">
        <f>INDEX(Calculation!$B$4:$M$333,MATCH(Summary!$A186,Calculation!$B$4:$B$333,0),6)</f>
        <v>1.0920000000000001</v>
      </c>
      <c r="E186" s="46">
        <f t="shared" si="5"/>
        <v>2.8410000000000002</v>
      </c>
      <c r="F186" s="33">
        <f>INDEX(Calculation!$B$4:$M$333,MATCH(Summary!$A186,Calculation!$B$4:$B$333,0),9)</f>
        <v>6820</v>
      </c>
      <c r="G186" s="35">
        <f t="shared" si="4"/>
        <v>19376</v>
      </c>
    </row>
    <row r="187" spans="1:7" x14ac:dyDescent="0.2">
      <c r="A187" s="32" t="str">
        <f>StartupfileInput!A185</f>
        <v>4356</v>
      </c>
      <c r="B187" s="33" t="str">
        <f>INDEX(Calculation!$B$4:$M$333,MATCH(Summary!$A187,Calculation!$B$4:$B$333,0),2)</f>
        <v>Missouri Valley</v>
      </c>
      <c r="C187" s="33">
        <f>INDEX(Calculation!$B$4:$M$333,MATCH(Summary!$A187,Calculation!$B$4:$B$333,0),5)</f>
        <v>2.3029999999999999</v>
      </c>
      <c r="D187" s="33">
        <f>INDEX(Calculation!$B$4:$M$333,MATCH(Summary!$A187,Calculation!$B$4:$B$333,0),6)</f>
        <v>1.698</v>
      </c>
      <c r="E187" s="46">
        <f t="shared" si="5"/>
        <v>4.0009999999999994</v>
      </c>
      <c r="F187" s="33">
        <f>INDEX(Calculation!$B$4:$M$333,MATCH(Summary!$A187,Calculation!$B$4:$B$333,0),9)</f>
        <v>6736</v>
      </c>
      <c r="G187" s="35">
        <f t="shared" si="4"/>
        <v>26951</v>
      </c>
    </row>
    <row r="188" spans="1:7" x14ac:dyDescent="0.2">
      <c r="A188" s="32" t="str">
        <f>StartupfileInput!A186</f>
        <v>4149</v>
      </c>
      <c r="B188" s="33" t="str">
        <f>INDEX(Calculation!$B$4:$M$333,MATCH(Summary!$A188,Calculation!$B$4:$B$333,0),2)</f>
        <v>Moc-Floyd Valley</v>
      </c>
      <c r="C188" s="33">
        <f>INDEX(Calculation!$B$4:$M$333,MATCH(Summary!$A188,Calculation!$B$4:$B$333,0),5)</f>
        <v>2.8039999999999998</v>
      </c>
      <c r="D188" s="33">
        <f>INDEX(Calculation!$B$4:$M$333,MATCH(Summary!$A188,Calculation!$B$4:$B$333,0),6)</f>
        <v>2.93</v>
      </c>
      <c r="E188" s="46">
        <f t="shared" si="5"/>
        <v>5.734</v>
      </c>
      <c r="F188" s="33">
        <f>INDEX(Calculation!$B$4:$M$333,MATCH(Summary!$A188,Calculation!$B$4:$B$333,0),9)</f>
        <v>6771</v>
      </c>
      <c r="G188" s="35">
        <f t="shared" si="4"/>
        <v>38825</v>
      </c>
    </row>
    <row r="189" spans="1:7" x14ac:dyDescent="0.2">
      <c r="A189" s="32" t="str">
        <f>StartupfileInput!A187</f>
        <v>4437</v>
      </c>
      <c r="B189" s="33" t="str">
        <f>INDEX(Calculation!$B$4:$M$333,MATCH(Summary!$A189,Calculation!$B$4:$B$333,0),2)</f>
        <v>Montezuma</v>
      </c>
      <c r="C189" s="33">
        <f>INDEX(Calculation!$B$4:$M$333,MATCH(Summary!$A189,Calculation!$B$4:$B$333,0),5)</f>
        <v>0.96699999999999997</v>
      </c>
      <c r="D189" s="33">
        <f>INDEX(Calculation!$B$4:$M$333,MATCH(Summary!$A189,Calculation!$B$4:$B$333,0),6)</f>
        <v>1.014</v>
      </c>
      <c r="E189" s="46">
        <f t="shared" si="5"/>
        <v>1.9809999999999999</v>
      </c>
      <c r="F189" s="33">
        <f>INDEX(Calculation!$B$4:$M$333,MATCH(Summary!$A189,Calculation!$B$4:$B$333,0),9)</f>
        <v>6736</v>
      </c>
      <c r="G189" s="35">
        <f t="shared" si="4"/>
        <v>13344</v>
      </c>
    </row>
    <row r="190" spans="1:7" x14ac:dyDescent="0.2">
      <c r="A190" s="32" t="str">
        <f>StartupfileInput!A188</f>
        <v>4446</v>
      </c>
      <c r="B190" s="33" t="str">
        <f>INDEX(Calculation!$B$4:$M$333,MATCH(Summary!$A190,Calculation!$B$4:$B$333,0),2)</f>
        <v>Monticello</v>
      </c>
      <c r="C190" s="33">
        <f>INDEX(Calculation!$B$4:$M$333,MATCH(Summary!$A190,Calculation!$B$4:$B$333,0),5)</f>
        <v>2.2330000000000001</v>
      </c>
      <c r="D190" s="33">
        <f>INDEX(Calculation!$B$4:$M$333,MATCH(Summary!$A190,Calculation!$B$4:$B$333,0),6)</f>
        <v>2.0270000000000001</v>
      </c>
      <c r="E190" s="46">
        <f t="shared" si="5"/>
        <v>4.26</v>
      </c>
      <c r="F190" s="33">
        <f>INDEX(Calculation!$B$4:$M$333,MATCH(Summary!$A190,Calculation!$B$4:$B$333,0),9)</f>
        <v>6736</v>
      </c>
      <c r="G190" s="35">
        <f t="shared" si="4"/>
        <v>28695</v>
      </c>
    </row>
    <row r="191" spans="1:7" x14ac:dyDescent="0.2">
      <c r="A191" s="32" t="str">
        <f>StartupfileInput!A189</f>
        <v>4491</v>
      </c>
      <c r="B191" s="33" t="str">
        <f>INDEX(Calculation!$B$4:$M$333,MATCH(Summary!$A191,Calculation!$B$4:$B$333,0),2)</f>
        <v>Moravia</v>
      </c>
      <c r="C191" s="33">
        <f>INDEX(Calculation!$B$4:$M$333,MATCH(Summary!$A191,Calculation!$B$4:$B$333,0),5)</f>
        <v>1.008</v>
      </c>
      <c r="D191" s="33">
        <f>INDEX(Calculation!$B$4:$M$333,MATCH(Summary!$A191,Calculation!$B$4:$B$333,0),6)</f>
        <v>0.70299999999999996</v>
      </c>
      <c r="E191" s="46">
        <f t="shared" si="5"/>
        <v>1.7109999999999999</v>
      </c>
      <c r="F191" s="33">
        <f>INDEX(Calculation!$B$4:$M$333,MATCH(Summary!$A191,Calculation!$B$4:$B$333,0),9)</f>
        <v>6736</v>
      </c>
      <c r="G191" s="35">
        <f t="shared" si="4"/>
        <v>11525</v>
      </c>
    </row>
    <row r="192" spans="1:7" x14ac:dyDescent="0.2">
      <c r="A192" s="32" t="str">
        <f>StartupfileInput!A190</f>
        <v>4505</v>
      </c>
      <c r="B192" s="33" t="str">
        <f>INDEX(Calculation!$B$4:$M$333,MATCH(Summary!$A192,Calculation!$B$4:$B$333,0),2)</f>
        <v>Mormon Trail</v>
      </c>
      <c r="C192" s="33">
        <f>INDEX(Calculation!$B$4:$M$333,MATCH(Summary!$A192,Calculation!$B$4:$B$333,0),5)</f>
        <v>1.0389999999999999</v>
      </c>
      <c r="D192" s="33">
        <f>INDEX(Calculation!$B$4:$M$333,MATCH(Summary!$A192,Calculation!$B$4:$B$333,0),6)</f>
        <v>0.54500000000000004</v>
      </c>
      <c r="E192" s="46">
        <f t="shared" si="5"/>
        <v>1.5840000000000001</v>
      </c>
      <c r="F192" s="33">
        <f>INDEX(Calculation!$B$4:$M$333,MATCH(Summary!$A192,Calculation!$B$4:$B$333,0),9)</f>
        <v>6805</v>
      </c>
      <c r="G192" s="35">
        <f t="shared" si="4"/>
        <v>10779</v>
      </c>
    </row>
    <row r="193" spans="1:7" x14ac:dyDescent="0.2">
      <c r="A193" s="32" t="str">
        <f>StartupfileInput!A191</f>
        <v>4509</v>
      </c>
      <c r="B193" s="33" t="str">
        <f>INDEX(Calculation!$B$4:$M$333,MATCH(Summary!$A193,Calculation!$B$4:$B$333,0),2)</f>
        <v>Morning Sun</v>
      </c>
      <c r="C193" s="33">
        <f>INDEX(Calculation!$B$4:$M$333,MATCH(Summary!$A193,Calculation!$B$4:$B$333,0),5)</f>
        <v>0.53200000000000003</v>
      </c>
      <c r="D193" s="33">
        <f>INDEX(Calculation!$B$4:$M$333,MATCH(Summary!$A193,Calculation!$B$4:$B$333,0),6)</f>
        <v>0.42699999999999999</v>
      </c>
      <c r="E193" s="46">
        <f t="shared" si="5"/>
        <v>0.95900000000000007</v>
      </c>
      <c r="F193" s="33">
        <f>INDEX(Calculation!$B$4:$M$333,MATCH(Summary!$A193,Calculation!$B$4:$B$333,0),9)</f>
        <v>6736</v>
      </c>
      <c r="G193" s="35">
        <f t="shared" si="4"/>
        <v>6460</v>
      </c>
    </row>
    <row r="194" spans="1:7" x14ac:dyDescent="0.2">
      <c r="A194" s="32" t="str">
        <f>StartupfileInput!A192</f>
        <v>4518</v>
      </c>
      <c r="B194" s="33" t="str">
        <f>INDEX(Calculation!$B$4:$M$333,MATCH(Summary!$A194,Calculation!$B$4:$B$333,0),2)</f>
        <v>Moulton-Udell</v>
      </c>
      <c r="C194" s="33">
        <f>INDEX(Calculation!$B$4:$M$333,MATCH(Summary!$A194,Calculation!$B$4:$B$333,0),5)</f>
        <v>0.79100000000000004</v>
      </c>
      <c r="D194" s="33">
        <f>INDEX(Calculation!$B$4:$M$333,MATCH(Summary!$A194,Calculation!$B$4:$B$333,0),6)</f>
        <v>0.42799999999999999</v>
      </c>
      <c r="E194" s="46">
        <f t="shared" si="5"/>
        <v>1.2190000000000001</v>
      </c>
      <c r="F194" s="33">
        <f>INDEX(Calculation!$B$4:$M$333,MATCH(Summary!$A194,Calculation!$B$4:$B$333,0),9)</f>
        <v>6736</v>
      </c>
      <c r="G194" s="35">
        <f t="shared" si="4"/>
        <v>8211</v>
      </c>
    </row>
    <row r="195" spans="1:7" x14ac:dyDescent="0.2">
      <c r="A195" s="32" t="str">
        <f>StartupfileInput!A193</f>
        <v>4527</v>
      </c>
      <c r="B195" s="33" t="str">
        <f>INDEX(Calculation!$B$4:$M$333,MATCH(Summary!$A195,Calculation!$B$4:$B$333,0),2)</f>
        <v>Mount Ayr</v>
      </c>
      <c r="C195" s="33">
        <f>INDEX(Calculation!$B$4:$M$333,MATCH(Summary!$A195,Calculation!$B$4:$B$333,0),5)</f>
        <v>1.8520000000000001</v>
      </c>
      <c r="D195" s="33">
        <f>INDEX(Calculation!$B$4:$M$333,MATCH(Summary!$A195,Calculation!$B$4:$B$333,0),6)</f>
        <v>1.2869999999999999</v>
      </c>
      <c r="E195" s="46">
        <f t="shared" si="5"/>
        <v>3.1390000000000002</v>
      </c>
      <c r="F195" s="33">
        <f>INDEX(Calculation!$B$4:$M$333,MATCH(Summary!$A195,Calculation!$B$4:$B$333,0),9)</f>
        <v>6736</v>
      </c>
      <c r="G195" s="35">
        <f t="shared" ref="G195:G257" si="6">ROUND(E195*F195,0)</f>
        <v>21144</v>
      </c>
    </row>
    <row r="196" spans="1:7" x14ac:dyDescent="0.2">
      <c r="A196" s="32" t="str">
        <f>StartupfileInput!A194</f>
        <v>4536</v>
      </c>
      <c r="B196" s="33" t="str">
        <f>INDEX(Calculation!$B$4:$M$333,MATCH(Summary!$A196,Calculation!$B$4:$B$333,0),2)</f>
        <v>Mount Pleasant</v>
      </c>
      <c r="C196" s="33">
        <f>INDEX(Calculation!$B$4:$M$333,MATCH(Summary!$A196,Calculation!$B$4:$B$333,0),5)</f>
        <v>6.4169999999999998</v>
      </c>
      <c r="D196" s="33">
        <f>INDEX(Calculation!$B$4:$M$333,MATCH(Summary!$A196,Calculation!$B$4:$B$333,0),6)</f>
        <v>3.944</v>
      </c>
      <c r="E196" s="46">
        <f t="shared" si="5"/>
        <v>10.361000000000001</v>
      </c>
      <c r="F196" s="33">
        <f>INDEX(Calculation!$B$4:$M$333,MATCH(Summary!$A196,Calculation!$B$4:$B$333,0),9)</f>
        <v>6736</v>
      </c>
      <c r="G196" s="35">
        <f t="shared" si="6"/>
        <v>69792</v>
      </c>
    </row>
    <row r="197" spans="1:7" x14ac:dyDescent="0.2">
      <c r="A197" s="32" t="str">
        <f>StartupfileInput!A195</f>
        <v>4554</v>
      </c>
      <c r="B197" s="33" t="str">
        <f>INDEX(Calculation!$B$4:$M$333,MATCH(Summary!$A197,Calculation!$B$4:$B$333,0),2)</f>
        <v>Mount Vernon</v>
      </c>
      <c r="C197" s="33">
        <f>INDEX(Calculation!$B$4:$M$333,MATCH(Summary!$A197,Calculation!$B$4:$B$333,0),5)</f>
        <v>0.85099999999999998</v>
      </c>
      <c r="D197" s="33">
        <f>INDEX(Calculation!$B$4:$M$333,MATCH(Summary!$A197,Calculation!$B$4:$B$333,0),6)</f>
        <v>2.2930000000000001</v>
      </c>
      <c r="E197" s="46">
        <f t="shared" ref="E197:E260" si="7">SUM(C197:D197)</f>
        <v>3.1440000000000001</v>
      </c>
      <c r="F197" s="33">
        <f>INDEX(Calculation!$B$4:$M$333,MATCH(Summary!$A197,Calculation!$B$4:$B$333,0),9)</f>
        <v>6736</v>
      </c>
      <c r="G197" s="35">
        <f t="shared" si="6"/>
        <v>21178</v>
      </c>
    </row>
    <row r="198" spans="1:7" x14ac:dyDescent="0.2">
      <c r="A198" s="32" t="str">
        <f>StartupfileInput!A196</f>
        <v>4572</v>
      </c>
      <c r="B198" s="33" t="str">
        <f>INDEX(Calculation!$B$4:$M$333,MATCH(Summary!$A198,Calculation!$B$4:$B$333,0),2)</f>
        <v>Murray</v>
      </c>
      <c r="C198" s="33">
        <f>INDEX(Calculation!$B$4:$M$333,MATCH(Summary!$A198,Calculation!$B$4:$B$333,0),5)</f>
        <v>0.88200000000000001</v>
      </c>
      <c r="D198" s="33">
        <f>INDEX(Calculation!$B$4:$M$333,MATCH(Summary!$A198,Calculation!$B$4:$B$333,0),6)</f>
        <v>0.51400000000000001</v>
      </c>
      <c r="E198" s="46">
        <f t="shared" si="7"/>
        <v>1.3959999999999999</v>
      </c>
      <c r="F198" s="33">
        <f>INDEX(Calculation!$B$4:$M$333,MATCH(Summary!$A198,Calculation!$B$4:$B$333,0),9)</f>
        <v>6736</v>
      </c>
      <c r="G198" s="35">
        <f t="shared" si="6"/>
        <v>9403</v>
      </c>
    </row>
    <row r="199" spans="1:7" x14ac:dyDescent="0.2">
      <c r="A199" s="32" t="str">
        <f>StartupfileInput!A197</f>
        <v>4581</v>
      </c>
      <c r="B199" s="33" t="str">
        <f>INDEX(Calculation!$B$4:$M$333,MATCH(Summary!$A199,Calculation!$B$4:$B$333,0),2)</f>
        <v>Muscatine</v>
      </c>
      <c r="C199" s="33">
        <f>INDEX(Calculation!$B$4:$M$333,MATCH(Summary!$A199,Calculation!$B$4:$B$333,0),5)</f>
        <v>17.143000000000001</v>
      </c>
      <c r="D199" s="33">
        <f>INDEX(Calculation!$B$4:$M$333,MATCH(Summary!$A199,Calculation!$B$4:$B$333,0),6)</f>
        <v>10.069000000000001</v>
      </c>
      <c r="E199" s="46">
        <f t="shared" si="7"/>
        <v>27.212000000000003</v>
      </c>
      <c r="F199" s="33">
        <f>INDEX(Calculation!$B$4:$M$333,MATCH(Summary!$A199,Calculation!$B$4:$B$333,0),9)</f>
        <v>6736</v>
      </c>
      <c r="G199" s="35">
        <f t="shared" si="6"/>
        <v>183300</v>
      </c>
    </row>
    <row r="200" spans="1:7" x14ac:dyDescent="0.2">
      <c r="A200" s="32" t="str">
        <f>StartupfileInput!A198</f>
        <v>4599</v>
      </c>
      <c r="B200" s="33" t="str">
        <f>INDEX(Calculation!$B$4:$M$333,MATCH(Summary!$A200,Calculation!$B$4:$B$333,0),2)</f>
        <v>Nashua-Plainfield</v>
      </c>
      <c r="C200" s="33">
        <f>INDEX(Calculation!$B$4:$M$333,MATCH(Summary!$A200,Calculation!$B$4:$B$333,0),5)</f>
        <v>1.42</v>
      </c>
      <c r="D200" s="33">
        <f>INDEX(Calculation!$B$4:$M$333,MATCH(Summary!$A200,Calculation!$B$4:$B$333,0),6)</f>
        <v>1.25</v>
      </c>
      <c r="E200" s="46">
        <f t="shared" si="7"/>
        <v>2.67</v>
      </c>
      <c r="F200" s="33">
        <f>INDEX(Calculation!$B$4:$M$333,MATCH(Summary!$A200,Calculation!$B$4:$B$333,0),9)</f>
        <v>6843</v>
      </c>
      <c r="G200" s="35">
        <f t="shared" si="6"/>
        <v>18271</v>
      </c>
    </row>
    <row r="201" spans="1:7" x14ac:dyDescent="0.2">
      <c r="A201" s="32" t="str">
        <f>StartupfileInput!A199</f>
        <v>4617</v>
      </c>
      <c r="B201" s="33" t="str">
        <f>INDEX(Calculation!$B$4:$M$333,MATCH(Summary!$A201,Calculation!$B$4:$B$333,0),2)</f>
        <v>Nevada</v>
      </c>
      <c r="C201" s="33">
        <f>INDEX(Calculation!$B$4:$M$333,MATCH(Summary!$A201,Calculation!$B$4:$B$333,0),5)</f>
        <v>3.7429999999999999</v>
      </c>
      <c r="D201" s="33">
        <f>INDEX(Calculation!$B$4:$M$333,MATCH(Summary!$A201,Calculation!$B$4:$B$333,0),6)</f>
        <v>3.0419999999999998</v>
      </c>
      <c r="E201" s="46">
        <f t="shared" si="7"/>
        <v>6.7850000000000001</v>
      </c>
      <c r="F201" s="33">
        <f>INDEX(Calculation!$B$4:$M$333,MATCH(Summary!$A201,Calculation!$B$4:$B$333,0),9)</f>
        <v>6736</v>
      </c>
      <c r="G201" s="35">
        <f t="shared" si="6"/>
        <v>45704</v>
      </c>
    </row>
    <row r="202" spans="1:7" x14ac:dyDescent="0.2">
      <c r="A202" s="32" t="str">
        <f>StartupfileInput!A200</f>
        <v>4662</v>
      </c>
      <c r="B202" s="33" t="str">
        <f>INDEX(Calculation!$B$4:$M$333,MATCH(Summary!$A202,Calculation!$B$4:$B$333,0),2)</f>
        <v>New Hampton</v>
      </c>
      <c r="C202" s="33">
        <f>INDEX(Calculation!$B$4:$M$333,MATCH(Summary!$A202,Calculation!$B$4:$B$333,0),5)</f>
        <v>2.181</v>
      </c>
      <c r="D202" s="33">
        <f>INDEX(Calculation!$B$4:$M$333,MATCH(Summary!$A202,Calculation!$B$4:$B$333,0),6)</f>
        <v>1.958</v>
      </c>
      <c r="E202" s="46">
        <f t="shared" si="7"/>
        <v>4.1390000000000002</v>
      </c>
      <c r="F202" s="33">
        <f>INDEX(Calculation!$B$4:$M$333,MATCH(Summary!$A202,Calculation!$B$4:$B$333,0),9)</f>
        <v>6736</v>
      </c>
      <c r="G202" s="35">
        <f t="shared" si="6"/>
        <v>27880</v>
      </c>
    </row>
    <row r="203" spans="1:7" x14ac:dyDescent="0.2">
      <c r="A203" s="32" t="str">
        <f>StartupfileInput!A201</f>
        <v>4689</v>
      </c>
      <c r="B203" s="33" t="str">
        <f>INDEX(Calculation!$B$4:$M$333,MATCH(Summary!$A203,Calculation!$B$4:$B$333,0),2)</f>
        <v>New London</v>
      </c>
      <c r="C203" s="33">
        <f>INDEX(Calculation!$B$4:$M$333,MATCH(Summary!$A203,Calculation!$B$4:$B$333,0),5)</f>
        <v>1.282</v>
      </c>
      <c r="D203" s="33">
        <f>INDEX(Calculation!$B$4:$M$333,MATCH(Summary!$A203,Calculation!$B$4:$B$333,0),6)</f>
        <v>1.0229999999999999</v>
      </c>
      <c r="E203" s="46">
        <f t="shared" si="7"/>
        <v>2.3049999999999997</v>
      </c>
      <c r="F203" s="33">
        <f>INDEX(Calculation!$B$4:$M$333,MATCH(Summary!$A203,Calculation!$B$4:$B$333,0),9)</f>
        <v>6736</v>
      </c>
      <c r="G203" s="35">
        <f t="shared" si="6"/>
        <v>15526</v>
      </c>
    </row>
    <row r="204" spans="1:7" x14ac:dyDescent="0.2">
      <c r="A204" s="32" t="str">
        <f>StartupfileInput!A202</f>
        <v>4644</v>
      </c>
      <c r="B204" s="33" t="str">
        <f>INDEX(Calculation!$B$4:$M$333,MATCH(Summary!$A204,Calculation!$B$4:$B$333,0),2)</f>
        <v>Newell-Fonda</v>
      </c>
      <c r="C204" s="33">
        <f>INDEX(Calculation!$B$4:$M$333,MATCH(Summary!$A204,Calculation!$B$4:$B$333,0),5)</f>
        <v>1.44</v>
      </c>
      <c r="D204" s="33">
        <f>INDEX(Calculation!$B$4:$M$333,MATCH(Summary!$A204,Calculation!$B$4:$B$333,0),6)</f>
        <v>0.90200000000000002</v>
      </c>
      <c r="E204" s="46">
        <f t="shared" si="7"/>
        <v>2.3420000000000001</v>
      </c>
      <c r="F204" s="33">
        <f>INDEX(Calculation!$B$4:$M$333,MATCH(Summary!$A204,Calculation!$B$4:$B$333,0),9)</f>
        <v>6820</v>
      </c>
      <c r="G204" s="35">
        <f t="shared" si="6"/>
        <v>15972</v>
      </c>
    </row>
    <row r="205" spans="1:7" x14ac:dyDescent="0.2">
      <c r="A205" s="32" t="str">
        <f>StartupfileInput!A203</f>
        <v>4725</v>
      </c>
      <c r="B205" s="33" t="str">
        <f>INDEX(Calculation!$B$4:$M$333,MATCH(Summary!$A205,Calculation!$B$4:$B$333,0),2)</f>
        <v>Newton</v>
      </c>
      <c r="C205" s="33">
        <f>INDEX(Calculation!$B$4:$M$333,MATCH(Summary!$A205,Calculation!$B$4:$B$333,0),5)</f>
        <v>11.176</v>
      </c>
      <c r="D205" s="33">
        <f>INDEX(Calculation!$B$4:$M$333,MATCH(Summary!$A205,Calculation!$B$4:$B$333,0),6)</f>
        <v>6.274</v>
      </c>
      <c r="E205" s="46">
        <f t="shared" si="7"/>
        <v>17.45</v>
      </c>
      <c r="F205" s="33">
        <f>INDEX(Calculation!$B$4:$M$333,MATCH(Summary!$A205,Calculation!$B$4:$B$333,0),9)</f>
        <v>6736</v>
      </c>
      <c r="G205" s="35">
        <f t="shared" si="6"/>
        <v>117543</v>
      </c>
    </row>
    <row r="206" spans="1:7" x14ac:dyDescent="0.2">
      <c r="A206" s="32" t="str">
        <f>StartupfileInput!A204</f>
        <v>2673</v>
      </c>
      <c r="B206" s="33" t="str">
        <f>INDEX(Calculation!$B$4:$M$333,MATCH(Summary!$A206,Calculation!$B$4:$B$333,0),2)</f>
        <v>Nodaway Valley</v>
      </c>
      <c r="C206" s="33">
        <f>INDEX(Calculation!$B$4:$M$333,MATCH(Summary!$A206,Calculation!$B$4:$B$333,0),5)</f>
        <v>2</v>
      </c>
      <c r="D206" s="33">
        <f>INDEX(Calculation!$B$4:$M$333,MATCH(Summary!$A206,Calculation!$B$4:$B$333,0),6)</f>
        <v>1.3129999999999999</v>
      </c>
      <c r="E206" s="46">
        <f t="shared" si="7"/>
        <v>3.3129999999999997</v>
      </c>
      <c r="F206" s="33">
        <f>INDEX(Calculation!$B$4:$M$333,MATCH(Summary!$A206,Calculation!$B$4:$B$333,0),9)</f>
        <v>6768</v>
      </c>
      <c r="G206" s="35">
        <f t="shared" si="6"/>
        <v>22422</v>
      </c>
    </row>
    <row r="207" spans="1:7" x14ac:dyDescent="0.2">
      <c r="A207" s="32" t="str">
        <f>StartupfileInput!A205</f>
        <v>0153</v>
      </c>
      <c r="B207" s="33" t="str">
        <f>INDEX(Calculation!$B$4:$M$333,MATCH(Summary!$A207,Calculation!$B$4:$B$333,0),2)</f>
        <v>North Butler</v>
      </c>
      <c r="C207" s="33">
        <f>INDEX(Calculation!$B$4:$M$333,MATCH(Summary!$A207,Calculation!$B$4:$B$333,0),5)</f>
        <v>1.5269999999999999</v>
      </c>
      <c r="D207" s="33">
        <f>INDEX(Calculation!$B$4:$M$333,MATCH(Summary!$A207,Calculation!$B$4:$B$333,0),6)</f>
        <v>1.1950000000000001</v>
      </c>
      <c r="E207" s="46">
        <f t="shared" si="7"/>
        <v>2.722</v>
      </c>
      <c r="F207" s="33">
        <f>INDEX(Calculation!$B$4:$M$333,MATCH(Summary!$A207,Calculation!$B$4:$B$333,0),9)</f>
        <v>6818</v>
      </c>
      <c r="G207" s="35">
        <f t="shared" si="6"/>
        <v>18559</v>
      </c>
    </row>
    <row r="208" spans="1:7" x14ac:dyDescent="0.2">
      <c r="A208" s="32" t="str">
        <f>StartupfileInput!A206</f>
        <v>3691</v>
      </c>
      <c r="B208" s="33" t="str">
        <f>INDEX(Calculation!$B$4:$M$333,MATCH(Summary!$A208,Calculation!$B$4:$B$333,0),2)</f>
        <v>North Cedar</v>
      </c>
      <c r="C208" s="33">
        <f>INDEX(Calculation!$B$4:$M$333,MATCH(Summary!$A208,Calculation!$B$4:$B$333,0),5)</f>
        <v>2.161</v>
      </c>
      <c r="D208" s="33">
        <f>INDEX(Calculation!$B$4:$M$333,MATCH(Summary!$A208,Calculation!$B$4:$B$333,0),6)</f>
        <v>1.663</v>
      </c>
      <c r="E208" s="46">
        <f t="shared" si="7"/>
        <v>3.8239999999999998</v>
      </c>
      <c r="F208" s="33">
        <f>INDEX(Calculation!$B$4:$M$333,MATCH(Summary!$A208,Calculation!$B$4:$B$333,0),9)</f>
        <v>6772</v>
      </c>
      <c r="G208" s="35">
        <f t="shared" si="6"/>
        <v>25896</v>
      </c>
    </row>
    <row r="209" spans="1:7" x14ac:dyDescent="0.2">
      <c r="A209" s="32" t="str">
        <f>StartupfileInput!A207</f>
        <v>4774</v>
      </c>
      <c r="B209" s="33" t="str">
        <f>INDEX(Calculation!$B$4:$M$333,MATCH(Summary!$A209,Calculation!$B$4:$B$333,0),2)</f>
        <v>North Fayette Valley</v>
      </c>
      <c r="C209" s="33">
        <f>INDEX(Calculation!$B$4:$M$333,MATCH(Summary!$A209,Calculation!$B$4:$B$333,0),5)</f>
        <v>3.3130000000000002</v>
      </c>
      <c r="D209" s="33">
        <f>INDEX(Calculation!$B$4:$M$333,MATCH(Summary!$A209,Calculation!$B$4:$B$333,0),6)</f>
        <v>2.3140000000000001</v>
      </c>
      <c r="E209" s="46">
        <f t="shared" si="7"/>
        <v>5.6270000000000007</v>
      </c>
      <c r="F209" s="33">
        <f>INDEX(Calculation!$B$4:$M$333,MATCH(Summary!$A209,Calculation!$B$4:$B$333,0),9)</f>
        <v>6820</v>
      </c>
      <c r="G209" s="35">
        <f t="shared" si="6"/>
        <v>38376</v>
      </c>
    </row>
    <row r="210" spans="1:7" x14ac:dyDescent="0.2">
      <c r="A210" s="32" t="str">
        <f>StartupfileInput!A208</f>
        <v>0873</v>
      </c>
      <c r="B210" s="33" t="str">
        <f>INDEX(Calculation!$B$4:$M$333,MATCH(Summary!$A210,Calculation!$B$4:$B$333,0),2)</f>
        <v>North Iowa</v>
      </c>
      <c r="C210" s="33">
        <f>INDEX(Calculation!$B$4:$M$333,MATCH(Summary!$A210,Calculation!$B$4:$B$333,0),5)</f>
        <v>1.357</v>
      </c>
      <c r="D210" s="33">
        <f>INDEX(Calculation!$B$4:$M$333,MATCH(Summary!$A210,Calculation!$B$4:$B$333,0),6)</f>
        <v>0.92900000000000005</v>
      </c>
      <c r="E210" s="46">
        <f t="shared" si="7"/>
        <v>2.286</v>
      </c>
      <c r="F210" s="33">
        <f>INDEX(Calculation!$B$4:$M$333,MATCH(Summary!$A210,Calculation!$B$4:$B$333,0),9)</f>
        <v>6840</v>
      </c>
      <c r="G210" s="35">
        <f t="shared" si="6"/>
        <v>15636</v>
      </c>
    </row>
    <row r="211" spans="1:7" x14ac:dyDescent="0.2">
      <c r="A211" s="32" t="str">
        <f>StartupfileInput!A209</f>
        <v>4778</v>
      </c>
      <c r="B211" s="33" t="str">
        <f>INDEX(Calculation!$B$4:$M$333,MATCH(Summary!$A211,Calculation!$B$4:$B$333,0),2)</f>
        <v>North Kossuth</v>
      </c>
      <c r="C211" s="33">
        <f>INDEX(Calculation!$B$4:$M$333,MATCH(Summary!$A211,Calculation!$B$4:$B$333,0),5)</f>
        <v>1.08</v>
      </c>
      <c r="D211" s="33">
        <f>INDEX(Calculation!$B$4:$M$333,MATCH(Summary!$A211,Calculation!$B$4:$B$333,0),6)</f>
        <v>0.57499999999999996</v>
      </c>
      <c r="E211" s="46">
        <f t="shared" si="7"/>
        <v>1.655</v>
      </c>
      <c r="F211" s="33">
        <f>INDEX(Calculation!$B$4:$M$333,MATCH(Summary!$A211,Calculation!$B$4:$B$333,0),9)</f>
        <v>6768</v>
      </c>
      <c r="G211" s="35">
        <f t="shared" si="6"/>
        <v>11201</v>
      </c>
    </row>
    <row r="212" spans="1:7" x14ac:dyDescent="0.2">
      <c r="A212" s="32" t="str">
        <f>StartupfileInput!A210</f>
        <v>4777</v>
      </c>
      <c r="B212" s="33" t="str">
        <f>INDEX(Calculation!$B$4:$M$333,MATCH(Summary!$A212,Calculation!$B$4:$B$333,0),2)</f>
        <v>North Linn</v>
      </c>
      <c r="C212" s="33">
        <f>INDEX(Calculation!$B$4:$M$333,MATCH(Summary!$A212,Calculation!$B$4:$B$333,0),5)</f>
        <v>0.90300000000000002</v>
      </c>
      <c r="D212" s="33">
        <f>INDEX(Calculation!$B$4:$M$333,MATCH(Summary!$A212,Calculation!$B$4:$B$333,0),6)</f>
        <v>1.2430000000000001</v>
      </c>
      <c r="E212" s="46">
        <f t="shared" si="7"/>
        <v>2.1459999999999999</v>
      </c>
      <c r="F212" s="33">
        <f>INDEX(Calculation!$B$4:$M$333,MATCH(Summary!$A212,Calculation!$B$4:$B$333,0),9)</f>
        <v>6780</v>
      </c>
      <c r="G212" s="35">
        <f t="shared" si="6"/>
        <v>14550</v>
      </c>
    </row>
    <row r="213" spans="1:7" x14ac:dyDescent="0.2">
      <c r="A213" s="32" t="str">
        <f>StartupfileInput!A211</f>
        <v>4776</v>
      </c>
      <c r="B213" s="33" t="str">
        <f>INDEX(Calculation!$B$4:$M$333,MATCH(Summary!$A213,Calculation!$B$4:$B$333,0),2)</f>
        <v>North Mahaska</v>
      </c>
      <c r="C213" s="33">
        <f>INDEX(Calculation!$B$4:$M$333,MATCH(Summary!$A213,Calculation!$B$4:$B$333,0),5)</f>
        <v>1.0760000000000001</v>
      </c>
      <c r="D213" s="33">
        <f>INDEX(Calculation!$B$4:$M$333,MATCH(Summary!$A213,Calculation!$B$4:$B$333,0),6)</f>
        <v>0.95499999999999996</v>
      </c>
      <c r="E213" s="46">
        <f t="shared" si="7"/>
        <v>2.0310000000000001</v>
      </c>
      <c r="F213" s="33">
        <f>INDEX(Calculation!$B$4:$M$333,MATCH(Summary!$A213,Calculation!$B$4:$B$333,0),9)</f>
        <v>6898</v>
      </c>
      <c r="G213" s="35">
        <f t="shared" si="6"/>
        <v>14010</v>
      </c>
    </row>
    <row r="214" spans="1:7" x14ac:dyDescent="0.2">
      <c r="A214" s="32" t="str">
        <f>StartupfileInput!A212</f>
        <v>4779</v>
      </c>
      <c r="B214" s="33" t="str">
        <f>INDEX(Calculation!$B$4:$M$333,MATCH(Summary!$A214,Calculation!$B$4:$B$333,0),2)</f>
        <v>North Polk</v>
      </c>
      <c r="C214" s="33">
        <f>INDEX(Calculation!$B$4:$M$333,MATCH(Summary!$A214,Calculation!$B$4:$B$333,0),5)</f>
        <v>1.276</v>
      </c>
      <c r="D214" s="33">
        <f>INDEX(Calculation!$B$4:$M$333,MATCH(Summary!$A214,Calculation!$B$4:$B$333,0),6)</f>
        <v>3.4350000000000001</v>
      </c>
      <c r="E214" s="46">
        <f t="shared" si="7"/>
        <v>4.7110000000000003</v>
      </c>
      <c r="F214" s="33">
        <f>INDEX(Calculation!$B$4:$M$333,MATCH(Summary!$A214,Calculation!$B$4:$B$333,0),9)</f>
        <v>6736</v>
      </c>
      <c r="G214" s="35">
        <f t="shared" si="6"/>
        <v>31733</v>
      </c>
    </row>
    <row r="215" spans="1:7" x14ac:dyDescent="0.2">
      <c r="A215" s="32" t="str">
        <f>StartupfileInput!A213</f>
        <v>4784</v>
      </c>
      <c r="B215" s="33" t="str">
        <f>INDEX(Calculation!$B$4:$M$333,MATCH(Summary!$A215,Calculation!$B$4:$B$333,0),2)</f>
        <v>North Scott</v>
      </c>
      <c r="C215" s="33">
        <f>INDEX(Calculation!$B$4:$M$333,MATCH(Summary!$A215,Calculation!$B$4:$B$333,0),5)</f>
        <v>4.7539999999999996</v>
      </c>
      <c r="D215" s="33">
        <f>INDEX(Calculation!$B$4:$M$333,MATCH(Summary!$A215,Calculation!$B$4:$B$333,0),6)</f>
        <v>6.1920000000000002</v>
      </c>
      <c r="E215" s="46">
        <f t="shared" si="7"/>
        <v>10.946</v>
      </c>
      <c r="F215" s="33">
        <f>INDEX(Calculation!$B$4:$M$333,MATCH(Summary!$A215,Calculation!$B$4:$B$333,0),9)</f>
        <v>6736</v>
      </c>
      <c r="G215" s="35">
        <f t="shared" si="6"/>
        <v>73732</v>
      </c>
    </row>
    <row r="216" spans="1:7" x14ac:dyDescent="0.2">
      <c r="A216" s="32" t="str">
        <f>StartupfileInput!A214</f>
        <v>4785</v>
      </c>
      <c r="B216" s="33" t="str">
        <f>INDEX(Calculation!$B$4:$M$333,MATCH(Summary!$A216,Calculation!$B$4:$B$333,0),2)</f>
        <v>North Tama</v>
      </c>
      <c r="C216" s="33">
        <f>INDEX(Calculation!$B$4:$M$333,MATCH(Summary!$A216,Calculation!$B$4:$B$333,0),5)</f>
        <v>1.143</v>
      </c>
      <c r="D216" s="33">
        <f>INDEX(Calculation!$B$4:$M$333,MATCH(Summary!$A216,Calculation!$B$4:$B$333,0),6)</f>
        <v>0.90800000000000003</v>
      </c>
      <c r="E216" s="46">
        <f t="shared" si="7"/>
        <v>2.0510000000000002</v>
      </c>
      <c r="F216" s="33">
        <f>INDEX(Calculation!$B$4:$M$333,MATCH(Summary!$A216,Calculation!$B$4:$B$333,0),9)</f>
        <v>6736</v>
      </c>
      <c r="G216" s="35">
        <f t="shared" si="6"/>
        <v>13816</v>
      </c>
    </row>
    <row r="217" spans="1:7" x14ac:dyDescent="0.2">
      <c r="A217" s="32" t="str">
        <f>StartupfileInput!A215</f>
        <v>0333</v>
      </c>
      <c r="B217" s="33" t="str">
        <f>INDEX(Calculation!$B$4:$M$333,MATCH(Summary!$A217,Calculation!$B$4:$B$333,0),2)</f>
        <v>North Union</v>
      </c>
      <c r="C217" s="33">
        <f>INDEX(Calculation!$B$4:$M$333,MATCH(Summary!$A217,Calculation!$B$4:$B$333,0),5)</f>
        <v>1.278</v>
      </c>
      <c r="D217" s="33">
        <f>INDEX(Calculation!$B$4:$M$333,MATCH(Summary!$A217,Calculation!$B$4:$B$333,0),6)</f>
        <v>0.84299999999999997</v>
      </c>
      <c r="E217" s="46">
        <f t="shared" si="7"/>
        <v>2.121</v>
      </c>
      <c r="F217" s="33">
        <f>INDEX(Calculation!$B$4:$M$333,MATCH(Summary!$A217,Calculation!$B$4:$B$333,0),9)</f>
        <v>6801</v>
      </c>
      <c r="G217" s="35">
        <f t="shared" si="6"/>
        <v>14425</v>
      </c>
    </row>
    <row r="218" spans="1:7" x14ac:dyDescent="0.2">
      <c r="A218" s="32" t="str">
        <f>StartupfileInput!A216</f>
        <v>4787</v>
      </c>
      <c r="B218" s="33" t="str">
        <f>INDEX(Calculation!$B$4:$M$333,MATCH(Summary!$A218,Calculation!$B$4:$B$333,0),2)</f>
        <v>North Winneshiek</v>
      </c>
      <c r="C218" s="33">
        <f>INDEX(Calculation!$B$4:$M$333,MATCH(Summary!$A218,Calculation!$B$4:$B$333,0),5)</f>
        <v>1.0149999999999999</v>
      </c>
      <c r="D218" s="33">
        <f>INDEX(Calculation!$B$4:$M$333,MATCH(Summary!$A218,Calculation!$B$4:$B$333,0),6)</f>
        <v>0.56299999999999994</v>
      </c>
      <c r="E218" s="46">
        <f t="shared" si="7"/>
        <v>1.5779999999999998</v>
      </c>
      <c r="F218" s="33">
        <f>INDEX(Calculation!$B$4:$M$333,MATCH(Summary!$A218,Calculation!$B$4:$B$333,0),9)</f>
        <v>6838</v>
      </c>
      <c r="G218" s="35">
        <f t="shared" si="6"/>
        <v>10790</v>
      </c>
    </row>
    <row r="219" spans="1:7" x14ac:dyDescent="0.2">
      <c r="A219" s="32" t="str">
        <f>StartupfileInput!A217</f>
        <v>4773</v>
      </c>
      <c r="B219" s="33" t="str">
        <f>INDEX(Calculation!$B$4:$M$333,MATCH(Summary!$A219,Calculation!$B$4:$B$333,0),2)</f>
        <v>Northeast</v>
      </c>
      <c r="C219" s="33">
        <f>INDEX(Calculation!$B$4:$M$333,MATCH(Summary!$A219,Calculation!$B$4:$B$333,0),5)</f>
        <v>0.91800000000000004</v>
      </c>
      <c r="D219" s="33">
        <f>INDEX(Calculation!$B$4:$M$333,MATCH(Summary!$A219,Calculation!$B$4:$B$333,0),6)</f>
        <v>1.0529999999999999</v>
      </c>
      <c r="E219" s="46">
        <f t="shared" si="7"/>
        <v>1.9710000000000001</v>
      </c>
      <c r="F219" s="33">
        <f>INDEX(Calculation!$B$4:$M$333,MATCH(Summary!$A219,Calculation!$B$4:$B$333,0),9)</f>
        <v>6851</v>
      </c>
      <c r="G219" s="35">
        <f t="shared" si="6"/>
        <v>13503</v>
      </c>
    </row>
    <row r="220" spans="1:7" x14ac:dyDescent="0.2">
      <c r="A220" s="32" t="str">
        <f>StartupfileInput!A218</f>
        <v>4775</v>
      </c>
      <c r="B220" s="33" t="str">
        <f>INDEX(Calculation!$B$4:$M$333,MATCH(Summary!$A220,Calculation!$B$4:$B$333,0),2)</f>
        <v>Northeast Hamilton</v>
      </c>
      <c r="C220" s="33">
        <f>INDEX(Calculation!$B$4:$M$333,MATCH(Summary!$A220,Calculation!$B$4:$B$333,0),5)</f>
        <v>0.46200000000000002</v>
      </c>
      <c r="D220" s="33">
        <f>INDEX(Calculation!$B$4:$M$333,MATCH(Summary!$A220,Calculation!$B$4:$B$333,0),6)</f>
        <v>0.38900000000000001</v>
      </c>
      <c r="E220" s="46">
        <f t="shared" si="7"/>
        <v>0.85099999999999998</v>
      </c>
      <c r="F220" s="33">
        <f>INDEX(Calculation!$B$4:$M$333,MATCH(Summary!$A220,Calculation!$B$4:$B$333,0),9)</f>
        <v>6901</v>
      </c>
      <c r="G220" s="35">
        <f t="shared" si="6"/>
        <v>5873</v>
      </c>
    </row>
    <row r="221" spans="1:7" x14ac:dyDescent="0.2">
      <c r="A221" s="32" t="str">
        <f>StartupfileInput!A219</f>
        <v>4788</v>
      </c>
      <c r="B221" s="33" t="str">
        <f>INDEX(Calculation!$B$4:$M$333,MATCH(Summary!$A221,Calculation!$B$4:$B$333,0),2)</f>
        <v>Northwood-Kensett</v>
      </c>
      <c r="C221" s="33">
        <f>INDEX(Calculation!$B$4:$M$333,MATCH(Summary!$A221,Calculation!$B$4:$B$333,0),5)</f>
        <v>1.3340000000000001</v>
      </c>
      <c r="D221" s="33">
        <f>INDEX(Calculation!$B$4:$M$333,MATCH(Summary!$A221,Calculation!$B$4:$B$333,0),6)</f>
        <v>1.0369999999999999</v>
      </c>
      <c r="E221" s="46">
        <f t="shared" si="7"/>
        <v>2.371</v>
      </c>
      <c r="F221" s="33">
        <f>INDEX(Calculation!$B$4:$M$333,MATCH(Summary!$A221,Calculation!$B$4:$B$333,0),9)</f>
        <v>6857</v>
      </c>
      <c r="G221" s="35">
        <f t="shared" si="6"/>
        <v>16258</v>
      </c>
    </row>
    <row r="222" spans="1:7" x14ac:dyDescent="0.2">
      <c r="A222" s="32" t="str">
        <f>StartupfileInput!A220</f>
        <v>4797</v>
      </c>
      <c r="B222" s="33" t="str">
        <f>INDEX(Calculation!$B$4:$M$333,MATCH(Summary!$A222,Calculation!$B$4:$B$333,0),2)</f>
        <v>Norwalk</v>
      </c>
      <c r="C222" s="33">
        <f>INDEX(Calculation!$B$4:$M$333,MATCH(Summary!$A222,Calculation!$B$4:$B$333,0),5)</f>
        <v>3.399</v>
      </c>
      <c r="D222" s="33">
        <f>INDEX(Calculation!$B$4:$M$333,MATCH(Summary!$A222,Calculation!$B$4:$B$333,0),6)</f>
        <v>5.7759999999999998</v>
      </c>
      <c r="E222" s="46">
        <f t="shared" si="7"/>
        <v>9.1750000000000007</v>
      </c>
      <c r="F222" s="33">
        <f>INDEX(Calculation!$B$4:$M$333,MATCH(Summary!$A222,Calculation!$B$4:$B$333,0),9)</f>
        <v>6736</v>
      </c>
      <c r="G222" s="35">
        <f t="shared" si="6"/>
        <v>61803</v>
      </c>
    </row>
    <row r="223" spans="1:7" x14ac:dyDescent="0.2">
      <c r="A223" s="32" t="str">
        <f>StartupfileInput!A221</f>
        <v>4860</v>
      </c>
      <c r="B223" s="33" t="str">
        <f>INDEX(Calculation!$B$4:$M$333,MATCH(Summary!$A223,Calculation!$B$4:$B$333,0),2)</f>
        <v>Odebolt Arthur Battle Creek Ida Grove</v>
      </c>
      <c r="C223" s="33">
        <f>INDEX(Calculation!$B$4:$M$333,MATCH(Summary!$A223,Calculation!$B$4:$B$333,0),5)</f>
        <v>2.62</v>
      </c>
      <c r="D223" s="33">
        <f>INDEX(Calculation!$B$4:$M$333,MATCH(Summary!$A223,Calculation!$B$4:$B$333,0),6)</f>
        <v>1.996</v>
      </c>
      <c r="E223" s="46">
        <f t="shared" si="7"/>
        <v>4.6159999999999997</v>
      </c>
      <c r="F223" s="33">
        <f>INDEX(Calculation!$B$4:$M$333,MATCH(Summary!$A223,Calculation!$B$4:$B$333,0),9)</f>
        <v>6736</v>
      </c>
      <c r="G223" s="35">
        <f t="shared" si="6"/>
        <v>31093</v>
      </c>
    </row>
    <row r="224" spans="1:7" x14ac:dyDescent="0.2">
      <c r="A224" s="32" t="str">
        <f>StartupfileInput!A222</f>
        <v>4869</v>
      </c>
      <c r="B224" s="33" t="str">
        <f>INDEX(Calculation!$B$4:$M$333,MATCH(Summary!$A224,Calculation!$B$4:$B$333,0),2)</f>
        <v>Oelwein</v>
      </c>
      <c r="C224" s="33">
        <f>INDEX(Calculation!$B$4:$M$333,MATCH(Summary!$A224,Calculation!$B$4:$B$333,0),5)</f>
        <v>5.4160000000000004</v>
      </c>
      <c r="D224" s="33">
        <f>INDEX(Calculation!$B$4:$M$333,MATCH(Summary!$A224,Calculation!$B$4:$B$333,0),6)</f>
        <v>2.5609999999999999</v>
      </c>
      <c r="E224" s="46">
        <f t="shared" si="7"/>
        <v>7.9770000000000003</v>
      </c>
      <c r="F224" s="33">
        <f>INDEX(Calculation!$B$4:$M$333,MATCH(Summary!$A224,Calculation!$B$4:$B$333,0),9)</f>
        <v>6772</v>
      </c>
      <c r="G224" s="35">
        <f t="shared" si="6"/>
        <v>54020</v>
      </c>
    </row>
    <row r="225" spans="1:7" x14ac:dyDescent="0.2">
      <c r="A225" s="32" t="str">
        <f>StartupfileInput!A223</f>
        <v>4878</v>
      </c>
      <c r="B225" s="33" t="str">
        <f>INDEX(Calculation!$B$4:$M$333,MATCH(Summary!$A225,Calculation!$B$4:$B$333,0),2)</f>
        <v>Ogden</v>
      </c>
      <c r="C225" s="33">
        <f>INDEX(Calculation!$B$4:$M$333,MATCH(Summary!$A225,Calculation!$B$4:$B$333,0),5)</f>
        <v>1.02</v>
      </c>
      <c r="D225" s="33">
        <f>INDEX(Calculation!$B$4:$M$333,MATCH(Summary!$A225,Calculation!$B$4:$B$333,0),6)</f>
        <v>1.2609999999999999</v>
      </c>
      <c r="E225" s="46">
        <f t="shared" si="7"/>
        <v>2.2809999999999997</v>
      </c>
      <c r="F225" s="33">
        <f>INDEX(Calculation!$B$4:$M$333,MATCH(Summary!$A225,Calculation!$B$4:$B$333,0),9)</f>
        <v>6736</v>
      </c>
      <c r="G225" s="35">
        <f t="shared" si="6"/>
        <v>15365</v>
      </c>
    </row>
    <row r="226" spans="1:7" x14ac:dyDescent="0.2">
      <c r="A226" s="32" t="str">
        <f>StartupfileInput!A224</f>
        <v>4890</v>
      </c>
      <c r="B226" s="33" t="str">
        <f>INDEX(Calculation!$B$4:$M$333,MATCH(Summary!$A226,Calculation!$B$4:$B$333,0),2)</f>
        <v>Okoboji</v>
      </c>
      <c r="C226" s="33">
        <f>INDEX(Calculation!$B$4:$M$333,MATCH(Summary!$A226,Calculation!$B$4:$B$333,0),5)</f>
        <v>2.169</v>
      </c>
      <c r="D226" s="33">
        <f>INDEX(Calculation!$B$4:$M$333,MATCH(Summary!$A226,Calculation!$B$4:$B$333,0),6)</f>
        <v>1.92</v>
      </c>
      <c r="E226" s="46">
        <f t="shared" si="7"/>
        <v>4.0890000000000004</v>
      </c>
      <c r="F226" s="33">
        <f>INDEX(Calculation!$B$4:$M$333,MATCH(Summary!$A226,Calculation!$B$4:$B$333,0),9)</f>
        <v>6745</v>
      </c>
      <c r="G226" s="35">
        <f t="shared" si="6"/>
        <v>27580</v>
      </c>
    </row>
    <row r="227" spans="1:7" x14ac:dyDescent="0.2">
      <c r="A227" s="32" t="str">
        <f>StartupfileInput!A225</f>
        <v>4905</v>
      </c>
      <c r="B227" s="33" t="str">
        <f>INDEX(Calculation!$B$4:$M$333,MATCH(Summary!$A227,Calculation!$B$4:$B$333,0),2)</f>
        <v>Olin</v>
      </c>
      <c r="C227" s="33">
        <f>INDEX(Calculation!$B$4:$M$333,MATCH(Summary!$A227,Calculation!$B$4:$B$333,0),5)</f>
        <v>0.84</v>
      </c>
      <c r="D227" s="33">
        <f>INDEX(Calculation!$B$4:$M$333,MATCH(Summary!$A227,Calculation!$B$4:$B$333,0),6)</f>
        <v>0.42</v>
      </c>
      <c r="E227" s="46">
        <f t="shared" si="7"/>
        <v>1.26</v>
      </c>
      <c r="F227" s="33">
        <f>INDEX(Calculation!$B$4:$M$333,MATCH(Summary!$A227,Calculation!$B$4:$B$333,0),9)</f>
        <v>6743</v>
      </c>
      <c r="G227" s="35">
        <f t="shared" si="6"/>
        <v>8496</v>
      </c>
    </row>
    <row r="228" spans="1:7" x14ac:dyDescent="0.2">
      <c r="A228" s="32" t="str">
        <f>StartupfileInput!A226</f>
        <v>4978</v>
      </c>
      <c r="B228" s="33" t="str">
        <f>INDEX(Calculation!$B$4:$M$333,MATCH(Summary!$A228,Calculation!$B$4:$B$333,0),2)</f>
        <v>Orient-Macksburg</v>
      </c>
      <c r="C228" s="33">
        <f>INDEX(Calculation!$B$4:$M$333,MATCH(Summary!$A228,Calculation!$B$4:$B$333,0),5)</f>
        <v>0.71599999999999997</v>
      </c>
      <c r="D228" s="33">
        <f>INDEX(Calculation!$B$4:$M$333,MATCH(Summary!$A228,Calculation!$B$4:$B$333,0),6)</f>
        <v>0.39</v>
      </c>
      <c r="E228" s="46">
        <f t="shared" si="7"/>
        <v>1.1059999999999999</v>
      </c>
      <c r="F228" s="33">
        <f>INDEX(Calculation!$B$4:$M$333,MATCH(Summary!$A228,Calculation!$B$4:$B$333,0),9)</f>
        <v>6736</v>
      </c>
      <c r="G228" s="35">
        <f t="shared" si="6"/>
        <v>7450</v>
      </c>
    </row>
    <row r="229" spans="1:7" x14ac:dyDescent="0.2">
      <c r="A229" s="32" t="str">
        <f>StartupfileInput!A227</f>
        <v>4995</v>
      </c>
      <c r="B229" s="33" t="str">
        <f>INDEX(Calculation!$B$4:$M$333,MATCH(Summary!$A229,Calculation!$B$4:$B$333,0),2)</f>
        <v>Osage</v>
      </c>
      <c r="C229" s="33">
        <f>INDEX(Calculation!$B$4:$M$333,MATCH(Summary!$A229,Calculation!$B$4:$B$333,0),5)</f>
        <v>1.8480000000000001</v>
      </c>
      <c r="D229" s="33">
        <f>INDEX(Calculation!$B$4:$M$333,MATCH(Summary!$A229,Calculation!$B$4:$B$333,0),6)</f>
        <v>1.835</v>
      </c>
      <c r="E229" s="46">
        <f t="shared" si="7"/>
        <v>3.6829999999999998</v>
      </c>
      <c r="F229" s="33">
        <f>INDEX(Calculation!$B$4:$M$333,MATCH(Summary!$A229,Calculation!$B$4:$B$333,0),9)</f>
        <v>6788</v>
      </c>
      <c r="G229" s="35">
        <f t="shared" si="6"/>
        <v>25000</v>
      </c>
    </row>
    <row r="230" spans="1:7" x14ac:dyDescent="0.2">
      <c r="A230" s="32" t="str">
        <f>StartupfileInput!A228</f>
        <v>5013</v>
      </c>
      <c r="B230" s="33" t="str">
        <f>INDEX(Calculation!$B$4:$M$333,MATCH(Summary!$A230,Calculation!$B$4:$B$333,0),2)</f>
        <v>Oskaloosa</v>
      </c>
      <c r="C230" s="33">
        <f>INDEX(Calculation!$B$4:$M$333,MATCH(Summary!$A230,Calculation!$B$4:$B$333,0),5)</f>
        <v>8.5649999999999995</v>
      </c>
      <c r="D230" s="33">
        <f>INDEX(Calculation!$B$4:$M$333,MATCH(Summary!$A230,Calculation!$B$4:$B$333,0),6)</f>
        <v>4.8170000000000002</v>
      </c>
      <c r="E230" s="46">
        <f t="shared" si="7"/>
        <v>13.382</v>
      </c>
      <c r="F230" s="33">
        <f>INDEX(Calculation!$B$4:$M$333,MATCH(Summary!$A230,Calculation!$B$4:$B$333,0),9)</f>
        <v>6736</v>
      </c>
      <c r="G230" s="35">
        <f t="shared" si="6"/>
        <v>90141</v>
      </c>
    </row>
    <row r="231" spans="1:7" x14ac:dyDescent="0.2">
      <c r="A231" s="32" t="str">
        <f>StartupfileInput!A229</f>
        <v>5049</v>
      </c>
      <c r="B231" s="33" t="str">
        <f>INDEX(Calculation!$B$4:$M$333,MATCH(Summary!$A231,Calculation!$B$4:$B$333,0),2)</f>
        <v>Ottumwa</v>
      </c>
      <c r="C231" s="33">
        <f>INDEX(Calculation!$B$4:$M$333,MATCH(Summary!$A231,Calculation!$B$4:$B$333,0),5)</f>
        <v>14.124000000000001</v>
      </c>
      <c r="D231" s="33">
        <f>INDEX(Calculation!$B$4:$M$333,MATCH(Summary!$A231,Calculation!$B$4:$B$333,0),6)</f>
        <v>9.4090000000000007</v>
      </c>
      <c r="E231" s="46">
        <f t="shared" si="7"/>
        <v>23.533000000000001</v>
      </c>
      <c r="F231" s="33">
        <f>INDEX(Calculation!$B$4:$M$333,MATCH(Summary!$A231,Calculation!$B$4:$B$333,0),9)</f>
        <v>6736</v>
      </c>
      <c r="G231" s="35">
        <f t="shared" si="6"/>
        <v>158518</v>
      </c>
    </row>
    <row r="232" spans="1:7" x14ac:dyDescent="0.2">
      <c r="A232" s="32" t="str">
        <f>StartupfileInput!A230</f>
        <v>5319</v>
      </c>
      <c r="B232" s="33" t="str">
        <f>INDEX(Calculation!$B$4:$M$333,MATCH(Summary!$A232,Calculation!$B$4:$B$333,0),2)</f>
        <v>PCM</v>
      </c>
      <c r="C232" s="33">
        <f>INDEX(Calculation!$B$4:$M$333,MATCH(Summary!$A232,Calculation!$B$4:$B$333,0),5)</f>
        <v>1.95</v>
      </c>
      <c r="D232" s="33">
        <f>INDEX(Calculation!$B$4:$M$333,MATCH(Summary!$A232,Calculation!$B$4:$B$333,0),6)</f>
        <v>2.129</v>
      </c>
      <c r="E232" s="46">
        <f t="shared" si="7"/>
        <v>4.0789999999999997</v>
      </c>
      <c r="F232" s="33">
        <f>INDEX(Calculation!$B$4:$M$333,MATCH(Summary!$A232,Calculation!$B$4:$B$333,0),9)</f>
        <v>6736</v>
      </c>
      <c r="G232" s="35">
        <f t="shared" si="6"/>
        <v>27476</v>
      </c>
    </row>
    <row r="233" spans="1:7" x14ac:dyDescent="0.2">
      <c r="A233" s="32" t="str">
        <f>StartupfileInput!A231</f>
        <v>5121</v>
      </c>
      <c r="B233" s="33" t="str">
        <f>INDEX(Calculation!$B$4:$M$333,MATCH(Summary!$A233,Calculation!$B$4:$B$333,0),2)</f>
        <v>Panorama</v>
      </c>
      <c r="C233" s="33">
        <f>INDEX(Calculation!$B$4:$M$333,MATCH(Summary!$A233,Calculation!$B$4:$B$333,0),5)</f>
        <v>1.631</v>
      </c>
      <c r="D233" s="33">
        <f>INDEX(Calculation!$B$4:$M$333,MATCH(Summary!$A233,Calculation!$B$4:$B$333,0),6)</f>
        <v>1.44</v>
      </c>
      <c r="E233" s="46">
        <f t="shared" si="7"/>
        <v>3.0709999999999997</v>
      </c>
      <c r="F233" s="33">
        <f>INDEX(Calculation!$B$4:$M$333,MATCH(Summary!$A233,Calculation!$B$4:$B$333,0),9)</f>
        <v>6736</v>
      </c>
      <c r="G233" s="35">
        <f t="shared" si="6"/>
        <v>20686</v>
      </c>
    </row>
    <row r="234" spans="1:7" x14ac:dyDescent="0.2">
      <c r="A234" s="32" t="str">
        <f>StartupfileInput!A232</f>
        <v>5139</v>
      </c>
      <c r="B234" s="33" t="str">
        <f>INDEX(Calculation!$B$4:$M$333,MATCH(Summary!$A234,Calculation!$B$4:$B$333,0),2)</f>
        <v>Paton-Churdan</v>
      </c>
      <c r="C234" s="33">
        <f>INDEX(Calculation!$B$4:$M$333,MATCH(Summary!$A234,Calculation!$B$4:$B$333,0),5)</f>
        <v>0.64100000000000001</v>
      </c>
      <c r="D234" s="33">
        <f>INDEX(Calculation!$B$4:$M$333,MATCH(Summary!$A234,Calculation!$B$4:$B$333,0),6)</f>
        <v>0.42499999999999999</v>
      </c>
      <c r="E234" s="46">
        <f t="shared" si="7"/>
        <v>1.0660000000000001</v>
      </c>
      <c r="F234" s="33">
        <f>INDEX(Calculation!$B$4:$M$333,MATCH(Summary!$A234,Calculation!$B$4:$B$333,0),9)</f>
        <v>6898</v>
      </c>
      <c r="G234" s="35">
        <f t="shared" si="6"/>
        <v>7353</v>
      </c>
    </row>
    <row r="235" spans="1:7" x14ac:dyDescent="0.2">
      <c r="A235" s="32" t="str">
        <f>StartupfileInput!A233</f>
        <v>5163</v>
      </c>
      <c r="B235" s="33" t="str">
        <f>INDEX(Calculation!$B$4:$M$333,MATCH(Summary!$A235,Calculation!$B$4:$B$333,0),2)</f>
        <v>Pekin</v>
      </c>
      <c r="C235" s="33">
        <f>INDEX(Calculation!$B$4:$M$333,MATCH(Summary!$A235,Calculation!$B$4:$B$333,0),5)</f>
        <v>0.36599999999999999</v>
      </c>
      <c r="D235" s="33">
        <f>INDEX(Calculation!$B$4:$M$333,MATCH(Summary!$A235,Calculation!$B$4:$B$333,0),6)</f>
        <v>1.224</v>
      </c>
      <c r="E235" s="46">
        <f t="shared" si="7"/>
        <v>1.5899999999999999</v>
      </c>
      <c r="F235" s="33">
        <f>INDEX(Calculation!$B$4:$M$333,MATCH(Summary!$A235,Calculation!$B$4:$B$333,0),9)</f>
        <v>6736</v>
      </c>
      <c r="G235" s="35">
        <f t="shared" si="6"/>
        <v>10710</v>
      </c>
    </row>
    <row r="236" spans="1:7" x14ac:dyDescent="0.2">
      <c r="A236" s="32" t="str">
        <f>StartupfileInput!A234</f>
        <v>5166</v>
      </c>
      <c r="B236" s="33" t="str">
        <f>INDEX(Calculation!$B$4:$M$333,MATCH(Summary!$A236,Calculation!$B$4:$B$333,0),2)</f>
        <v>Pella</v>
      </c>
      <c r="C236" s="33">
        <f>INDEX(Calculation!$B$4:$M$333,MATCH(Summary!$A236,Calculation!$B$4:$B$333,0),5)</f>
        <v>2.859</v>
      </c>
      <c r="D236" s="33">
        <f>INDEX(Calculation!$B$4:$M$333,MATCH(Summary!$A236,Calculation!$B$4:$B$333,0),6)</f>
        <v>4.3680000000000003</v>
      </c>
      <c r="E236" s="46">
        <f t="shared" si="7"/>
        <v>7.2270000000000003</v>
      </c>
      <c r="F236" s="33">
        <f>INDEX(Calculation!$B$4:$M$333,MATCH(Summary!$A236,Calculation!$B$4:$B$333,0),9)</f>
        <v>6736</v>
      </c>
      <c r="G236" s="35">
        <f t="shared" si="6"/>
        <v>48681</v>
      </c>
    </row>
    <row r="237" spans="1:7" x14ac:dyDescent="0.2">
      <c r="A237" s="32" t="str">
        <f>StartupfileInput!A235</f>
        <v>5184</v>
      </c>
      <c r="B237" s="33" t="str">
        <f>INDEX(Calculation!$B$4:$M$333,MATCH(Summary!$A237,Calculation!$B$4:$B$333,0),2)</f>
        <v>Perry</v>
      </c>
      <c r="C237" s="33">
        <f>INDEX(Calculation!$B$4:$M$333,MATCH(Summary!$A237,Calculation!$B$4:$B$333,0),5)</f>
        <v>8.4190000000000005</v>
      </c>
      <c r="D237" s="33">
        <f>INDEX(Calculation!$B$4:$M$333,MATCH(Summary!$A237,Calculation!$B$4:$B$333,0),6)</f>
        <v>3.61</v>
      </c>
      <c r="E237" s="46">
        <f t="shared" si="7"/>
        <v>12.029</v>
      </c>
      <c r="F237" s="33">
        <f>INDEX(Calculation!$B$4:$M$333,MATCH(Summary!$A237,Calculation!$B$4:$B$333,0),9)</f>
        <v>6736</v>
      </c>
      <c r="G237" s="35">
        <f t="shared" si="6"/>
        <v>81027</v>
      </c>
    </row>
    <row r="238" spans="1:7" x14ac:dyDescent="0.2">
      <c r="A238" s="32" t="str">
        <f>StartupfileInput!A236</f>
        <v>5250</v>
      </c>
      <c r="B238" s="33" t="str">
        <f>INDEX(Calculation!$B$4:$M$333,MATCH(Summary!$A238,Calculation!$B$4:$B$333,0),2)</f>
        <v>Pleasant Valley</v>
      </c>
      <c r="C238" s="33">
        <f>INDEX(Calculation!$B$4:$M$333,MATCH(Summary!$A238,Calculation!$B$4:$B$333,0),5)</f>
        <v>2.8439999999999999</v>
      </c>
      <c r="D238" s="33">
        <f>INDEX(Calculation!$B$4:$M$333,MATCH(Summary!$A238,Calculation!$B$4:$B$333,0),6)</f>
        <v>10.042</v>
      </c>
      <c r="E238" s="46">
        <f t="shared" si="7"/>
        <v>12.885999999999999</v>
      </c>
      <c r="F238" s="33">
        <f>INDEX(Calculation!$B$4:$M$333,MATCH(Summary!$A238,Calculation!$B$4:$B$333,0),9)</f>
        <v>6864</v>
      </c>
      <c r="G238" s="35">
        <f t="shared" si="6"/>
        <v>88450</v>
      </c>
    </row>
    <row r="239" spans="1:7" x14ac:dyDescent="0.2">
      <c r="A239" s="32" t="str">
        <f>StartupfileInput!A237</f>
        <v>5256</v>
      </c>
      <c r="B239" s="33" t="str">
        <f>INDEX(Calculation!$B$4:$M$333,MATCH(Summary!$A239,Calculation!$B$4:$B$333,0),2)</f>
        <v>Pleasantville</v>
      </c>
      <c r="C239" s="33">
        <f>INDEX(Calculation!$B$4:$M$333,MATCH(Summary!$A239,Calculation!$B$4:$B$333,0),5)</f>
        <v>1.55</v>
      </c>
      <c r="D239" s="33">
        <f>INDEX(Calculation!$B$4:$M$333,MATCH(Summary!$A239,Calculation!$B$4:$B$333,0),6)</f>
        <v>1.4239999999999999</v>
      </c>
      <c r="E239" s="46">
        <f t="shared" si="7"/>
        <v>2.9740000000000002</v>
      </c>
      <c r="F239" s="33">
        <f>INDEX(Calculation!$B$4:$M$333,MATCH(Summary!$A239,Calculation!$B$4:$B$333,0),9)</f>
        <v>6736</v>
      </c>
      <c r="G239" s="35">
        <f t="shared" si="6"/>
        <v>20033</v>
      </c>
    </row>
    <row r="240" spans="1:7" x14ac:dyDescent="0.2">
      <c r="A240" s="32" t="str">
        <f>StartupfileInput!A238</f>
        <v>5283</v>
      </c>
      <c r="B240" s="33" t="str">
        <f>INDEX(Calculation!$B$4:$M$333,MATCH(Summary!$A240,Calculation!$B$4:$B$333,0),2)</f>
        <v>Pocahontas Area</v>
      </c>
      <c r="C240" s="33">
        <f>INDEX(Calculation!$B$4:$M$333,MATCH(Summary!$A240,Calculation!$B$4:$B$333,0),5)</f>
        <v>2.399</v>
      </c>
      <c r="D240" s="33">
        <f>INDEX(Calculation!$B$4:$M$333,MATCH(Summary!$A240,Calculation!$B$4:$B$333,0),6)</f>
        <v>1.391</v>
      </c>
      <c r="E240" s="46">
        <f t="shared" si="7"/>
        <v>3.79</v>
      </c>
      <c r="F240" s="33">
        <f>INDEX(Calculation!$B$4:$M$333,MATCH(Summary!$A240,Calculation!$B$4:$B$333,0),9)</f>
        <v>6866</v>
      </c>
      <c r="G240" s="35">
        <f t="shared" si="6"/>
        <v>26022</v>
      </c>
    </row>
    <row r="241" spans="1:7" x14ac:dyDescent="0.2">
      <c r="A241" s="32" t="str">
        <f>StartupfileInput!A239</f>
        <v>5310</v>
      </c>
      <c r="B241" s="33" t="str">
        <f>INDEX(Calculation!$B$4:$M$333,MATCH(Summary!$A241,Calculation!$B$4:$B$333,0),2)</f>
        <v>Postville</v>
      </c>
      <c r="C241" s="33">
        <f>INDEX(Calculation!$B$4:$M$333,MATCH(Summary!$A241,Calculation!$B$4:$B$333,0),5)</f>
        <v>3.923</v>
      </c>
      <c r="D241" s="33">
        <f>INDEX(Calculation!$B$4:$M$333,MATCH(Summary!$A241,Calculation!$B$4:$B$333,0),6)</f>
        <v>1.4910000000000001</v>
      </c>
      <c r="E241" s="46">
        <f t="shared" si="7"/>
        <v>5.4139999999999997</v>
      </c>
      <c r="F241" s="33">
        <f>INDEX(Calculation!$B$4:$M$333,MATCH(Summary!$A241,Calculation!$B$4:$B$333,0),9)</f>
        <v>6744</v>
      </c>
      <c r="G241" s="35">
        <f t="shared" si="6"/>
        <v>36512</v>
      </c>
    </row>
    <row r="242" spans="1:7" x14ac:dyDescent="0.2">
      <c r="A242" s="32" t="str">
        <f>StartupfileInput!A240</f>
        <v>5323</v>
      </c>
      <c r="B242" s="33" t="str">
        <f>INDEX(Calculation!$B$4:$M$333,MATCH(Summary!$A242,Calculation!$B$4:$B$333,0),2)</f>
        <v>Prairie Valley</v>
      </c>
      <c r="C242" s="33">
        <f>INDEX(Calculation!$B$4:$M$333,MATCH(Summary!$A242,Calculation!$B$4:$B$333,0),5)</f>
        <v>1.5249999999999999</v>
      </c>
      <c r="D242" s="33">
        <f>INDEX(Calculation!$B$4:$M$333,MATCH(Summary!$A242,Calculation!$B$4:$B$333,0),6)</f>
        <v>1.179</v>
      </c>
      <c r="E242" s="46">
        <f t="shared" si="7"/>
        <v>2.7039999999999997</v>
      </c>
      <c r="F242" s="33">
        <f>INDEX(Calculation!$B$4:$M$333,MATCH(Summary!$A242,Calculation!$B$4:$B$333,0),9)</f>
        <v>6851</v>
      </c>
      <c r="G242" s="35">
        <f t="shared" si="6"/>
        <v>18525</v>
      </c>
    </row>
    <row r="243" spans="1:7" x14ac:dyDescent="0.2">
      <c r="A243" s="32" t="str">
        <f>StartupfileInput!A241</f>
        <v>5463</v>
      </c>
      <c r="B243" s="33" t="str">
        <f>INDEX(Calculation!$B$4:$M$333,MATCH(Summary!$A243,Calculation!$B$4:$B$333,0),2)</f>
        <v>Red Oak</v>
      </c>
      <c r="C243" s="33">
        <f>INDEX(Calculation!$B$4:$M$333,MATCH(Summary!$A243,Calculation!$B$4:$B$333,0),5)</f>
        <v>4.5540000000000003</v>
      </c>
      <c r="D243" s="33">
        <f>INDEX(Calculation!$B$4:$M$333,MATCH(Summary!$A243,Calculation!$B$4:$B$333,0),6)</f>
        <v>2.1560000000000001</v>
      </c>
      <c r="E243" s="46">
        <f t="shared" si="7"/>
        <v>6.7100000000000009</v>
      </c>
      <c r="F243" s="33">
        <f>INDEX(Calculation!$B$4:$M$333,MATCH(Summary!$A243,Calculation!$B$4:$B$333,0),9)</f>
        <v>6736</v>
      </c>
      <c r="G243" s="35">
        <f t="shared" si="6"/>
        <v>45199</v>
      </c>
    </row>
    <row r="244" spans="1:7" x14ac:dyDescent="0.2">
      <c r="A244" s="32" t="str">
        <f>StartupfileInput!A242</f>
        <v>5486</v>
      </c>
      <c r="B244" s="33" t="str">
        <f>INDEX(Calculation!$B$4:$M$333,MATCH(Summary!$A244,Calculation!$B$4:$B$333,0),2)</f>
        <v>Remsen-Union</v>
      </c>
      <c r="C244" s="33">
        <f>INDEX(Calculation!$B$4:$M$333,MATCH(Summary!$A244,Calculation!$B$4:$B$333,0),5)</f>
        <v>0.83099999999999996</v>
      </c>
      <c r="D244" s="33">
        <f>INDEX(Calculation!$B$4:$M$333,MATCH(Summary!$A244,Calculation!$B$4:$B$333,0),6)</f>
        <v>0.70299999999999996</v>
      </c>
      <c r="E244" s="46">
        <f t="shared" si="7"/>
        <v>1.5339999999999998</v>
      </c>
      <c r="F244" s="33">
        <f>INDEX(Calculation!$B$4:$M$333,MATCH(Summary!$A244,Calculation!$B$4:$B$333,0),9)</f>
        <v>6752</v>
      </c>
      <c r="G244" s="35">
        <f t="shared" si="6"/>
        <v>10358</v>
      </c>
    </row>
    <row r="245" spans="1:7" x14ac:dyDescent="0.2">
      <c r="A245" s="32" t="str">
        <f>StartupfileInput!A243</f>
        <v>5508</v>
      </c>
      <c r="B245" s="33" t="str">
        <f>INDEX(Calculation!$B$4:$M$333,MATCH(Summary!$A245,Calculation!$B$4:$B$333,0),2)</f>
        <v>Riceville</v>
      </c>
      <c r="C245" s="33">
        <f>INDEX(Calculation!$B$4:$M$333,MATCH(Summary!$A245,Calculation!$B$4:$B$333,0),5)</f>
        <v>0.73599999999999999</v>
      </c>
      <c r="D245" s="33">
        <f>INDEX(Calculation!$B$4:$M$333,MATCH(Summary!$A245,Calculation!$B$4:$B$333,0),6)</f>
        <v>0.67</v>
      </c>
      <c r="E245" s="46">
        <f t="shared" si="7"/>
        <v>1.4060000000000001</v>
      </c>
      <c r="F245" s="33">
        <f>INDEX(Calculation!$B$4:$M$333,MATCH(Summary!$A245,Calculation!$B$4:$B$333,0),9)</f>
        <v>6736</v>
      </c>
      <c r="G245" s="35">
        <f t="shared" si="6"/>
        <v>9471</v>
      </c>
    </row>
    <row r="246" spans="1:7" x14ac:dyDescent="0.2">
      <c r="A246" s="32" t="str">
        <f>StartupfileInput!A244</f>
        <v>1975</v>
      </c>
      <c r="B246" s="33" t="str">
        <f>INDEX(Calculation!$B$4:$M$333,MATCH(Summary!$A246,Calculation!$B$4:$B$333,0),2)</f>
        <v>River Valley</v>
      </c>
      <c r="C246" s="33">
        <f>INDEX(Calculation!$B$4:$M$333,MATCH(Summary!$A246,Calculation!$B$4:$B$333,0),5)</f>
        <v>1.484</v>
      </c>
      <c r="D246" s="33">
        <f>INDEX(Calculation!$B$4:$M$333,MATCH(Summary!$A246,Calculation!$B$4:$B$333,0),6)</f>
        <v>0.86199999999999999</v>
      </c>
      <c r="E246" s="46">
        <f t="shared" si="7"/>
        <v>2.3460000000000001</v>
      </c>
      <c r="F246" s="33">
        <f>INDEX(Calculation!$B$4:$M$333,MATCH(Summary!$A246,Calculation!$B$4:$B$333,0),9)</f>
        <v>6740</v>
      </c>
      <c r="G246" s="35">
        <f t="shared" si="6"/>
        <v>15812</v>
      </c>
    </row>
    <row r="247" spans="1:7" x14ac:dyDescent="0.2">
      <c r="A247" s="32" t="str">
        <f>StartupfileInput!A245</f>
        <v>4824</v>
      </c>
      <c r="B247" s="33" t="str">
        <f>INDEX(Calculation!$B$4:$M$333,MATCH(Summary!$A247,Calculation!$B$4:$B$333,0),2)</f>
        <v>Riverside</v>
      </c>
      <c r="C247" s="33">
        <f>INDEX(Calculation!$B$4:$M$333,MATCH(Summary!$A247,Calculation!$B$4:$B$333,0),5)</f>
        <v>1.5129999999999999</v>
      </c>
      <c r="D247" s="33">
        <f>INDEX(Calculation!$B$4:$M$333,MATCH(Summary!$A247,Calculation!$B$4:$B$333,0),6)</f>
        <v>1.41</v>
      </c>
      <c r="E247" s="46">
        <f t="shared" si="7"/>
        <v>2.923</v>
      </c>
      <c r="F247" s="33">
        <f>INDEX(Calculation!$B$4:$M$333,MATCH(Summary!$A247,Calculation!$B$4:$B$333,0),9)</f>
        <v>6736</v>
      </c>
      <c r="G247" s="35">
        <f t="shared" si="6"/>
        <v>19689</v>
      </c>
    </row>
    <row r="248" spans="1:7" x14ac:dyDescent="0.2">
      <c r="A248" s="32" t="str">
        <f>StartupfileInput!A246</f>
        <v>5607</v>
      </c>
      <c r="B248" s="33" t="str">
        <f>INDEX(Calculation!$B$4:$M$333,MATCH(Summary!$A248,Calculation!$B$4:$B$333,0),2)</f>
        <v>Rock Valley</v>
      </c>
      <c r="C248" s="33">
        <f>INDEX(Calculation!$B$4:$M$333,MATCH(Summary!$A248,Calculation!$B$4:$B$333,0),5)</f>
        <v>2.4300000000000002</v>
      </c>
      <c r="D248" s="33">
        <f>INDEX(Calculation!$B$4:$M$333,MATCH(Summary!$A248,Calculation!$B$4:$B$333,0),6)</f>
        <v>1.643</v>
      </c>
      <c r="E248" s="46">
        <f t="shared" si="7"/>
        <v>4.0730000000000004</v>
      </c>
      <c r="F248" s="33">
        <f>INDEX(Calculation!$B$4:$M$333,MATCH(Summary!$A248,Calculation!$B$4:$B$333,0),9)</f>
        <v>6772</v>
      </c>
      <c r="G248" s="35">
        <f t="shared" si="6"/>
        <v>27582</v>
      </c>
    </row>
    <row r="249" spans="1:7" x14ac:dyDescent="0.2">
      <c r="A249" s="32" t="str">
        <f>StartupfileInput!A247</f>
        <v>5643</v>
      </c>
      <c r="B249" s="33" t="str">
        <f>INDEX(Calculation!$B$4:$M$333,MATCH(Summary!$A249,Calculation!$B$4:$B$333,0),2)</f>
        <v>Roland-Story</v>
      </c>
      <c r="C249" s="33">
        <f>INDEX(Calculation!$B$4:$M$333,MATCH(Summary!$A249,Calculation!$B$4:$B$333,0),5)</f>
        <v>1.24</v>
      </c>
      <c r="D249" s="33">
        <f>INDEX(Calculation!$B$4:$M$333,MATCH(Summary!$A249,Calculation!$B$4:$B$333,0),6)</f>
        <v>2.0630000000000002</v>
      </c>
      <c r="E249" s="46">
        <f t="shared" si="7"/>
        <v>3.3029999999999999</v>
      </c>
      <c r="F249" s="33">
        <f>INDEX(Calculation!$B$4:$M$333,MATCH(Summary!$A249,Calculation!$B$4:$B$333,0),9)</f>
        <v>6736</v>
      </c>
      <c r="G249" s="35">
        <f t="shared" si="6"/>
        <v>22249</v>
      </c>
    </row>
    <row r="250" spans="1:7" x14ac:dyDescent="0.2">
      <c r="A250" s="32" t="str">
        <f>StartupfileInput!A248</f>
        <v>5697</v>
      </c>
      <c r="B250" s="33" t="str">
        <f>INDEX(Calculation!$B$4:$M$333,MATCH(Summary!$A250,Calculation!$B$4:$B$333,0),2)</f>
        <v>Rudd-Rockford-Marble Rock</v>
      </c>
      <c r="C250" s="33">
        <f>INDEX(Calculation!$B$4:$M$333,MATCH(Summary!$A250,Calculation!$B$4:$B$333,0),5)</f>
        <v>1.1299999999999999</v>
      </c>
      <c r="D250" s="33">
        <f>INDEX(Calculation!$B$4:$M$333,MATCH(Summary!$A250,Calculation!$B$4:$B$333,0),6)</f>
        <v>0.85299999999999998</v>
      </c>
      <c r="E250" s="46">
        <f t="shared" si="7"/>
        <v>1.9829999999999999</v>
      </c>
      <c r="F250" s="33">
        <f>INDEX(Calculation!$B$4:$M$333,MATCH(Summary!$A250,Calculation!$B$4:$B$333,0),9)</f>
        <v>6736</v>
      </c>
      <c r="G250" s="35">
        <f t="shared" si="6"/>
        <v>13357</v>
      </c>
    </row>
    <row r="251" spans="1:7" x14ac:dyDescent="0.2">
      <c r="A251" s="32" t="str">
        <f>StartupfileInput!A249</f>
        <v>5724</v>
      </c>
      <c r="B251" s="33" t="str">
        <f>INDEX(Calculation!$B$4:$M$333,MATCH(Summary!$A251,Calculation!$B$4:$B$333,0),2)</f>
        <v>Ruthven-Ayrshire</v>
      </c>
      <c r="C251" s="33">
        <f>INDEX(Calculation!$B$4:$M$333,MATCH(Summary!$A251,Calculation!$B$4:$B$333,0),5)</f>
        <v>0.878</v>
      </c>
      <c r="D251" s="33">
        <f>INDEX(Calculation!$B$4:$M$333,MATCH(Summary!$A251,Calculation!$B$4:$B$333,0),6)</f>
        <v>0.45300000000000001</v>
      </c>
      <c r="E251" s="46">
        <f t="shared" si="7"/>
        <v>1.331</v>
      </c>
      <c r="F251" s="33">
        <f>INDEX(Calculation!$B$4:$M$333,MATCH(Summary!$A251,Calculation!$B$4:$B$333,0),9)</f>
        <v>6745</v>
      </c>
      <c r="G251" s="35">
        <f t="shared" si="6"/>
        <v>8978</v>
      </c>
    </row>
    <row r="252" spans="1:7" x14ac:dyDescent="0.2">
      <c r="A252" s="32" t="str">
        <f>StartupfileInput!A250</f>
        <v>5805</v>
      </c>
      <c r="B252" s="33" t="str">
        <f>INDEX(Calculation!$B$4:$M$333,MATCH(Summary!$A252,Calculation!$B$4:$B$333,0),2)</f>
        <v>Saydel</v>
      </c>
      <c r="C252" s="33">
        <f>INDEX(Calculation!$B$4:$M$333,MATCH(Summary!$A252,Calculation!$B$4:$B$333,0),5)</f>
        <v>2.508</v>
      </c>
      <c r="D252" s="33">
        <f>INDEX(Calculation!$B$4:$M$333,MATCH(Summary!$A252,Calculation!$B$4:$B$333,0),6)</f>
        <v>2.2839999999999998</v>
      </c>
      <c r="E252" s="46">
        <f t="shared" si="7"/>
        <v>4.7919999999999998</v>
      </c>
      <c r="F252" s="33">
        <f>INDEX(Calculation!$B$4:$M$333,MATCH(Summary!$A252,Calculation!$B$4:$B$333,0),9)</f>
        <v>6799</v>
      </c>
      <c r="G252" s="35">
        <f t="shared" si="6"/>
        <v>32581</v>
      </c>
    </row>
    <row r="253" spans="1:7" x14ac:dyDescent="0.2">
      <c r="A253" s="32" t="str">
        <f>StartupfileInput!A251</f>
        <v>5823</v>
      </c>
      <c r="B253" s="33" t="str">
        <f>INDEX(Calculation!$B$4:$M$333,MATCH(Summary!$A253,Calculation!$B$4:$B$333,0),2)</f>
        <v>Schaller-Crestland</v>
      </c>
      <c r="C253" s="33">
        <f>INDEX(Calculation!$B$4:$M$333,MATCH(Summary!$A253,Calculation!$B$4:$B$333,0),5)</f>
        <v>1.127</v>
      </c>
      <c r="D253" s="33">
        <f>INDEX(Calculation!$B$4:$M$333,MATCH(Summary!$A253,Calculation!$B$4:$B$333,0),6)</f>
        <v>0.71199999999999997</v>
      </c>
      <c r="E253" s="46">
        <f t="shared" si="7"/>
        <v>1.839</v>
      </c>
      <c r="F253" s="33">
        <f>INDEX(Calculation!$B$4:$M$333,MATCH(Summary!$A253,Calculation!$B$4:$B$333,0),9)</f>
        <v>6798</v>
      </c>
      <c r="G253" s="35">
        <f t="shared" si="6"/>
        <v>12502</v>
      </c>
    </row>
    <row r="254" spans="1:7" x14ac:dyDescent="0.2">
      <c r="A254" s="32" t="str">
        <f>StartupfileInput!A252</f>
        <v>5832</v>
      </c>
      <c r="B254" s="33" t="str">
        <f>INDEX(Calculation!$B$4:$M$333,MATCH(Summary!$A254,Calculation!$B$4:$B$333,0),2)</f>
        <v>Schleswig</v>
      </c>
      <c r="C254" s="33">
        <f>INDEX(Calculation!$B$4:$M$333,MATCH(Summary!$A254,Calculation!$B$4:$B$333,0),5)</f>
        <v>0.65700000000000003</v>
      </c>
      <c r="D254" s="33">
        <f>INDEX(Calculation!$B$4:$M$333,MATCH(Summary!$A254,Calculation!$B$4:$B$333,0),6)</f>
        <v>0.54300000000000004</v>
      </c>
      <c r="E254" s="46">
        <f t="shared" si="7"/>
        <v>1.2000000000000002</v>
      </c>
      <c r="F254" s="33">
        <f>INDEX(Calculation!$B$4:$M$333,MATCH(Summary!$A254,Calculation!$B$4:$B$333,0),9)</f>
        <v>6736</v>
      </c>
      <c r="G254" s="35">
        <f t="shared" si="6"/>
        <v>8083</v>
      </c>
    </row>
    <row r="255" spans="1:7" x14ac:dyDescent="0.2">
      <c r="A255" s="32" t="str">
        <f>StartupfileInput!A253</f>
        <v>5877</v>
      </c>
      <c r="B255" s="33" t="str">
        <f>INDEX(Calculation!$B$4:$M$333,MATCH(Summary!$A255,Calculation!$B$4:$B$333,0),2)</f>
        <v>Sergeant Bluff-Luton</v>
      </c>
      <c r="C255" s="33">
        <f>INDEX(Calculation!$B$4:$M$333,MATCH(Summary!$A255,Calculation!$B$4:$B$333,0),5)</f>
        <v>3.0779999999999998</v>
      </c>
      <c r="D255" s="33">
        <f>INDEX(Calculation!$B$4:$M$333,MATCH(Summary!$A255,Calculation!$B$4:$B$333,0),6)</f>
        <v>2.9279999999999999</v>
      </c>
      <c r="E255" s="46">
        <f t="shared" si="7"/>
        <v>6.0060000000000002</v>
      </c>
      <c r="F255" s="33">
        <f>INDEX(Calculation!$B$4:$M$333,MATCH(Summary!$A255,Calculation!$B$4:$B$333,0),9)</f>
        <v>6736</v>
      </c>
      <c r="G255" s="35">
        <f t="shared" si="6"/>
        <v>40456</v>
      </c>
    </row>
    <row r="256" spans="1:7" x14ac:dyDescent="0.2">
      <c r="A256" s="32" t="str">
        <f>StartupfileInput!A254</f>
        <v>5895</v>
      </c>
      <c r="B256" s="33" t="str">
        <f>INDEX(Calculation!$B$4:$M$333,MATCH(Summary!$A256,Calculation!$B$4:$B$333,0),2)</f>
        <v>Seymour</v>
      </c>
      <c r="C256" s="33">
        <f>INDEX(Calculation!$B$4:$M$333,MATCH(Summary!$A256,Calculation!$B$4:$B$333,0),5)</f>
        <v>1.012</v>
      </c>
      <c r="D256" s="33">
        <f>INDEX(Calculation!$B$4:$M$333,MATCH(Summary!$A256,Calculation!$B$4:$B$333,0),6)</f>
        <v>0.57099999999999995</v>
      </c>
      <c r="E256" s="46">
        <f t="shared" si="7"/>
        <v>1.583</v>
      </c>
      <c r="F256" s="33">
        <f>INDEX(Calculation!$B$4:$M$333,MATCH(Summary!$A256,Calculation!$B$4:$B$333,0),9)</f>
        <v>6736</v>
      </c>
      <c r="G256" s="35">
        <f t="shared" si="6"/>
        <v>10663</v>
      </c>
    </row>
    <row r="257" spans="1:7" x14ac:dyDescent="0.2">
      <c r="A257" s="32" t="str">
        <f>StartupfileInput!A255</f>
        <v>5949</v>
      </c>
      <c r="B257" s="33" t="str">
        <f>INDEX(Calculation!$B$4:$M$333,MATCH(Summary!$A257,Calculation!$B$4:$B$333,0),2)</f>
        <v>Sheldon</v>
      </c>
      <c r="C257" s="33">
        <f>INDEX(Calculation!$B$4:$M$333,MATCH(Summary!$A257,Calculation!$B$4:$B$333,0),5)</f>
        <v>3.508</v>
      </c>
      <c r="D257" s="33">
        <f>INDEX(Calculation!$B$4:$M$333,MATCH(Summary!$A257,Calculation!$B$4:$B$333,0),6)</f>
        <v>2.1859999999999999</v>
      </c>
      <c r="E257" s="46">
        <f t="shared" si="7"/>
        <v>5.694</v>
      </c>
      <c r="F257" s="33">
        <f>INDEX(Calculation!$B$4:$M$333,MATCH(Summary!$A257,Calculation!$B$4:$B$333,0),9)</f>
        <v>6736</v>
      </c>
      <c r="G257" s="35">
        <f t="shared" si="6"/>
        <v>38355</v>
      </c>
    </row>
    <row r="258" spans="1:7" x14ac:dyDescent="0.2">
      <c r="A258" s="32" t="str">
        <f>StartupfileInput!A256</f>
        <v>5976</v>
      </c>
      <c r="B258" s="33" t="str">
        <f>INDEX(Calculation!$B$4:$M$333,MATCH(Summary!$A258,Calculation!$B$4:$B$333,0),2)</f>
        <v>Shenandoah</v>
      </c>
      <c r="C258" s="33">
        <f>INDEX(Calculation!$B$4:$M$333,MATCH(Summary!$A258,Calculation!$B$4:$B$333,0),5)</f>
        <v>3.6640000000000001</v>
      </c>
      <c r="D258" s="33">
        <f>INDEX(Calculation!$B$4:$M$333,MATCH(Summary!$A258,Calculation!$B$4:$B$333,0),6)</f>
        <v>2.2090000000000001</v>
      </c>
      <c r="E258" s="46">
        <f t="shared" si="7"/>
        <v>5.8730000000000002</v>
      </c>
      <c r="F258" s="33">
        <f>INDEX(Calculation!$B$4:$M$333,MATCH(Summary!$A258,Calculation!$B$4:$B$333,0),9)</f>
        <v>6736</v>
      </c>
      <c r="G258" s="35">
        <f t="shared" ref="G258:G319" si="8">ROUND(E258*F258,0)</f>
        <v>39561</v>
      </c>
    </row>
    <row r="259" spans="1:7" x14ac:dyDescent="0.2">
      <c r="A259" s="32" t="str">
        <f>StartupfileInput!A257</f>
        <v>5994</v>
      </c>
      <c r="B259" s="33" t="str">
        <f>INDEX(Calculation!$B$4:$M$333,MATCH(Summary!$A259,Calculation!$B$4:$B$333,0),2)</f>
        <v>Sibley-Ocheyedan</v>
      </c>
      <c r="C259" s="33">
        <f>INDEX(Calculation!$B$4:$M$333,MATCH(Summary!$A259,Calculation!$B$4:$B$333,0),5)</f>
        <v>2.133</v>
      </c>
      <c r="D259" s="33">
        <f>INDEX(Calculation!$B$4:$M$333,MATCH(Summary!$A259,Calculation!$B$4:$B$333,0),6)</f>
        <v>1.5760000000000001</v>
      </c>
      <c r="E259" s="46">
        <f t="shared" si="7"/>
        <v>3.7090000000000001</v>
      </c>
      <c r="F259" s="33">
        <f>INDEX(Calculation!$B$4:$M$333,MATCH(Summary!$A259,Calculation!$B$4:$B$333,0),9)</f>
        <v>6761</v>
      </c>
      <c r="G259" s="35">
        <f t="shared" si="8"/>
        <v>25077</v>
      </c>
    </row>
    <row r="260" spans="1:7" x14ac:dyDescent="0.2">
      <c r="A260" s="32" t="str">
        <f>StartupfileInput!A258</f>
        <v>6003</v>
      </c>
      <c r="B260" s="33" t="str">
        <f>INDEX(Calculation!$B$4:$M$333,MATCH(Summary!$A260,Calculation!$B$4:$B$333,0),2)</f>
        <v>Sidney</v>
      </c>
      <c r="C260" s="33">
        <f>INDEX(Calculation!$B$4:$M$333,MATCH(Summary!$A260,Calculation!$B$4:$B$333,0),5)</f>
        <v>1.2709999999999999</v>
      </c>
      <c r="D260" s="33">
        <f>INDEX(Calculation!$B$4:$M$333,MATCH(Summary!$A260,Calculation!$B$4:$B$333,0),6)</f>
        <v>0.80300000000000005</v>
      </c>
      <c r="E260" s="46">
        <f t="shared" si="7"/>
        <v>2.0739999999999998</v>
      </c>
      <c r="F260" s="33">
        <f>INDEX(Calculation!$B$4:$M$333,MATCH(Summary!$A260,Calculation!$B$4:$B$333,0),9)</f>
        <v>6743</v>
      </c>
      <c r="G260" s="35">
        <f t="shared" si="8"/>
        <v>13985</v>
      </c>
    </row>
    <row r="261" spans="1:7" x14ac:dyDescent="0.2">
      <c r="A261" s="32" t="str">
        <f>StartupfileInput!A259</f>
        <v>6012</v>
      </c>
      <c r="B261" s="33" t="str">
        <f>INDEX(Calculation!$B$4:$M$333,MATCH(Summary!$A261,Calculation!$B$4:$B$333,0),2)</f>
        <v>Sigourney</v>
      </c>
      <c r="C261" s="33">
        <f>INDEX(Calculation!$B$4:$M$333,MATCH(Summary!$A261,Calculation!$B$4:$B$333,0),5)</f>
        <v>1.286</v>
      </c>
      <c r="D261" s="33">
        <f>INDEX(Calculation!$B$4:$M$333,MATCH(Summary!$A261,Calculation!$B$4:$B$333,0),6)</f>
        <v>1.119</v>
      </c>
      <c r="E261" s="46">
        <f t="shared" ref="E261:E324" si="9">SUM(C261:D261)</f>
        <v>2.4050000000000002</v>
      </c>
      <c r="F261" s="33">
        <f>INDEX(Calculation!$B$4:$M$333,MATCH(Summary!$A261,Calculation!$B$4:$B$333,0),9)</f>
        <v>6739</v>
      </c>
      <c r="G261" s="35">
        <f t="shared" si="8"/>
        <v>16207</v>
      </c>
    </row>
    <row r="262" spans="1:7" x14ac:dyDescent="0.2">
      <c r="A262" s="32" t="str">
        <f>StartupfileInput!A260</f>
        <v>6030</v>
      </c>
      <c r="B262" s="33" t="str">
        <f>INDEX(Calculation!$B$4:$M$333,MATCH(Summary!$A262,Calculation!$B$4:$B$333,0),2)</f>
        <v>Sioux Center</v>
      </c>
      <c r="C262" s="33">
        <f>INDEX(Calculation!$B$4:$M$333,MATCH(Summary!$A262,Calculation!$B$4:$B$333,0),5)</f>
        <v>3.1190000000000002</v>
      </c>
      <c r="D262" s="33">
        <f>INDEX(Calculation!$B$4:$M$333,MATCH(Summary!$A262,Calculation!$B$4:$B$333,0),6)</f>
        <v>2.657</v>
      </c>
      <c r="E262" s="46">
        <f t="shared" si="9"/>
        <v>5.7759999999999998</v>
      </c>
      <c r="F262" s="33">
        <f>INDEX(Calculation!$B$4:$M$333,MATCH(Summary!$A262,Calculation!$B$4:$B$333,0),9)</f>
        <v>6736</v>
      </c>
      <c r="G262" s="35">
        <f t="shared" si="8"/>
        <v>38907</v>
      </c>
    </row>
    <row r="263" spans="1:7" x14ac:dyDescent="0.2">
      <c r="A263" s="32" t="str">
        <f>StartupfileInput!A261</f>
        <v>6048</v>
      </c>
      <c r="B263" s="33" t="str">
        <f>INDEX(Calculation!$B$4:$M$333,MATCH(Summary!$A263,Calculation!$B$4:$B$333,0),2)</f>
        <v>Sioux Central</v>
      </c>
      <c r="C263" s="33">
        <f>INDEX(Calculation!$B$4:$M$333,MATCH(Summary!$A263,Calculation!$B$4:$B$333,0),5)</f>
        <v>1.034</v>
      </c>
      <c r="D263" s="33">
        <f>INDEX(Calculation!$B$4:$M$333,MATCH(Summary!$A263,Calculation!$B$4:$B$333,0),6)</f>
        <v>1.002</v>
      </c>
      <c r="E263" s="46">
        <f t="shared" si="9"/>
        <v>2.036</v>
      </c>
      <c r="F263" s="33">
        <f>INDEX(Calculation!$B$4:$M$333,MATCH(Summary!$A263,Calculation!$B$4:$B$333,0),9)</f>
        <v>6746</v>
      </c>
      <c r="G263" s="35">
        <f t="shared" si="8"/>
        <v>13735</v>
      </c>
    </row>
    <row r="264" spans="1:7" x14ac:dyDescent="0.2">
      <c r="A264" s="32" t="str">
        <f>StartupfileInput!A262</f>
        <v>6039</v>
      </c>
      <c r="B264" s="33" t="str">
        <f>INDEX(Calculation!$B$4:$M$333,MATCH(Summary!$A264,Calculation!$B$4:$B$333,0),2)</f>
        <v>Sioux City</v>
      </c>
      <c r="C264" s="33">
        <f>INDEX(Calculation!$B$4:$M$333,MATCH(Summary!$A264,Calculation!$B$4:$B$333,0),5)</f>
        <v>63.588000000000001</v>
      </c>
      <c r="D264" s="33">
        <f>INDEX(Calculation!$B$4:$M$333,MATCH(Summary!$A264,Calculation!$B$4:$B$333,0),6)</f>
        <v>29.626999999999999</v>
      </c>
      <c r="E264" s="46">
        <f t="shared" si="9"/>
        <v>93.215000000000003</v>
      </c>
      <c r="F264" s="33">
        <f>INDEX(Calculation!$B$4:$M$333,MATCH(Summary!$A264,Calculation!$B$4:$B$333,0),9)</f>
        <v>6736</v>
      </c>
      <c r="G264" s="35">
        <f t="shared" si="8"/>
        <v>627896</v>
      </c>
    </row>
    <row r="265" spans="1:7" x14ac:dyDescent="0.2">
      <c r="A265" s="32" t="str">
        <f>StartupfileInput!A263</f>
        <v>6093</v>
      </c>
      <c r="B265" s="33" t="str">
        <f>INDEX(Calculation!$B$4:$M$333,MATCH(Summary!$A265,Calculation!$B$4:$B$333,0),2)</f>
        <v>Solon</v>
      </c>
      <c r="C265" s="33">
        <f>INDEX(Calculation!$B$4:$M$333,MATCH(Summary!$A265,Calculation!$B$4:$B$333,0),5)</f>
        <v>0.65100000000000002</v>
      </c>
      <c r="D265" s="33">
        <f>INDEX(Calculation!$B$4:$M$333,MATCH(Summary!$A265,Calculation!$B$4:$B$333,0),6)</f>
        <v>2.758</v>
      </c>
      <c r="E265" s="46">
        <f t="shared" si="9"/>
        <v>3.4089999999999998</v>
      </c>
      <c r="F265" s="33">
        <f>INDEX(Calculation!$B$4:$M$333,MATCH(Summary!$A265,Calculation!$B$4:$B$333,0),9)</f>
        <v>6736</v>
      </c>
      <c r="G265" s="35">
        <f t="shared" si="8"/>
        <v>22963</v>
      </c>
    </row>
    <row r="266" spans="1:7" x14ac:dyDescent="0.2">
      <c r="A266" s="32" t="str">
        <f>StartupfileInput!A264</f>
        <v>6091</v>
      </c>
      <c r="B266" s="33" t="str">
        <f>INDEX(Calculation!$B$4:$M$333,MATCH(Summary!$A266,Calculation!$B$4:$B$333,0),2)</f>
        <v>South Central Calhoun</v>
      </c>
      <c r="C266" s="33">
        <f>INDEX(Calculation!$B$4:$M$333,MATCH(Summary!$A266,Calculation!$B$4:$B$333,0),5)</f>
        <v>2.4620000000000002</v>
      </c>
      <c r="D266" s="33">
        <f>INDEX(Calculation!$B$4:$M$333,MATCH(Summary!$A266,Calculation!$B$4:$B$333,0),6)</f>
        <v>1.8320000000000001</v>
      </c>
      <c r="E266" s="46">
        <f t="shared" si="9"/>
        <v>4.2940000000000005</v>
      </c>
      <c r="F266" s="33">
        <f>INDEX(Calculation!$B$4:$M$333,MATCH(Summary!$A266,Calculation!$B$4:$B$333,0),9)</f>
        <v>6764</v>
      </c>
      <c r="G266" s="35">
        <f t="shared" si="8"/>
        <v>29045</v>
      </c>
    </row>
    <row r="267" spans="1:7" x14ac:dyDescent="0.2">
      <c r="A267" s="32" t="str">
        <f>StartupfileInput!A265</f>
        <v>6095</v>
      </c>
      <c r="B267" s="33" t="str">
        <f>INDEX(Calculation!$B$4:$M$333,MATCH(Summary!$A267,Calculation!$B$4:$B$333,0),2)</f>
        <v>South Hamilton</v>
      </c>
      <c r="C267" s="33">
        <f>INDEX(Calculation!$B$4:$M$333,MATCH(Summary!$A267,Calculation!$B$4:$B$333,0),5)</f>
        <v>1.607</v>
      </c>
      <c r="D267" s="33">
        <f>INDEX(Calculation!$B$4:$M$333,MATCH(Summary!$A267,Calculation!$B$4:$B$333,0),6)</f>
        <v>1.3</v>
      </c>
      <c r="E267" s="46">
        <f t="shared" si="9"/>
        <v>2.907</v>
      </c>
      <c r="F267" s="33">
        <f>INDEX(Calculation!$B$4:$M$333,MATCH(Summary!$A267,Calculation!$B$4:$B$333,0),9)</f>
        <v>6793</v>
      </c>
      <c r="G267" s="35">
        <f t="shared" si="8"/>
        <v>19747</v>
      </c>
    </row>
    <row r="268" spans="1:7" x14ac:dyDescent="0.2">
      <c r="A268" s="32" t="str">
        <f>StartupfileInput!A266</f>
        <v>5157</v>
      </c>
      <c r="B268" s="33" t="str">
        <f>INDEX(Calculation!$B$4:$M$333,MATCH(Summary!$A268,Calculation!$B$4:$B$333,0),2)</f>
        <v>South O'Brien</v>
      </c>
      <c r="C268" s="33">
        <f>INDEX(Calculation!$B$4:$M$333,MATCH(Summary!$A268,Calculation!$B$4:$B$333,0),5)</f>
        <v>1.591</v>
      </c>
      <c r="D268" s="33">
        <f>INDEX(Calculation!$B$4:$M$333,MATCH(Summary!$A268,Calculation!$B$4:$B$333,0),6)</f>
        <v>1.204</v>
      </c>
      <c r="E268" s="46">
        <f t="shared" si="9"/>
        <v>2.7949999999999999</v>
      </c>
      <c r="F268" s="33">
        <f>INDEX(Calculation!$B$4:$M$333,MATCH(Summary!$A268,Calculation!$B$4:$B$333,0),9)</f>
        <v>6784</v>
      </c>
      <c r="G268" s="35">
        <f t="shared" si="8"/>
        <v>18961</v>
      </c>
    </row>
    <row r="269" spans="1:7" x14ac:dyDescent="0.2">
      <c r="A269" s="32" t="str">
        <f>StartupfileInput!A267</f>
        <v>6097</v>
      </c>
      <c r="B269" s="33" t="str">
        <f>INDEX(Calculation!$B$4:$M$333,MATCH(Summary!$A269,Calculation!$B$4:$B$333,0),2)</f>
        <v>South Page</v>
      </c>
      <c r="C269" s="33">
        <f>INDEX(Calculation!$B$4:$M$333,MATCH(Summary!$A269,Calculation!$B$4:$B$333,0),5)</f>
        <v>0.96499999999999997</v>
      </c>
      <c r="D269" s="33">
        <f>INDEX(Calculation!$B$4:$M$333,MATCH(Summary!$A269,Calculation!$B$4:$B$333,0),6)</f>
        <v>0.42199999999999999</v>
      </c>
      <c r="E269" s="46">
        <f t="shared" si="9"/>
        <v>1.387</v>
      </c>
      <c r="F269" s="33">
        <f>INDEX(Calculation!$B$4:$M$333,MATCH(Summary!$A269,Calculation!$B$4:$B$333,0),9)</f>
        <v>6736</v>
      </c>
      <c r="G269" s="35">
        <f t="shared" si="8"/>
        <v>9343</v>
      </c>
    </row>
    <row r="270" spans="1:7" x14ac:dyDescent="0.2">
      <c r="A270" s="32" t="str">
        <f>StartupfileInput!A268</f>
        <v>6098</v>
      </c>
      <c r="B270" s="33" t="str">
        <f>INDEX(Calculation!$B$4:$M$333,MATCH(Summary!$A270,Calculation!$B$4:$B$333,0),2)</f>
        <v>South Tama</v>
      </c>
      <c r="C270" s="33">
        <f>INDEX(Calculation!$B$4:$M$333,MATCH(Summary!$A270,Calculation!$B$4:$B$333,0),5)</f>
        <v>6.351</v>
      </c>
      <c r="D270" s="33">
        <f>INDEX(Calculation!$B$4:$M$333,MATCH(Summary!$A270,Calculation!$B$4:$B$333,0),6)</f>
        <v>3.1440000000000001</v>
      </c>
      <c r="E270" s="46">
        <f t="shared" si="9"/>
        <v>9.495000000000001</v>
      </c>
      <c r="F270" s="33">
        <f>INDEX(Calculation!$B$4:$M$333,MATCH(Summary!$A270,Calculation!$B$4:$B$333,0),9)</f>
        <v>6751</v>
      </c>
      <c r="G270" s="35">
        <f t="shared" si="8"/>
        <v>64101</v>
      </c>
    </row>
    <row r="271" spans="1:7" x14ac:dyDescent="0.2">
      <c r="A271" s="32" t="str">
        <f>StartupfileInput!A269</f>
        <v>6100</v>
      </c>
      <c r="B271" s="33" t="str">
        <f>INDEX(Calculation!$B$4:$M$333,MATCH(Summary!$A271,Calculation!$B$4:$B$333,0),2)</f>
        <v>South Winneshiek</v>
      </c>
      <c r="C271" s="33">
        <f>INDEX(Calculation!$B$4:$M$333,MATCH(Summary!$A271,Calculation!$B$4:$B$333,0),5)</f>
        <v>1.216</v>
      </c>
      <c r="D271" s="33">
        <f>INDEX(Calculation!$B$4:$M$333,MATCH(Summary!$A271,Calculation!$B$4:$B$333,0),6)</f>
        <v>1.014</v>
      </c>
      <c r="E271" s="46">
        <f t="shared" si="9"/>
        <v>2.23</v>
      </c>
      <c r="F271" s="33">
        <f>INDEX(Calculation!$B$4:$M$333,MATCH(Summary!$A271,Calculation!$B$4:$B$333,0),9)</f>
        <v>6736</v>
      </c>
      <c r="G271" s="35">
        <f t="shared" si="8"/>
        <v>15021</v>
      </c>
    </row>
    <row r="272" spans="1:7" x14ac:dyDescent="0.2">
      <c r="A272" s="32" t="str">
        <f>StartupfileInput!A270</f>
        <v>6101</v>
      </c>
      <c r="B272" s="33" t="str">
        <f>INDEX(Calculation!$B$4:$M$333,MATCH(Summary!$A272,Calculation!$B$4:$B$333,0),2)</f>
        <v>Southeast Polk</v>
      </c>
      <c r="C272" s="33">
        <f>INDEX(Calculation!$B$4:$M$333,MATCH(Summary!$A272,Calculation!$B$4:$B$333,0),5)</f>
        <v>13.443</v>
      </c>
      <c r="D272" s="33">
        <f>INDEX(Calculation!$B$4:$M$333,MATCH(Summary!$A272,Calculation!$B$4:$B$333,0),6)</f>
        <v>13.96</v>
      </c>
      <c r="E272" s="46">
        <f t="shared" si="9"/>
        <v>27.402999999999999</v>
      </c>
      <c r="F272" s="33">
        <f>INDEX(Calculation!$B$4:$M$333,MATCH(Summary!$A272,Calculation!$B$4:$B$333,0),9)</f>
        <v>6736</v>
      </c>
      <c r="G272" s="35">
        <f t="shared" si="8"/>
        <v>184587</v>
      </c>
    </row>
    <row r="273" spans="1:7" x14ac:dyDescent="0.2">
      <c r="A273" s="32" t="str">
        <f>StartupfileInput!A271</f>
        <v>6094</v>
      </c>
      <c r="B273" s="33" t="str">
        <f>INDEX(Calculation!$B$4:$M$333,MATCH(Summary!$A273,Calculation!$B$4:$B$333,0),2)</f>
        <v>Southeast Warren</v>
      </c>
      <c r="C273" s="33">
        <f>INDEX(Calculation!$B$4:$M$333,MATCH(Summary!$A273,Calculation!$B$4:$B$333,0),5)</f>
        <v>1.1459999999999999</v>
      </c>
      <c r="D273" s="33">
        <f>INDEX(Calculation!$B$4:$M$333,MATCH(Summary!$A273,Calculation!$B$4:$B$333,0),6)</f>
        <v>1.1279999999999999</v>
      </c>
      <c r="E273" s="46">
        <f t="shared" si="9"/>
        <v>2.274</v>
      </c>
      <c r="F273" s="33">
        <f>INDEX(Calculation!$B$4:$M$333,MATCH(Summary!$A273,Calculation!$B$4:$B$333,0),9)</f>
        <v>6736</v>
      </c>
      <c r="G273" s="35">
        <f t="shared" si="8"/>
        <v>15318</v>
      </c>
    </row>
    <row r="274" spans="1:7" x14ac:dyDescent="0.2">
      <c r="A274" s="32" t="str">
        <f>StartupfileInput!A272</f>
        <v>6096</v>
      </c>
      <c r="B274" s="33" t="str">
        <f>INDEX(Calculation!$B$4:$M$333,MATCH(Summary!$A274,Calculation!$B$4:$B$333,0),2)</f>
        <v>Southeast Webster-Grand</v>
      </c>
      <c r="C274" s="33">
        <f>INDEX(Calculation!$B$4:$M$333,MATCH(Summary!$A274,Calculation!$B$4:$B$333,0),5)</f>
        <v>1.7050000000000001</v>
      </c>
      <c r="D274" s="33">
        <f>INDEX(Calculation!$B$4:$M$333,MATCH(Summary!$A274,Calculation!$B$4:$B$333,0),6)</f>
        <v>1.1220000000000001</v>
      </c>
      <c r="E274" s="46">
        <f t="shared" si="9"/>
        <v>2.827</v>
      </c>
      <c r="F274" s="33">
        <f>INDEX(Calculation!$B$4:$M$333,MATCH(Summary!$A274,Calculation!$B$4:$B$333,0),9)</f>
        <v>6860</v>
      </c>
      <c r="G274" s="35">
        <f t="shared" si="8"/>
        <v>19393</v>
      </c>
    </row>
    <row r="275" spans="1:7" x14ac:dyDescent="0.2">
      <c r="A275" s="32" t="str">
        <f>StartupfileInput!A273</f>
        <v>6102</v>
      </c>
      <c r="B275" s="33" t="str">
        <f>INDEX(Calculation!$B$4:$M$333,MATCH(Summary!$A275,Calculation!$B$4:$B$333,0),2)</f>
        <v>Spencer</v>
      </c>
      <c r="C275" s="33">
        <f>INDEX(Calculation!$B$4:$M$333,MATCH(Summary!$A275,Calculation!$B$4:$B$333,0),5)</f>
        <v>5.6269999999999998</v>
      </c>
      <c r="D275" s="33">
        <f>INDEX(Calculation!$B$4:$M$333,MATCH(Summary!$A275,Calculation!$B$4:$B$333,0),6)</f>
        <v>3.87</v>
      </c>
      <c r="E275" s="46">
        <f t="shared" si="9"/>
        <v>9.4969999999999999</v>
      </c>
      <c r="F275" s="33">
        <f>INDEX(Calculation!$B$4:$M$333,MATCH(Summary!$A275,Calculation!$B$4:$B$333,0),9)</f>
        <v>6736</v>
      </c>
      <c r="G275" s="35">
        <f t="shared" si="8"/>
        <v>63972</v>
      </c>
    </row>
    <row r="276" spans="1:7" x14ac:dyDescent="0.2">
      <c r="A276" s="32" t="str">
        <f>StartupfileInput!A274</f>
        <v>6120</v>
      </c>
      <c r="B276" s="33" t="str">
        <f>INDEX(Calculation!$B$4:$M$333,MATCH(Summary!$A276,Calculation!$B$4:$B$333,0),2)</f>
        <v>Spirit Lake</v>
      </c>
      <c r="C276" s="33">
        <f>INDEX(Calculation!$B$4:$M$333,MATCH(Summary!$A276,Calculation!$B$4:$B$333,0),5)</f>
        <v>1.96</v>
      </c>
      <c r="D276" s="33">
        <f>INDEX(Calculation!$B$4:$M$333,MATCH(Summary!$A276,Calculation!$B$4:$B$333,0),6)</f>
        <v>2.3679999999999999</v>
      </c>
      <c r="E276" s="46">
        <f t="shared" si="9"/>
        <v>4.3279999999999994</v>
      </c>
      <c r="F276" s="33">
        <f>INDEX(Calculation!$B$4:$M$333,MATCH(Summary!$A276,Calculation!$B$4:$B$333,0),9)</f>
        <v>6736</v>
      </c>
      <c r="G276" s="35">
        <f t="shared" si="8"/>
        <v>29153</v>
      </c>
    </row>
    <row r="277" spans="1:7" x14ac:dyDescent="0.2">
      <c r="A277" s="32" t="str">
        <f>StartupfileInput!A275</f>
        <v>6138</v>
      </c>
      <c r="B277" s="33" t="str">
        <f>INDEX(Calculation!$B$4:$M$333,MATCH(Summary!$A277,Calculation!$B$4:$B$333,0),2)</f>
        <v>Springville</v>
      </c>
      <c r="C277" s="33">
        <f>INDEX(Calculation!$B$4:$M$333,MATCH(Summary!$A277,Calculation!$B$4:$B$333,0),5)</f>
        <v>0.79600000000000004</v>
      </c>
      <c r="D277" s="33">
        <f>INDEX(Calculation!$B$4:$M$333,MATCH(Summary!$A277,Calculation!$B$4:$B$333,0),6)</f>
        <v>0.79600000000000004</v>
      </c>
      <c r="E277" s="46">
        <f t="shared" si="9"/>
        <v>1.5920000000000001</v>
      </c>
      <c r="F277" s="33">
        <f>INDEX(Calculation!$B$4:$M$333,MATCH(Summary!$A277,Calculation!$B$4:$B$333,0),9)</f>
        <v>6773</v>
      </c>
      <c r="G277" s="35">
        <f t="shared" si="8"/>
        <v>10783</v>
      </c>
    </row>
    <row r="278" spans="1:7" x14ac:dyDescent="0.2">
      <c r="A278" s="32" t="str">
        <f>StartupfileInput!A276</f>
        <v>5751</v>
      </c>
      <c r="B278" s="33" t="str">
        <f>INDEX(Calculation!$B$4:$M$333,MATCH(Summary!$A278,Calculation!$B$4:$B$333,0),2)</f>
        <v>St Ansgar</v>
      </c>
      <c r="C278" s="33">
        <f>INDEX(Calculation!$B$4:$M$333,MATCH(Summary!$A278,Calculation!$B$4:$B$333,0),5)</f>
        <v>1.0489999999999999</v>
      </c>
      <c r="D278" s="33">
        <f>INDEX(Calculation!$B$4:$M$333,MATCH(Summary!$A278,Calculation!$B$4:$B$333,0),6)</f>
        <v>1.2130000000000001</v>
      </c>
      <c r="E278" s="46">
        <f t="shared" si="9"/>
        <v>2.262</v>
      </c>
      <c r="F278" s="33">
        <f>INDEX(Calculation!$B$4:$M$333,MATCH(Summary!$A278,Calculation!$B$4:$B$333,0),9)</f>
        <v>6757</v>
      </c>
      <c r="G278" s="35">
        <f t="shared" si="8"/>
        <v>15284</v>
      </c>
    </row>
    <row r="279" spans="1:7" x14ac:dyDescent="0.2">
      <c r="A279" s="32" t="str">
        <f>StartupfileInput!A277</f>
        <v>6165</v>
      </c>
      <c r="B279" s="33" t="str">
        <f>INDEX(Calculation!$B$4:$M$333,MATCH(Summary!$A279,Calculation!$B$4:$B$333,0),2)</f>
        <v>Stanton</v>
      </c>
      <c r="C279" s="33">
        <f>INDEX(Calculation!$B$4:$M$333,MATCH(Summary!$A279,Calculation!$B$4:$B$333,0),5)</f>
        <v>0.42499999999999999</v>
      </c>
      <c r="D279" s="33">
        <f>INDEX(Calculation!$B$4:$M$333,MATCH(Summary!$A279,Calculation!$B$4:$B$333,0),6)</f>
        <v>0.38800000000000001</v>
      </c>
      <c r="E279" s="46">
        <f t="shared" si="9"/>
        <v>0.81299999999999994</v>
      </c>
      <c r="F279" s="33">
        <f>INDEX(Calculation!$B$4:$M$333,MATCH(Summary!$A279,Calculation!$B$4:$B$333,0),9)</f>
        <v>6736</v>
      </c>
      <c r="G279" s="35">
        <f t="shared" si="8"/>
        <v>5476</v>
      </c>
    </row>
    <row r="280" spans="1:7" x14ac:dyDescent="0.2">
      <c r="A280" s="32" t="str">
        <f>StartupfileInput!A278</f>
        <v>6175</v>
      </c>
      <c r="B280" s="33" t="str">
        <f>INDEX(Calculation!$B$4:$M$333,MATCH(Summary!$A280,Calculation!$B$4:$B$333,0),2)</f>
        <v>Starmont</v>
      </c>
      <c r="C280" s="33">
        <f>INDEX(Calculation!$B$4:$M$333,MATCH(Summary!$A280,Calculation!$B$4:$B$333,0),5)</f>
        <v>2.08</v>
      </c>
      <c r="D280" s="33">
        <f>INDEX(Calculation!$B$4:$M$333,MATCH(Summary!$A280,Calculation!$B$4:$B$333,0),6)</f>
        <v>1.264</v>
      </c>
      <c r="E280" s="46">
        <f t="shared" si="9"/>
        <v>3.3440000000000003</v>
      </c>
      <c r="F280" s="33">
        <f>INDEX(Calculation!$B$4:$M$333,MATCH(Summary!$A280,Calculation!$B$4:$B$333,0),9)</f>
        <v>6745</v>
      </c>
      <c r="G280" s="35">
        <f t="shared" si="8"/>
        <v>22555</v>
      </c>
    </row>
    <row r="281" spans="1:7" x14ac:dyDescent="0.2">
      <c r="A281" s="32" t="str">
        <f>StartupfileInput!A279</f>
        <v>6219</v>
      </c>
      <c r="B281" s="33" t="str">
        <f>INDEX(Calculation!$B$4:$M$333,MATCH(Summary!$A281,Calculation!$B$4:$B$333,0),2)</f>
        <v>Storm Lake</v>
      </c>
      <c r="C281" s="33">
        <f>INDEX(Calculation!$B$4:$M$333,MATCH(Summary!$A281,Calculation!$B$4:$B$333,0),5)</f>
        <v>11.38</v>
      </c>
      <c r="D281" s="33">
        <f>INDEX(Calculation!$B$4:$M$333,MATCH(Summary!$A281,Calculation!$B$4:$B$333,0),6)</f>
        <v>4.7960000000000003</v>
      </c>
      <c r="E281" s="46">
        <f t="shared" si="9"/>
        <v>16.176000000000002</v>
      </c>
      <c r="F281" s="33">
        <f>INDEX(Calculation!$B$4:$M$333,MATCH(Summary!$A281,Calculation!$B$4:$B$333,0),9)</f>
        <v>6736</v>
      </c>
      <c r="G281" s="35">
        <f t="shared" si="8"/>
        <v>108962</v>
      </c>
    </row>
    <row r="282" spans="1:7" x14ac:dyDescent="0.2">
      <c r="A282" s="32" t="str">
        <f>StartupfileInput!A280</f>
        <v>6246</v>
      </c>
      <c r="B282" s="33" t="str">
        <f>INDEX(Calculation!$B$4:$M$333,MATCH(Summary!$A282,Calculation!$B$4:$B$333,0),2)</f>
        <v>Stratford</v>
      </c>
      <c r="C282" s="33">
        <f>INDEX(Calculation!$B$4:$M$333,MATCH(Summary!$A282,Calculation!$B$4:$B$333,0),5)</f>
        <v>0.42899999999999999</v>
      </c>
      <c r="D282" s="33">
        <f>INDEX(Calculation!$B$4:$M$333,MATCH(Summary!$A282,Calculation!$B$4:$B$333,0),6)</f>
        <v>0.308</v>
      </c>
      <c r="E282" s="46">
        <f t="shared" si="9"/>
        <v>0.73699999999999999</v>
      </c>
      <c r="F282" s="33">
        <f>INDEX(Calculation!$B$4:$M$333,MATCH(Summary!$A282,Calculation!$B$4:$B$333,0),9)</f>
        <v>6906</v>
      </c>
      <c r="G282" s="35">
        <f t="shared" si="8"/>
        <v>5090</v>
      </c>
    </row>
    <row r="283" spans="1:7" x14ac:dyDescent="0.2">
      <c r="A283" s="32" t="str">
        <f>StartupfileInput!A281</f>
        <v>6273</v>
      </c>
      <c r="B283" s="33" t="str">
        <f>INDEX(Calculation!$B$4:$M$333,MATCH(Summary!$A283,Calculation!$B$4:$B$333,0),2)</f>
        <v>Sumner-Fredericksburg</v>
      </c>
      <c r="C283" s="33">
        <f>INDEX(Calculation!$B$4:$M$333,MATCH(Summary!$A283,Calculation!$B$4:$B$333,0),5)</f>
        <v>1.8140000000000001</v>
      </c>
      <c r="D283" s="33">
        <f>INDEX(Calculation!$B$4:$M$333,MATCH(Summary!$A283,Calculation!$B$4:$B$333,0),6)</f>
        <v>1.651</v>
      </c>
      <c r="E283" s="46">
        <f t="shared" si="9"/>
        <v>3.4649999999999999</v>
      </c>
      <c r="F283" s="33">
        <f>INDEX(Calculation!$B$4:$M$333,MATCH(Summary!$A283,Calculation!$B$4:$B$333,0),9)</f>
        <v>6736</v>
      </c>
      <c r="G283" s="35">
        <f t="shared" si="8"/>
        <v>23340</v>
      </c>
    </row>
    <row r="284" spans="1:7" x14ac:dyDescent="0.2">
      <c r="A284" s="32" t="str">
        <f>StartupfileInput!A282</f>
        <v>6408</v>
      </c>
      <c r="B284" s="33" t="str">
        <f>INDEX(Calculation!$B$4:$M$333,MATCH(Summary!$A284,Calculation!$B$4:$B$333,0),2)</f>
        <v>Tipton</v>
      </c>
      <c r="C284" s="33">
        <f>INDEX(Calculation!$B$4:$M$333,MATCH(Summary!$A284,Calculation!$B$4:$B$333,0),5)</f>
        <v>1.474</v>
      </c>
      <c r="D284" s="33">
        <f>INDEX(Calculation!$B$4:$M$333,MATCH(Summary!$A284,Calculation!$B$4:$B$333,0),6)</f>
        <v>1.802</v>
      </c>
      <c r="E284" s="46">
        <f t="shared" si="9"/>
        <v>3.2759999999999998</v>
      </c>
      <c r="F284" s="33">
        <f>INDEX(Calculation!$B$4:$M$333,MATCH(Summary!$A284,Calculation!$B$4:$B$333,0),9)</f>
        <v>6782</v>
      </c>
      <c r="G284" s="35">
        <f t="shared" si="8"/>
        <v>22218</v>
      </c>
    </row>
    <row r="285" spans="1:7" x14ac:dyDescent="0.2">
      <c r="A285" s="32" t="str">
        <f>StartupfileInput!A283</f>
        <v>6453</v>
      </c>
      <c r="B285" s="33" t="str">
        <f>INDEX(Calculation!$B$4:$M$333,MATCH(Summary!$A285,Calculation!$B$4:$B$333,0),2)</f>
        <v>Treynor</v>
      </c>
      <c r="C285" s="33">
        <f>INDEX(Calculation!$B$4:$M$333,MATCH(Summary!$A285,Calculation!$B$4:$B$333,0),5)</f>
        <v>0.26600000000000001</v>
      </c>
      <c r="D285" s="33">
        <f>INDEX(Calculation!$B$4:$M$333,MATCH(Summary!$A285,Calculation!$B$4:$B$333,0),6)</f>
        <v>1.2410000000000001</v>
      </c>
      <c r="E285" s="46">
        <f t="shared" si="9"/>
        <v>1.5070000000000001</v>
      </c>
      <c r="F285" s="33">
        <f>INDEX(Calculation!$B$4:$M$333,MATCH(Summary!$A285,Calculation!$B$4:$B$333,0),9)</f>
        <v>6736</v>
      </c>
      <c r="G285" s="35">
        <f t="shared" si="8"/>
        <v>10151</v>
      </c>
    </row>
    <row r="286" spans="1:7" x14ac:dyDescent="0.2">
      <c r="A286" s="32" t="str">
        <f>StartupfileInput!A284</f>
        <v>6460</v>
      </c>
      <c r="B286" s="33" t="str">
        <f>INDEX(Calculation!$B$4:$M$333,MATCH(Summary!$A286,Calculation!$B$4:$B$333,0),2)</f>
        <v>Tri-Center</v>
      </c>
      <c r="C286" s="33">
        <f>INDEX(Calculation!$B$4:$M$333,MATCH(Summary!$A286,Calculation!$B$4:$B$333,0),5)</f>
        <v>1.0309999999999999</v>
      </c>
      <c r="D286" s="33">
        <f>INDEX(Calculation!$B$4:$M$333,MATCH(Summary!$A286,Calculation!$B$4:$B$333,0),6)</f>
        <v>1.3160000000000001</v>
      </c>
      <c r="E286" s="46">
        <f t="shared" si="9"/>
        <v>2.347</v>
      </c>
      <c r="F286" s="33">
        <f>INDEX(Calculation!$B$4:$M$333,MATCH(Summary!$A286,Calculation!$B$4:$B$333,0),9)</f>
        <v>6763</v>
      </c>
      <c r="G286" s="35">
        <f t="shared" si="8"/>
        <v>15873</v>
      </c>
    </row>
    <row r="287" spans="1:7" x14ac:dyDescent="0.2">
      <c r="A287" s="32" t="str">
        <f>StartupfileInput!A285</f>
        <v>6462</v>
      </c>
      <c r="B287" s="33" t="str">
        <f>INDEX(Calculation!$B$4:$M$333,MATCH(Summary!$A287,Calculation!$B$4:$B$333,0),2)</f>
        <v>Tri-County</v>
      </c>
      <c r="C287" s="33">
        <f>INDEX(Calculation!$B$4:$M$333,MATCH(Summary!$A287,Calculation!$B$4:$B$333,0),5)</f>
        <v>1.008</v>
      </c>
      <c r="D287" s="33">
        <f>INDEX(Calculation!$B$4:$M$333,MATCH(Summary!$A287,Calculation!$B$4:$B$333,0),6)</f>
        <v>0.56200000000000006</v>
      </c>
      <c r="E287" s="46">
        <f t="shared" si="9"/>
        <v>1.57</v>
      </c>
      <c r="F287" s="33">
        <f>INDEX(Calculation!$B$4:$M$333,MATCH(Summary!$A287,Calculation!$B$4:$B$333,0),9)</f>
        <v>6736</v>
      </c>
      <c r="G287" s="35">
        <f t="shared" si="8"/>
        <v>10576</v>
      </c>
    </row>
    <row r="288" spans="1:7" x14ac:dyDescent="0.2">
      <c r="A288" s="32" t="str">
        <f>StartupfileInput!A286</f>
        <v>6471</v>
      </c>
      <c r="B288" s="33" t="str">
        <f>INDEX(Calculation!$B$4:$M$333,MATCH(Summary!$A288,Calculation!$B$4:$B$333,0),2)</f>
        <v>Tripoli</v>
      </c>
      <c r="C288" s="33">
        <f>INDEX(Calculation!$B$4:$M$333,MATCH(Summary!$A288,Calculation!$B$4:$B$333,0),5)</f>
        <v>1.157</v>
      </c>
      <c r="D288" s="33">
        <f>INDEX(Calculation!$B$4:$M$333,MATCH(Summary!$A288,Calculation!$B$4:$B$333,0),6)</f>
        <v>0.86099999999999999</v>
      </c>
      <c r="E288" s="46">
        <f t="shared" si="9"/>
        <v>2.0179999999999998</v>
      </c>
      <c r="F288" s="33">
        <f>INDEX(Calculation!$B$4:$M$333,MATCH(Summary!$A288,Calculation!$B$4:$B$333,0),9)</f>
        <v>6770</v>
      </c>
      <c r="G288" s="35">
        <f t="shared" si="8"/>
        <v>13662</v>
      </c>
    </row>
    <row r="289" spans="1:7" x14ac:dyDescent="0.2">
      <c r="A289" s="32" t="str">
        <f>StartupfileInput!A287</f>
        <v>6509</v>
      </c>
      <c r="B289" s="33" t="str">
        <f>INDEX(Calculation!$B$4:$M$333,MATCH(Summary!$A289,Calculation!$B$4:$B$333,0),2)</f>
        <v>Turkey Valley</v>
      </c>
      <c r="C289" s="33">
        <f>INDEX(Calculation!$B$4:$M$333,MATCH(Summary!$A289,Calculation!$B$4:$B$333,0),5)</f>
        <v>0.80600000000000005</v>
      </c>
      <c r="D289" s="33">
        <f>INDEX(Calculation!$B$4:$M$333,MATCH(Summary!$A289,Calculation!$B$4:$B$333,0),6)</f>
        <v>0.73599999999999999</v>
      </c>
      <c r="E289" s="46">
        <f t="shared" si="9"/>
        <v>1.542</v>
      </c>
      <c r="F289" s="33">
        <f>INDEX(Calculation!$B$4:$M$333,MATCH(Summary!$A289,Calculation!$B$4:$B$333,0),9)</f>
        <v>6898</v>
      </c>
      <c r="G289" s="35">
        <f t="shared" si="8"/>
        <v>10637</v>
      </c>
    </row>
    <row r="290" spans="1:7" x14ac:dyDescent="0.2">
      <c r="A290" s="32" t="str">
        <f>StartupfileInput!A288</f>
        <v>6512</v>
      </c>
      <c r="B290" s="33" t="str">
        <f>INDEX(Calculation!$B$4:$M$333,MATCH(Summary!$A290,Calculation!$B$4:$B$333,0),2)</f>
        <v>Twin Cedars</v>
      </c>
      <c r="C290" s="33">
        <f>INDEX(Calculation!$B$4:$M$333,MATCH(Summary!$A290,Calculation!$B$4:$B$333,0),5)</f>
        <v>1.02</v>
      </c>
      <c r="D290" s="33">
        <f>INDEX(Calculation!$B$4:$M$333,MATCH(Summary!$A290,Calculation!$B$4:$B$333,0),6)</f>
        <v>0.69299999999999995</v>
      </c>
      <c r="E290" s="46">
        <f t="shared" si="9"/>
        <v>1.7130000000000001</v>
      </c>
      <c r="F290" s="33">
        <f>INDEX(Calculation!$B$4:$M$333,MATCH(Summary!$A290,Calculation!$B$4:$B$333,0),9)</f>
        <v>6781</v>
      </c>
      <c r="G290" s="35">
        <f t="shared" si="8"/>
        <v>11616</v>
      </c>
    </row>
    <row r="291" spans="1:7" x14ac:dyDescent="0.2">
      <c r="A291" s="32" t="str">
        <f>StartupfileInput!A289</f>
        <v>6516</v>
      </c>
      <c r="B291" s="33" t="str">
        <f>INDEX(Calculation!$B$4:$M$333,MATCH(Summary!$A291,Calculation!$B$4:$B$333,0),2)</f>
        <v>Twin Rivers</v>
      </c>
      <c r="C291" s="33">
        <f>INDEX(Calculation!$B$4:$M$333,MATCH(Summary!$A291,Calculation!$B$4:$B$333,0),5)</f>
        <v>0.58799999999999997</v>
      </c>
      <c r="D291" s="33">
        <f>INDEX(Calculation!$B$4:$M$333,MATCH(Summary!$A291,Calculation!$B$4:$B$333,0),6)</f>
        <v>0.29199999999999998</v>
      </c>
      <c r="E291" s="46">
        <f t="shared" si="9"/>
        <v>0.87999999999999989</v>
      </c>
      <c r="F291" s="33">
        <f>INDEX(Calculation!$B$4:$M$333,MATCH(Summary!$A291,Calculation!$B$4:$B$333,0),9)</f>
        <v>6906</v>
      </c>
      <c r="G291" s="35">
        <f t="shared" si="8"/>
        <v>6077</v>
      </c>
    </row>
    <row r="292" spans="1:7" x14ac:dyDescent="0.2">
      <c r="A292" s="32" t="str">
        <f>StartupfileInput!A290</f>
        <v>6534</v>
      </c>
      <c r="B292" s="33" t="str">
        <f>INDEX(Calculation!$B$4:$M$333,MATCH(Summary!$A292,Calculation!$B$4:$B$333,0),2)</f>
        <v>Underwood</v>
      </c>
      <c r="C292" s="33">
        <f>INDEX(Calculation!$B$4:$M$333,MATCH(Summary!$A292,Calculation!$B$4:$B$333,0),5)</f>
        <v>0.63900000000000001</v>
      </c>
      <c r="D292" s="33">
        <f>INDEX(Calculation!$B$4:$M$333,MATCH(Summary!$A292,Calculation!$B$4:$B$333,0),6)</f>
        <v>1.43</v>
      </c>
      <c r="E292" s="46">
        <f t="shared" si="9"/>
        <v>2.069</v>
      </c>
      <c r="F292" s="33">
        <f>INDEX(Calculation!$B$4:$M$333,MATCH(Summary!$A292,Calculation!$B$4:$B$333,0),9)</f>
        <v>6736</v>
      </c>
      <c r="G292" s="35">
        <f t="shared" si="8"/>
        <v>13937</v>
      </c>
    </row>
    <row r="293" spans="1:7" x14ac:dyDescent="0.2">
      <c r="A293" s="32" t="str">
        <f>StartupfileInput!A291</f>
        <v>1935</v>
      </c>
      <c r="B293" s="33" t="str">
        <f>INDEX(Calculation!$B$4:$M$333,MATCH(Summary!$A293,Calculation!$B$4:$B$333,0),2)</f>
        <v>Union</v>
      </c>
      <c r="C293" s="33">
        <f>INDEX(Calculation!$B$4:$M$333,MATCH(Summary!$A293,Calculation!$B$4:$B$333,0),5)</f>
        <v>2.056</v>
      </c>
      <c r="D293" s="33">
        <f>INDEX(Calculation!$B$4:$M$333,MATCH(Summary!$A293,Calculation!$B$4:$B$333,0),6)</f>
        <v>2.149</v>
      </c>
      <c r="E293" s="46">
        <f t="shared" si="9"/>
        <v>4.2050000000000001</v>
      </c>
      <c r="F293" s="33">
        <f>INDEX(Calculation!$B$4:$M$333,MATCH(Summary!$A293,Calculation!$B$4:$B$333,0),9)</f>
        <v>6813</v>
      </c>
      <c r="G293" s="35">
        <f t="shared" si="8"/>
        <v>28649</v>
      </c>
    </row>
    <row r="294" spans="1:7" x14ac:dyDescent="0.2">
      <c r="A294" s="32" t="str">
        <f>StartupfileInput!A292</f>
        <v>6561</v>
      </c>
      <c r="B294" s="33" t="str">
        <f>INDEX(Calculation!$B$4:$M$333,MATCH(Summary!$A294,Calculation!$B$4:$B$333,0),2)</f>
        <v>United</v>
      </c>
      <c r="C294" s="33">
        <f>INDEX(Calculation!$B$4:$M$333,MATCH(Summary!$A294,Calculation!$B$4:$B$333,0),5)</f>
        <v>0.69499999999999995</v>
      </c>
      <c r="D294" s="33">
        <f>INDEX(Calculation!$B$4:$M$333,MATCH(Summary!$A294,Calculation!$B$4:$B$333,0),6)</f>
        <v>0.76100000000000001</v>
      </c>
      <c r="E294" s="46">
        <f t="shared" si="9"/>
        <v>1.456</v>
      </c>
      <c r="F294" s="33">
        <f>INDEX(Calculation!$B$4:$M$333,MATCH(Summary!$A294,Calculation!$B$4:$B$333,0),9)</f>
        <v>6736</v>
      </c>
      <c r="G294" s="35">
        <f t="shared" si="8"/>
        <v>9808</v>
      </c>
    </row>
    <row r="295" spans="1:7" x14ac:dyDescent="0.2">
      <c r="A295" s="32" t="str">
        <f>StartupfileInput!A293</f>
        <v>6579</v>
      </c>
      <c r="B295" s="33" t="str">
        <f>INDEX(Calculation!$B$4:$M$333,MATCH(Summary!$A295,Calculation!$B$4:$B$333,0),2)</f>
        <v>Urbandale</v>
      </c>
      <c r="C295" s="33">
        <f>INDEX(Calculation!$B$4:$M$333,MATCH(Summary!$A295,Calculation!$B$4:$B$333,0),5)</f>
        <v>5.6859999999999999</v>
      </c>
      <c r="D295" s="33">
        <f>INDEX(Calculation!$B$4:$M$333,MATCH(Summary!$A295,Calculation!$B$4:$B$333,0),6)</f>
        <v>6.9489999999999998</v>
      </c>
      <c r="E295" s="46">
        <f t="shared" si="9"/>
        <v>12.635</v>
      </c>
      <c r="F295" s="33">
        <f>INDEX(Calculation!$B$4:$M$333,MATCH(Summary!$A295,Calculation!$B$4:$B$333,0),9)</f>
        <v>6736</v>
      </c>
      <c r="G295" s="35">
        <f t="shared" si="8"/>
        <v>85109</v>
      </c>
    </row>
    <row r="296" spans="1:7" x14ac:dyDescent="0.2">
      <c r="A296" s="32" t="str">
        <f>StartupfileInput!A294</f>
        <v>6592</v>
      </c>
      <c r="B296" s="33" t="str">
        <f>INDEX(Calculation!$B$4:$M$333,MATCH(Summary!$A296,Calculation!$B$4:$B$333,0),2)</f>
        <v>Van Buren</v>
      </c>
      <c r="C296" s="33">
        <f>INDEX(Calculation!$B$4:$M$333,MATCH(Summary!$A296,Calculation!$B$4:$B$333,0),5)</f>
        <v>2.0550000000000002</v>
      </c>
      <c r="D296" s="33">
        <f>INDEX(Calculation!$B$4:$M$333,MATCH(Summary!$A296,Calculation!$B$4:$B$333,0),6)</f>
        <v>1.3009999999999999</v>
      </c>
      <c r="E296" s="46">
        <f t="shared" si="9"/>
        <v>3.3559999999999999</v>
      </c>
      <c r="F296" s="33">
        <f>INDEX(Calculation!$B$4:$M$333,MATCH(Summary!$A296,Calculation!$B$4:$B$333,0),9)</f>
        <v>6736</v>
      </c>
      <c r="G296" s="35">
        <f t="shared" si="8"/>
        <v>22606</v>
      </c>
    </row>
    <row r="297" spans="1:7" x14ac:dyDescent="0.2">
      <c r="A297" s="32" t="str">
        <f>StartupfileInput!A295</f>
        <v>6615</v>
      </c>
      <c r="B297" s="33" t="str">
        <f>INDEX(Calculation!$B$4:$M$333,MATCH(Summary!$A297,Calculation!$B$4:$B$333,0),2)</f>
        <v>Van Meter</v>
      </c>
      <c r="C297" s="33">
        <f>INDEX(Calculation!$B$4:$M$333,MATCH(Summary!$A297,Calculation!$B$4:$B$333,0),5)</f>
        <v>0.49299999999999999</v>
      </c>
      <c r="D297" s="33">
        <f>INDEX(Calculation!$B$4:$M$333,MATCH(Summary!$A297,Calculation!$B$4:$B$333,0),6)</f>
        <v>1.4119999999999999</v>
      </c>
      <c r="E297" s="46">
        <f t="shared" si="9"/>
        <v>1.9049999999999998</v>
      </c>
      <c r="F297" s="33">
        <f>INDEX(Calculation!$B$4:$M$333,MATCH(Summary!$A297,Calculation!$B$4:$B$333,0),9)</f>
        <v>6736</v>
      </c>
      <c r="G297" s="35">
        <f t="shared" si="8"/>
        <v>12832</v>
      </c>
    </row>
    <row r="298" spans="1:7" x14ac:dyDescent="0.2">
      <c r="A298" s="32" t="str">
        <f>StartupfileInput!A296</f>
        <v>6651</v>
      </c>
      <c r="B298" s="33" t="str">
        <f>INDEX(Calculation!$B$4:$M$333,MATCH(Summary!$A298,Calculation!$B$4:$B$333,0),2)</f>
        <v>Villisca</v>
      </c>
      <c r="C298" s="33">
        <f>INDEX(Calculation!$B$4:$M$333,MATCH(Summary!$A298,Calculation!$B$4:$B$333,0),5)</f>
        <v>0.79800000000000004</v>
      </c>
      <c r="D298" s="33">
        <f>INDEX(Calculation!$B$4:$M$333,MATCH(Summary!$A298,Calculation!$B$4:$B$333,0),6)</f>
        <v>0.60799999999999998</v>
      </c>
      <c r="E298" s="46">
        <f t="shared" si="9"/>
        <v>1.4060000000000001</v>
      </c>
      <c r="F298" s="33">
        <f>INDEX(Calculation!$B$4:$M$333,MATCH(Summary!$A298,Calculation!$B$4:$B$333,0),9)</f>
        <v>6736</v>
      </c>
      <c r="G298" s="35">
        <f t="shared" si="8"/>
        <v>9471</v>
      </c>
    </row>
    <row r="299" spans="1:7" x14ac:dyDescent="0.2">
      <c r="A299" s="32" t="str">
        <f>StartupfileInput!A297</f>
        <v>6660</v>
      </c>
      <c r="B299" s="33" t="str">
        <f>INDEX(Calculation!$B$4:$M$333,MATCH(Summary!$A299,Calculation!$B$4:$B$333,0),2)</f>
        <v>Vinton-Shellsburg</v>
      </c>
      <c r="C299" s="33">
        <f>INDEX(Calculation!$B$4:$M$333,MATCH(Summary!$A299,Calculation!$B$4:$B$333,0),5)</f>
        <v>3.8159999999999998</v>
      </c>
      <c r="D299" s="33">
        <f>INDEX(Calculation!$B$4:$M$333,MATCH(Summary!$A299,Calculation!$B$4:$B$333,0),6)</f>
        <v>3.15</v>
      </c>
      <c r="E299" s="46">
        <f t="shared" si="9"/>
        <v>6.9659999999999993</v>
      </c>
      <c r="F299" s="33">
        <f>INDEX(Calculation!$B$4:$M$333,MATCH(Summary!$A299,Calculation!$B$4:$B$333,0),9)</f>
        <v>6736</v>
      </c>
      <c r="G299" s="35">
        <f t="shared" si="8"/>
        <v>46923</v>
      </c>
    </row>
    <row r="300" spans="1:7" x14ac:dyDescent="0.2">
      <c r="A300" s="32" t="str">
        <f>StartupfileInput!A298</f>
        <v>6700</v>
      </c>
      <c r="B300" s="33" t="str">
        <f>INDEX(Calculation!$B$4:$M$333,MATCH(Summary!$A300,Calculation!$B$4:$B$333,0),2)</f>
        <v>Waco</v>
      </c>
      <c r="C300" s="33">
        <f>INDEX(Calculation!$B$4:$M$333,MATCH(Summary!$A300,Calculation!$B$4:$B$333,0),5)</f>
        <v>1.171</v>
      </c>
      <c r="D300" s="33">
        <f>INDEX(Calculation!$B$4:$M$333,MATCH(Summary!$A300,Calculation!$B$4:$B$333,0),6)</f>
        <v>0.97899999999999998</v>
      </c>
      <c r="E300" s="46">
        <f t="shared" si="9"/>
        <v>2.15</v>
      </c>
      <c r="F300" s="33">
        <f>INDEX(Calculation!$B$4:$M$333,MATCH(Summary!$A300,Calculation!$B$4:$B$333,0),9)</f>
        <v>6855</v>
      </c>
      <c r="G300" s="35">
        <f t="shared" si="8"/>
        <v>14738</v>
      </c>
    </row>
    <row r="301" spans="1:7" x14ac:dyDescent="0.2">
      <c r="A301" s="32" t="str">
        <f>StartupfileInput!A299</f>
        <v>6759</v>
      </c>
      <c r="B301" s="33" t="str">
        <f>INDEX(Calculation!$B$4:$M$333,MATCH(Summary!$A301,Calculation!$B$4:$B$333,0),2)</f>
        <v>Wapello</v>
      </c>
      <c r="C301" s="33">
        <f>INDEX(Calculation!$B$4:$M$333,MATCH(Summary!$A301,Calculation!$B$4:$B$333,0),5)</f>
        <v>2.1389999999999998</v>
      </c>
      <c r="D301" s="33">
        <f>INDEX(Calculation!$B$4:$M$333,MATCH(Summary!$A301,Calculation!$B$4:$B$333,0),6)</f>
        <v>1.2609999999999999</v>
      </c>
      <c r="E301" s="46">
        <f t="shared" si="9"/>
        <v>3.3999999999999995</v>
      </c>
      <c r="F301" s="33">
        <f>INDEX(Calculation!$B$4:$M$333,MATCH(Summary!$A301,Calculation!$B$4:$B$333,0),9)</f>
        <v>6754</v>
      </c>
      <c r="G301" s="35">
        <f t="shared" si="8"/>
        <v>22964</v>
      </c>
    </row>
    <row r="302" spans="1:7" x14ac:dyDescent="0.2">
      <c r="A302" s="32" t="str">
        <f>StartupfileInput!A300</f>
        <v>6762</v>
      </c>
      <c r="B302" s="33" t="str">
        <f>INDEX(Calculation!$B$4:$M$333,MATCH(Summary!$A302,Calculation!$B$4:$B$333,0),2)</f>
        <v>Wapsie Valley</v>
      </c>
      <c r="C302" s="33">
        <f>INDEX(Calculation!$B$4:$M$333,MATCH(Summary!$A302,Calculation!$B$4:$B$333,0),5)</f>
        <v>0.52</v>
      </c>
      <c r="D302" s="33">
        <f>INDEX(Calculation!$B$4:$M$333,MATCH(Summary!$A302,Calculation!$B$4:$B$333,0),6)</f>
        <v>1.3879999999999999</v>
      </c>
      <c r="E302" s="46">
        <f t="shared" si="9"/>
        <v>1.9079999999999999</v>
      </c>
      <c r="F302" s="33">
        <f>INDEX(Calculation!$B$4:$M$333,MATCH(Summary!$A302,Calculation!$B$4:$B$333,0),9)</f>
        <v>6777</v>
      </c>
      <c r="G302" s="35">
        <f t="shared" si="8"/>
        <v>12931</v>
      </c>
    </row>
    <row r="303" spans="1:7" x14ac:dyDescent="0.2">
      <c r="A303" s="32" t="str">
        <f>StartupfileInput!A301</f>
        <v>6768</v>
      </c>
      <c r="B303" s="33" t="str">
        <f>INDEX(Calculation!$B$4:$M$333,MATCH(Summary!$A303,Calculation!$B$4:$B$333,0),2)</f>
        <v>Washington</v>
      </c>
      <c r="C303" s="33">
        <f>INDEX(Calculation!$B$4:$M$333,MATCH(Summary!$A303,Calculation!$B$4:$B$333,0),5)</f>
        <v>5.8680000000000003</v>
      </c>
      <c r="D303" s="33">
        <f>INDEX(Calculation!$B$4:$M$333,MATCH(Summary!$A303,Calculation!$B$4:$B$333,0),6)</f>
        <v>3.6269999999999998</v>
      </c>
      <c r="E303" s="46">
        <f t="shared" si="9"/>
        <v>9.495000000000001</v>
      </c>
      <c r="F303" s="33">
        <f>INDEX(Calculation!$B$4:$M$333,MATCH(Summary!$A303,Calculation!$B$4:$B$333,0),9)</f>
        <v>6736</v>
      </c>
      <c r="G303" s="35">
        <f t="shared" si="8"/>
        <v>63958</v>
      </c>
    </row>
    <row r="304" spans="1:7" x14ac:dyDescent="0.2">
      <c r="A304" s="32" t="str">
        <f>StartupfileInput!A302</f>
        <v>6795</v>
      </c>
      <c r="B304" s="33" t="str">
        <f>INDEX(Calculation!$B$4:$M$333,MATCH(Summary!$A304,Calculation!$B$4:$B$333,0),2)</f>
        <v>Waterloo</v>
      </c>
      <c r="C304" s="33">
        <f>INDEX(Calculation!$B$4:$M$333,MATCH(Summary!$A304,Calculation!$B$4:$B$333,0),5)</f>
        <v>51.194000000000003</v>
      </c>
      <c r="D304" s="33">
        <f>INDEX(Calculation!$B$4:$M$333,MATCH(Summary!$A304,Calculation!$B$4:$B$333,0),6)</f>
        <v>22.193000000000001</v>
      </c>
      <c r="E304" s="46">
        <f t="shared" si="9"/>
        <v>73.387</v>
      </c>
      <c r="F304" s="33">
        <f>INDEX(Calculation!$B$4:$M$333,MATCH(Summary!$A304,Calculation!$B$4:$B$333,0),9)</f>
        <v>6736</v>
      </c>
      <c r="G304" s="35">
        <f t="shared" si="8"/>
        <v>494335</v>
      </c>
    </row>
    <row r="305" spans="1:7" x14ac:dyDescent="0.2">
      <c r="A305" s="32" t="str">
        <f>StartupfileInput!A303</f>
        <v>6822</v>
      </c>
      <c r="B305" s="33" t="str">
        <f>INDEX(Calculation!$B$4:$M$333,MATCH(Summary!$A305,Calculation!$B$4:$B$333,0),2)</f>
        <v>Waukee</v>
      </c>
      <c r="C305" s="33">
        <f>INDEX(Calculation!$B$4:$M$333,MATCH(Summary!$A305,Calculation!$B$4:$B$333,0),5)</f>
        <v>10.956</v>
      </c>
      <c r="D305" s="33">
        <f>INDEX(Calculation!$B$4:$M$333,MATCH(Summary!$A305,Calculation!$B$4:$B$333,0),6)</f>
        <v>21.623000000000001</v>
      </c>
      <c r="E305" s="46">
        <f t="shared" si="9"/>
        <v>32.579000000000001</v>
      </c>
      <c r="F305" s="33">
        <f>INDEX(Calculation!$B$4:$M$333,MATCH(Summary!$A305,Calculation!$B$4:$B$333,0),9)</f>
        <v>6736</v>
      </c>
      <c r="G305" s="35">
        <f t="shared" si="8"/>
        <v>219452</v>
      </c>
    </row>
    <row r="306" spans="1:7" x14ac:dyDescent="0.2">
      <c r="A306" s="32" t="str">
        <f>StartupfileInput!A304</f>
        <v>6840</v>
      </c>
      <c r="B306" s="33" t="str">
        <f>INDEX(Calculation!$B$4:$M$333,MATCH(Summary!$A306,Calculation!$B$4:$B$333,0),2)</f>
        <v>Waverly-Shell Rock</v>
      </c>
      <c r="C306" s="33">
        <f>INDEX(Calculation!$B$4:$M$333,MATCH(Summary!$A306,Calculation!$B$4:$B$333,0),5)</f>
        <v>3.1240000000000001</v>
      </c>
      <c r="D306" s="33">
        <f>INDEX(Calculation!$B$4:$M$333,MATCH(Summary!$A306,Calculation!$B$4:$B$333,0),6)</f>
        <v>4.242</v>
      </c>
      <c r="E306" s="46">
        <f t="shared" si="9"/>
        <v>7.3659999999999997</v>
      </c>
      <c r="F306" s="33">
        <f>INDEX(Calculation!$B$4:$M$333,MATCH(Summary!$A306,Calculation!$B$4:$B$333,0),9)</f>
        <v>6736</v>
      </c>
      <c r="G306" s="35">
        <f t="shared" si="8"/>
        <v>49617</v>
      </c>
    </row>
    <row r="307" spans="1:7" x14ac:dyDescent="0.2">
      <c r="A307" s="32" t="str">
        <f>StartupfileInput!A305</f>
        <v>6854</v>
      </c>
      <c r="B307" s="33" t="str">
        <f>INDEX(Calculation!$B$4:$M$333,MATCH(Summary!$A307,Calculation!$B$4:$B$333,0),2)</f>
        <v>Wayne</v>
      </c>
      <c r="C307" s="33">
        <f>INDEX(Calculation!$B$4:$M$333,MATCH(Summary!$A307,Calculation!$B$4:$B$333,0),5)</f>
        <v>2.129</v>
      </c>
      <c r="D307" s="33">
        <f>INDEX(Calculation!$B$4:$M$333,MATCH(Summary!$A307,Calculation!$B$4:$B$333,0),6)</f>
        <v>1.1739999999999999</v>
      </c>
      <c r="E307" s="46">
        <f t="shared" si="9"/>
        <v>3.3029999999999999</v>
      </c>
      <c r="F307" s="33">
        <f>INDEX(Calculation!$B$4:$M$333,MATCH(Summary!$A307,Calculation!$B$4:$B$333,0),9)</f>
        <v>6754</v>
      </c>
      <c r="G307" s="35">
        <f t="shared" si="8"/>
        <v>22308</v>
      </c>
    </row>
    <row r="308" spans="1:7" x14ac:dyDescent="0.2">
      <c r="A308" s="32" t="str">
        <f>StartupfileInput!A306</f>
        <v>6867</v>
      </c>
      <c r="B308" s="33" t="str">
        <f>INDEX(Calculation!$B$4:$M$333,MATCH(Summary!$A308,Calculation!$B$4:$B$333,0),2)</f>
        <v>Webster City</v>
      </c>
      <c r="C308" s="33">
        <f>INDEX(Calculation!$B$4:$M$333,MATCH(Summary!$A308,Calculation!$B$4:$B$333,0),5)</f>
        <v>5.1660000000000004</v>
      </c>
      <c r="D308" s="33">
        <f>INDEX(Calculation!$B$4:$M$333,MATCH(Summary!$A308,Calculation!$B$4:$B$333,0),6)</f>
        <v>3.0739999999999998</v>
      </c>
      <c r="E308" s="46">
        <f t="shared" si="9"/>
        <v>8.24</v>
      </c>
      <c r="F308" s="33">
        <f>INDEX(Calculation!$B$4:$M$333,MATCH(Summary!$A308,Calculation!$B$4:$B$333,0),9)</f>
        <v>6736</v>
      </c>
      <c r="G308" s="35">
        <f>ROUND(E308*F308,0)</f>
        <v>55505</v>
      </c>
    </row>
    <row r="309" spans="1:7" x14ac:dyDescent="0.2">
      <c r="A309" s="32" t="str">
        <f>StartupfileInput!A307</f>
        <v>6921</v>
      </c>
      <c r="B309" s="33" t="str">
        <f>INDEX(Calculation!$B$4:$M$333,MATCH(Summary!$A309,Calculation!$B$4:$B$333,0),2)</f>
        <v>West Bend-Mallard</v>
      </c>
      <c r="C309" s="33">
        <f>INDEX(Calculation!$B$4:$M$333,MATCH(Summary!$A309,Calculation!$B$4:$B$333,0),5)</f>
        <v>0.64500000000000002</v>
      </c>
      <c r="D309" s="33">
        <f>INDEX(Calculation!$B$4:$M$333,MATCH(Summary!$A309,Calculation!$B$4:$B$333,0),6)</f>
        <v>0.58399999999999996</v>
      </c>
      <c r="E309" s="46">
        <f t="shared" si="9"/>
        <v>1.2290000000000001</v>
      </c>
      <c r="F309" s="33">
        <f>INDEX(Calculation!$B$4:$M$333,MATCH(Summary!$A309,Calculation!$B$4:$B$333,0),9)</f>
        <v>6783</v>
      </c>
      <c r="G309" s="35">
        <f t="shared" si="8"/>
        <v>8336</v>
      </c>
    </row>
    <row r="310" spans="1:7" x14ac:dyDescent="0.2">
      <c r="A310" s="32" t="str">
        <f>StartupfileInput!A308</f>
        <v>6930</v>
      </c>
      <c r="B310" s="33" t="str">
        <f>INDEX(Calculation!$B$4:$M$333,MATCH(Summary!$A310,Calculation!$B$4:$B$333,0),2)</f>
        <v>West Branch</v>
      </c>
      <c r="C310" s="33">
        <f>INDEX(Calculation!$B$4:$M$333,MATCH(Summary!$A310,Calculation!$B$4:$B$333,0),5)</f>
        <v>1.238</v>
      </c>
      <c r="D310" s="33">
        <f>INDEX(Calculation!$B$4:$M$333,MATCH(Summary!$A310,Calculation!$B$4:$B$333,0),6)</f>
        <v>1.58</v>
      </c>
      <c r="E310" s="46">
        <f t="shared" si="9"/>
        <v>2.8180000000000001</v>
      </c>
      <c r="F310" s="33">
        <f>INDEX(Calculation!$B$4:$M$333,MATCH(Summary!$A310,Calculation!$B$4:$B$333,0),9)</f>
        <v>6763</v>
      </c>
      <c r="G310" s="35">
        <f t="shared" si="8"/>
        <v>19058</v>
      </c>
    </row>
    <row r="311" spans="1:7" x14ac:dyDescent="0.2">
      <c r="A311" s="32" t="str">
        <f>StartupfileInput!A309</f>
        <v>6937</v>
      </c>
      <c r="B311" s="33" t="str">
        <f>INDEX(Calculation!$B$4:$M$333,MATCH(Summary!$A311,Calculation!$B$4:$B$333,0),2)</f>
        <v>West Burlington</v>
      </c>
      <c r="C311" s="33">
        <f>INDEX(Calculation!$B$4:$M$333,MATCH(Summary!$A311,Calculation!$B$4:$B$333,0),5)</f>
        <v>1.41</v>
      </c>
      <c r="D311" s="33">
        <f>INDEX(Calculation!$B$4:$M$333,MATCH(Summary!$A311,Calculation!$B$4:$B$333,0),6)</f>
        <v>0.94899999999999995</v>
      </c>
      <c r="E311" s="46">
        <f t="shared" si="9"/>
        <v>2.359</v>
      </c>
      <c r="F311" s="33">
        <f>INDEX(Calculation!$B$4:$M$333,MATCH(Summary!$A311,Calculation!$B$4:$B$333,0),9)</f>
        <v>6736</v>
      </c>
      <c r="G311" s="35">
        <f t="shared" si="8"/>
        <v>15890</v>
      </c>
    </row>
    <row r="312" spans="1:7" x14ac:dyDescent="0.2">
      <c r="A312" s="32" t="str">
        <f>StartupfileInput!A310</f>
        <v>6943</v>
      </c>
      <c r="B312" s="33" t="str">
        <f>INDEX(Calculation!$B$4:$M$333,MATCH(Summary!$A312,Calculation!$B$4:$B$333,0),2)</f>
        <v>West Central</v>
      </c>
      <c r="C312" s="33">
        <f>INDEX(Calculation!$B$4:$M$333,MATCH(Summary!$A312,Calculation!$B$4:$B$333,0),5)</f>
        <v>0.82799999999999996</v>
      </c>
      <c r="D312" s="33">
        <f>INDEX(Calculation!$B$4:$M$333,MATCH(Summary!$A312,Calculation!$B$4:$B$333,0),6)</f>
        <v>0.53100000000000003</v>
      </c>
      <c r="E312" s="46">
        <f t="shared" si="9"/>
        <v>1.359</v>
      </c>
      <c r="F312" s="33">
        <f>INDEX(Calculation!$B$4:$M$333,MATCH(Summary!$A312,Calculation!$B$4:$B$333,0),9)</f>
        <v>6736</v>
      </c>
      <c r="G312" s="35">
        <f>ROUND(E312*F312,0)</f>
        <v>9154</v>
      </c>
    </row>
    <row r="313" spans="1:7" x14ac:dyDescent="0.2">
      <c r="A313" s="32" t="str">
        <f>StartupfileInput!A311</f>
        <v>6264</v>
      </c>
      <c r="B313" s="33" t="str">
        <f>INDEX(Calculation!$B$4:$M$333,MATCH(Summary!$A313,Calculation!$B$4:$B$333,0),2)</f>
        <v>West Central Valley</v>
      </c>
      <c r="C313" s="33">
        <f>INDEX(Calculation!$B$4:$M$333,MATCH(Summary!$A313,Calculation!$B$4:$B$333,0),5)</f>
        <v>2.3370000000000002</v>
      </c>
      <c r="D313" s="33">
        <f>INDEX(Calculation!$B$4:$M$333,MATCH(Summary!$A313,Calculation!$B$4:$B$333,0),6)</f>
        <v>1.861</v>
      </c>
      <c r="E313" s="46">
        <f t="shared" si="9"/>
        <v>4.1980000000000004</v>
      </c>
      <c r="F313" s="33">
        <f>INDEX(Calculation!$B$4:$M$333,MATCH(Summary!$A313,Calculation!$B$4:$B$333,0),9)</f>
        <v>6797</v>
      </c>
      <c r="G313" s="35">
        <f t="shared" si="8"/>
        <v>28534</v>
      </c>
    </row>
    <row r="314" spans="1:7" x14ac:dyDescent="0.2">
      <c r="A314" s="32" t="str">
        <f>StartupfileInput!A312</f>
        <v>6950</v>
      </c>
      <c r="B314" s="33" t="str">
        <f>INDEX(Calculation!$B$4:$M$333,MATCH(Summary!$A314,Calculation!$B$4:$B$333,0),2)</f>
        <v>West Delaware Co</v>
      </c>
      <c r="C314" s="33">
        <f>INDEX(Calculation!$B$4:$M$333,MATCH(Summary!$A314,Calculation!$B$4:$B$333,0),5)</f>
        <v>3.8069999999999999</v>
      </c>
      <c r="D314" s="33">
        <f>INDEX(Calculation!$B$4:$M$333,MATCH(Summary!$A314,Calculation!$B$4:$B$333,0),6)</f>
        <v>2.944</v>
      </c>
      <c r="E314" s="46">
        <f t="shared" si="9"/>
        <v>6.7509999999999994</v>
      </c>
      <c r="F314" s="33">
        <f>INDEX(Calculation!$B$4:$M$333,MATCH(Summary!$A314,Calculation!$B$4:$B$333,0),9)</f>
        <v>6736</v>
      </c>
      <c r="G314" s="35">
        <f t="shared" si="8"/>
        <v>45475</v>
      </c>
    </row>
    <row r="315" spans="1:7" x14ac:dyDescent="0.2">
      <c r="A315" s="32" t="str">
        <f>StartupfileInput!A313</f>
        <v>6957</v>
      </c>
      <c r="B315" s="33" t="str">
        <f>INDEX(Calculation!$B$4:$M$333,MATCH(Summary!$A315,Calculation!$B$4:$B$333,0),2)</f>
        <v>West Des Moines</v>
      </c>
      <c r="C315" s="33">
        <f>INDEX(Calculation!$B$4:$M$333,MATCH(Summary!$A315,Calculation!$B$4:$B$333,0),5)</f>
        <v>22.73</v>
      </c>
      <c r="D315" s="33">
        <f>INDEX(Calculation!$B$4:$M$333,MATCH(Summary!$A315,Calculation!$B$4:$B$333,0),6)</f>
        <v>18.193000000000001</v>
      </c>
      <c r="E315" s="46">
        <f t="shared" si="9"/>
        <v>40.923000000000002</v>
      </c>
      <c r="F315" s="33">
        <f>INDEX(Calculation!$B$4:$M$333,MATCH(Summary!$A315,Calculation!$B$4:$B$333,0),9)</f>
        <v>6736</v>
      </c>
      <c r="G315" s="35">
        <f t="shared" si="8"/>
        <v>275657</v>
      </c>
    </row>
    <row r="316" spans="1:7" x14ac:dyDescent="0.2">
      <c r="A316" s="32" t="str">
        <f>StartupfileInput!A314</f>
        <v>5922</v>
      </c>
      <c r="B316" s="33" t="str">
        <f>INDEX(Calculation!$B$4:$M$333,MATCH(Summary!$A316,Calculation!$B$4:$B$333,0),2)</f>
        <v>West Fork</v>
      </c>
      <c r="C316" s="33">
        <f>INDEX(Calculation!$B$4:$M$333,MATCH(Summary!$A316,Calculation!$B$4:$B$333,0),5)</f>
        <v>1.714</v>
      </c>
      <c r="D316" s="33">
        <f>INDEX(Calculation!$B$4:$M$333,MATCH(Summary!$A316,Calculation!$B$4:$B$333,0),6)</f>
        <v>1.43</v>
      </c>
      <c r="E316" s="46">
        <f t="shared" si="9"/>
        <v>3.1440000000000001</v>
      </c>
      <c r="F316" s="33">
        <f>INDEX(Calculation!$B$4:$M$333,MATCH(Summary!$A316,Calculation!$B$4:$B$333,0),9)</f>
        <v>6787</v>
      </c>
      <c r="G316" s="35">
        <f t="shared" si="8"/>
        <v>21338</v>
      </c>
    </row>
    <row r="317" spans="1:7" x14ac:dyDescent="0.2">
      <c r="A317" s="32" t="str">
        <f>StartupfileInput!A315</f>
        <v>0819</v>
      </c>
      <c r="B317" s="33" t="str">
        <f>INDEX(Calculation!$B$4:$M$333,MATCH(Summary!$A317,Calculation!$B$4:$B$333,0),2)</f>
        <v>West Hancock</v>
      </c>
      <c r="C317" s="33">
        <f>INDEX(Calculation!$B$4:$M$333,MATCH(Summary!$A317,Calculation!$B$4:$B$333,0),5)</f>
        <v>1.504</v>
      </c>
      <c r="D317" s="33">
        <f>INDEX(Calculation!$B$4:$M$333,MATCH(Summary!$A317,Calculation!$B$4:$B$333,0),6)</f>
        <v>1.111</v>
      </c>
      <c r="E317" s="46">
        <f t="shared" si="9"/>
        <v>2.6150000000000002</v>
      </c>
      <c r="F317" s="33">
        <f>INDEX(Calculation!$B$4:$M$333,MATCH(Summary!$A317,Calculation!$B$4:$B$333,0),9)</f>
        <v>6749</v>
      </c>
      <c r="G317" s="35">
        <f t="shared" si="8"/>
        <v>17649</v>
      </c>
    </row>
    <row r="318" spans="1:7" x14ac:dyDescent="0.2">
      <c r="A318" s="32" t="str">
        <f>StartupfileInput!A316</f>
        <v>6969</v>
      </c>
      <c r="B318" s="33" t="str">
        <f>INDEX(Calculation!$B$4:$M$333,MATCH(Summary!$A318,Calculation!$B$4:$B$333,0),2)</f>
        <v>West Harrison</v>
      </c>
      <c r="C318" s="33">
        <f>INDEX(Calculation!$B$4:$M$333,MATCH(Summary!$A318,Calculation!$B$4:$B$333,0),5)</f>
        <v>0.995</v>
      </c>
      <c r="D318" s="33">
        <f>INDEX(Calculation!$B$4:$M$333,MATCH(Summary!$A318,Calculation!$B$4:$B$333,0),6)</f>
        <v>0.70599999999999996</v>
      </c>
      <c r="E318" s="46">
        <f t="shared" si="9"/>
        <v>1.7010000000000001</v>
      </c>
      <c r="F318" s="33">
        <f>INDEX(Calculation!$B$4:$M$333,MATCH(Summary!$A318,Calculation!$B$4:$B$333,0),9)</f>
        <v>6901</v>
      </c>
      <c r="G318" s="35">
        <f t="shared" si="8"/>
        <v>11739</v>
      </c>
    </row>
    <row r="319" spans="1:7" x14ac:dyDescent="0.2">
      <c r="A319" s="32" t="str">
        <f>StartupfileInput!A317</f>
        <v>6975</v>
      </c>
      <c r="B319" s="33" t="str">
        <f>INDEX(Calculation!$B$4:$M$333,MATCH(Summary!$A319,Calculation!$B$4:$B$333,0),2)</f>
        <v>West Liberty</v>
      </c>
      <c r="C319" s="33">
        <f>INDEX(Calculation!$B$4:$M$333,MATCH(Summary!$A319,Calculation!$B$4:$B$333,0),5)</f>
        <v>5.3840000000000003</v>
      </c>
      <c r="D319" s="33">
        <f>INDEX(Calculation!$B$4:$M$333,MATCH(Summary!$A319,Calculation!$B$4:$B$333,0),6)</f>
        <v>2.8090000000000002</v>
      </c>
      <c r="E319" s="46">
        <f t="shared" si="9"/>
        <v>8.1930000000000014</v>
      </c>
      <c r="F319" s="33">
        <f>INDEX(Calculation!$B$4:$M$333,MATCH(Summary!$A319,Calculation!$B$4:$B$333,0),9)</f>
        <v>6736</v>
      </c>
      <c r="G319" s="35">
        <f t="shared" si="8"/>
        <v>55188</v>
      </c>
    </row>
    <row r="320" spans="1:7" x14ac:dyDescent="0.2">
      <c r="A320" s="32" t="str">
        <f>StartupfileInput!A318</f>
        <v>6983</v>
      </c>
      <c r="B320" s="33" t="str">
        <f>INDEX(Calculation!$B$4:$M$333,MATCH(Summary!$A320,Calculation!$B$4:$B$333,0),2)</f>
        <v>West Lyon</v>
      </c>
      <c r="C320" s="33">
        <f>INDEX(Calculation!$B$4:$M$333,MATCH(Summary!$A320,Calculation!$B$4:$B$333,0),5)</f>
        <v>1.0609999999999999</v>
      </c>
      <c r="D320" s="33">
        <f>INDEX(Calculation!$B$4:$M$333,MATCH(Summary!$A320,Calculation!$B$4:$B$333,0),6)</f>
        <v>1.883</v>
      </c>
      <c r="E320" s="46">
        <f t="shared" si="9"/>
        <v>2.944</v>
      </c>
      <c r="F320" s="33">
        <f>INDEX(Calculation!$B$4:$M$333,MATCH(Summary!$A320,Calculation!$B$4:$B$333,0),9)</f>
        <v>6736</v>
      </c>
      <c r="G320" s="35">
        <f t="shared" ref="G320:G333" si="10">ROUND(E320*F320,0)</f>
        <v>19831</v>
      </c>
    </row>
    <row r="321" spans="1:7" x14ac:dyDescent="0.2">
      <c r="A321" s="32" t="str">
        <f>StartupfileInput!A319</f>
        <v>6985</v>
      </c>
      <c r="B321" s="33" t="str">
        <f>INDEX(Calculation!$B$4:$M$333,MATCH(Summary!$A321,Calculation!$B$4:$B$333,0),2)</f>
        <v>West Marshall</v>
      </c>
      <c r="C321" s="33">
        <f>INDEX(Calculation!$B$4:$M$333,MATCH(Summary!$A321,Calculation!$B$4:$B$333,0),5)</f>
        <v>1.962</v>
      </c>
      <c r="D321" s="33">
        <f>INDEX(Calculation!$B$4:$M$333,MATCH(Summary!$A321,Calculation!$B$4:$B$333,0),6)</f>
        <v>1.8280000000000001</v>
      </c>
      <c r="E321" s="46">
        <f t="shared" si="9"/>
        <v>3.79</v>
      </c>
      <c r="F321" s="33">
        <f>INDEX(Calculation!$B$4:$M$333,MATCH(Summary!$A321,Calculation!$B$4:$B$333,0),9)</f>
        <v>6738</v>
      </c>
      <c r="G321" s="35">
        <f t="shared" si="10"/>
        <v>25537</v>
      </c>
    </row>
    <row r="322" spans="1:7" x14ac:dyDescent="0.2">
      <c r="A322" s="32" t="str">
        <f>StartupfileInput!A320</f>
        <v>6987</v>
      </c>
      <c r="B322" s="33" t="str">
        <f>INDEX(Calculation!$B$4:$M$333,MATCH(Summary!$A322,Calculation!$B$4:$B$333,0),2)</f>
        <v>West Monona</v>
      </c>
      <c r="C322" s="33">
        <f>INDEX(Calculation!$B$4:$M$333,MATCH(Summary!$A322,Calculation!$B$4:$B$333,0),5)</f>
        <v>1.883</v>
      </c>
      <c r="D322" s="33">
        <f>INDEX(Calculation!$B$4:$M$333,MATCH(Summary!$A322,Calculation!$B$4:$B$333,0),6)</f>
        <v>1.236</v>
      </c>
      <c r="E322" s="46">
        <f t="shared" si="9"/>
        <v>3.1189999999999998</v>
      </c>
      <c r="F322" s="33">
        <f>INDEX(Calculation!$B$4:$M$333,MATCH(Summary!$A322,Calculation!$B$4:$B$333,0),9)</f>
        <v>6740</v>
      </c>
      <c r="G322" s="35">
        <f t="shared" si="10"/>
        <v>21022</v>
      </c>
    </row>
    <row r="323" spans="1:7" x14ac:dyDescent="0.2">
      <c r="A323" s="32" t="str">
        <f>StartupfileInput!A321</f>
        <v>6990</v>
      </c>
      <c r="B323" s="33" t="str">
        <f>INDEX(Calculation!$B$4:$M$333,MATCH(Summary!$A323,Calculation!$B$4:$B$333,0),2)</f>
        <v>West Sioux</v>
      </c>
      <c r="C323" s="33">
        <f>INDEX(Calculation!$B$4:$M$333,MATCH(Summary!$A323,Calculation!$B$4:$B$333,0),5)</f>
        <v>3.2759999999999998</v>
      </c>
      <c r="D323" s="33">
        <f>INDEX(Calculation!$B$4:$M$333,MATCH(Summary!$A323,Calculation!$B$4:$B$333,0),6)</f>
        <v>1.7010000000000001</v>
      </c>
      <c r="E323" s="46">
        <f t="shared" si="9"/>
        <v>4.9770000000000003</v>
      </c>
      <c r="F323" s="33">
        <f>INDEX(Calculation!$B$4:$M$333,MATCH(Summary!$A323,Calculation!$B$4:$B$333,0),9)</f>
        <v>6754</v>
      </c>
      <c r="G323" s="35">
        <f t="shared" si="10"/>
        <v>33615</v>
      </c>
    </row>
    <row r="324" spans="1:7" x14ac:dyDescent="0.2">
      <c r="A324" s="32" t="str">
        <f>StartupfileInput!A322</f>
        <v>6961</v>
      </c>
      <c r="B324" s="33" t="str">
        <f>INDEX(Calculation!$B$4:$M$333,MATCH(Summary!$A324,Calculation!$B$4:$B$333,0),2)</f>
        <v>Western Dubuque Co</v>
      </c>
      <c r="C324" s="33">
        <f>INDEX(Calculation!$B$4:$M$333,MATCH(Summary!$A324,Calculation!$B$4:$B$333,0),5)</f>
        <v>6.8250000000000002</v>
      </c>
      <c r="D324" s="33">
        <f>INDEX(Calculation!$B$4:$M$333,MATCH(Summary!$A324,Calculation!$B$4:$B$333,0),6)</f>
        <v>6.3230000000000004</v>
      </c>
      <c r="E324" s="46">
        <f t="shared" si="9"/>
        <v>13.148</v>
      </c>
      <c r="F324" s="33">
        <f>INDEX(Calculation!$B$4:$M$333,MATCH(Summary!$A324,Calculation!$B$4:$B$333,0),9)</f>
        <v>6786</v>
      </c>
      <c r="G324" s="35">
        <f t="shared" si="10"/>
        <v>89222</v>
      </c>
    </row>
    <row r="325" spans="1:7" x14ac:dyDescent="0.2">
      <c r="A325" s="32" t="str">
        <f>StartupfileInput!A323</f>
        <v>6992</v>
      </c>
      <c r="B325" s="33" t="str">
        <f>INDEX(Calculation!$B$4:$M$333,MATCH(Summary!$A325,Calculation!$B$4:$B$333,0),2)</f>
        <v>Westwood</v>
      </c>
      <c r="C325" s="33">
        <f>INDEX(Calculation!$B$4:$M$333,MATCH(Summary!$A325,Calculation!$B$4:$B$333,0),5)</f>
        <v>1.131</v>
      </c>
      <c r="D325" s="33">
        <f>INDEX(Calculation!$B$4:$M$333,MATCH(Summary!$A325,Calculation!$B$4:$B$333,0),6)</f>
        <v>1.085</v>
      </c>
      <c r="E325" s="46">
        <f t="shared" ref="E325:E333" si="11">SUM(C325:D325)</f>
        <v>2.2160000000000002</v>
      </c>
      <c r="F325" s="33">
        <f>INDEX(Calculation!$B$4:$M$333,MATCH(Summary!$A325,Calculation!$B$4:$B$333,0),9)</f>
        <v>6760</v>
      </c>
      <c r="G325" s="35">
        <f t="shared" si="10"/>
        <v>14980</v>
      </c>
    </row>
    <row r="326" spans="1:7" x14ac:dyDescent="0.2">
      <c r="A326" s="32" t="str">
        <f>StartupfileInput!A324</f>
        <v>7002</v>
      </c>
      <c r="B326" s="33" t="str">
        <f>INDEX(Calculation!$B$4:$M$333,MATCH(Summary!$A326,Calculation!$B$4:$B$333,0),2)</f>
        <v>Whiting</v>
      </c>
      <c r="C326" s="33">
        <f>INDEX(Calculation!$B$4:$M$333,MATCH(Summary!$A326,Calculation!$B$4:$B$333,0),5)</f>
        <v>0.80200000000000005</v>
      </c>
      <c r="D326" s="33">
        <f>INDEX(Calculation!$B$4:$M$333,MATCH(Summary!$A326,Calculation!$B$4:$B$333,0),6)</f>
        <v>0.41899999999999998</v>
      </c>
      <c r="E326" s="46">
        <f t="shared" si="11"/>
        <v>1.2210000000000001</v>
      </c>
      <c r="F326" s="33">
        <f>INDEX(Calculation!$B$4:$M$333,MATCH(Summary!$A326,Calculation!$B$4:$B$333,0),9)</f>
        <v>6736</v>
      </c>
      <c r="G326" s="35">
        <f t="shared" si="10"/>
        <v>8225</v>
      </c>
    </row>
    <row r="327" spans="1:7" x14ac:dyDescent="0.2">
      <c r="A327" s="32" t="str">
        <f>StartupfileInput!A325</f>
        <v>7029</v>
      </c>
      <c r="B327" s="33" t="str">
        <f>INDEX(Calculation!$B$4:$M$333,MATCH(Summary!$A327,Calculation!$B$4:$B$333,0),2)</f>
        <v>Williamsburg</v>
      </c>
      <c r="C327" s="33">
        <f>INDEX(Calculation!$B$4:$M$333,MATCH(Summary!$A327,Calculation!$B$4:$B$333,0),5)</f>
        <v>1.9990000000000001</v>
      </c>
      <c r="D327" s="33">
        <f>INDEX(Calculation!$B$4:$M$333,MATCH(Summary!$A327,Calculation!$B$4:$B$333,0),6)</f>
        <v>2.2930000000000001</v>
      </c>
      <c r="E327" s="46">
        <f t="shared" si="11"/>
        <v>4.2919999999999998</v>
      </c>
      <c r="F327" s="33">
        <f>INDEX(Calculation!$B$4:$M$333,MATCH(Summary!$A327,Calculation!$B$4:$B$333,0),9)</f>
        <v>6747</v>
      </c>
      <c r="G327" s="35">
        <f t="shared" si="10"/>
        <v>28958</v>
      </c>
    </row>
    <row r="328" spans="1:7" x14ac:dyDescent="0.2">
      <c r="A328" s="32" t="str">
        <f>StartupfileInput!A326</f>
        <v>7038</v>
      </c>
      <c r="B328" s="33" t="str">
        <f>INDEX(Calculation!$B$4:$M$333,MATCH(Summary!$A328,Calculation!$B$4:$B$333,0),2)</f>
        <v>Wilton</v>
      </c>
      <c r="C328" s="33">
        <f>INDEX(Calculation!$B$4:$M$333,MATCH(Summary!$A328,Calculation!$B$4:$B$333,0),5)</f>
        <v>1.5640000000000001</v>
      </c>
      <c r="D328" s="33">
        <f>INDEX(Calculation!$B$4:$M$333,MATCH(Summary!$A328,Calculation!$B$4:$B$333,0),6)</f>
        <v>1.69</v>
      </c>
      <c r="E328" s="46">
        <f t="shared" si="11"/>
        <v>3.254</v>
      </c>
      <c r="F328" s="33">
        <f>INDEX(Calculation!$B$4:$M$333,MATCH(Summary!$A328,Calculation!$B$4:$B$333,0),9)</f>
        <v>6736</v>
      </c>
      <c r="G328" s="35">
        <f t="shared" si="10"/>
        <v>21919</v>
      </c>
    </row>
    <row r="329" spans="1:7" x14ac:dyDescent="0.2">
      <c r="A329" s="32" t="str">
        <f>StartupfileInput!A327</f>
        <v>7047</v>
      </c>
      <c r="B329" s="33" t="str">
        <f>INDEX(Calculation!$B$4:$M$333,MATCH(Summary!$A329,Calculation!$B$4:$B$333,0),2)</f>
        <v>Winfield-Mt Union</v>
      </c>
      <c r="C329" s="33">
        <f>INDEX(Calculation!$B$4:$M$333,MATCH(Summary!$A329,Calculation!$B$4:$B$333,0),5)</f>
        <v>1.161</v>
      </c>
      <c r="D329" s="33">
        <f>INDEX(Calculation!$B$4:$M$333,MATCH(Summary!$A329,Calculation!$B$4:$B$333,0),6)</f>
        <v>0.69199999999999995</v>
      </c>
      <c r="E329" s="46">
        <f t="shared" si="11"/>
        <v>1.853</v>
      </c>
      <c r="F329" s="33">
        <f>INDEX(Calculation!$B$4:$M$333,MATCH(Summary!$A329,Calculation!$B$4:$B$333,0),9)</f>
        <v>6761</v>
      </c>
      <c r="G329" s="35">
        <f t="shared" si="10"/>
        <v>12528</v>
      </c>
    </row>
    <row r="330" spans="1:7" x14ac:dyDescent="0.2">
      <c r="A330" s="32" t="str">
        <f>StartupfileInput!A328</f>
        <v>7056</v>
      </c>
      <c r="B330" s="33" t="str">
        <f>INDEX(Calculation!$B$4:$M$333,MATCH(Summary!$A330,Calculation!$B$4:$B$333,0),2)</f>
        <v>Winterset</v>
      </c>
      <c r="C330" s="33">
        <f>INDEX(Calculation!$B$4:$M$333,MATCH(Summary!$A330,Calculation!$B$4:$B$333,0),5)</f>
        <v>3.371</v>
      </c>
      <c r="D330" s="33">
        <f>INDEX(Calculation!$B$4:$M$333,MATCH(Summary!$A330,Calculation!$B$4:$B$333,0),6)</f>
        <v>3.4889999999999999</v>
      </c>
      <c r="E330" s="46">
        <f t="shared" si="11"/>
        <v>6.8599999999999994</v>
      </c>
      <c r="F330" s="33">
        <f>INDEX(Calculation!$B$4:$M$333,MATCH(Summary!$A330,Calculation!$B$4:$B$333,0),9)</f>
        <v>6736</v>
      </c>
      <c r="G330" s="35">
        <f t="shared" si="10"/>
        <v>46209</v>
      </c>
    </row>
    <row r="331" spans="1:7" x14ac:dyDescent="0.2">
      <c r="A331" s="32" t="str">
        <f>StartupfileInput!A329</f>
        <v>7092</v>
      </c>
      <c r="B331" s="33" t="str">
        <f>INDEX(Calculation!$B$4:$M$333,MATCH(Summary!$A331,Calculation!$B$4:$B$333,0),2)</f>
        <v>Woodbine</v>
      </c>
      <c r="C331" s="33">
        <f>INDEX(Calculation!$B$4:$M$333,MATCH(Summary!$A331,Calculation!$B$4:$B$333,0),5)</f>
        <v>1.071</v>
      </c>
      <c r="D331" s="33">
        <f>INDEX(Calculation!$B$4:$M$333,MATCH(Summary!$A331,Calculation!$B$4:$B$333,0),6)</f>
        <v>0.95899999999999996</v>
      </c>
      <c r="E331" s="46">
        <f t="shared" si="11"/>
        <v>2.0299999999999998</v>
      </c>
      <c r="F331" s="33">
        <f>INDEX(Calculation!$B$4:$M$333,MATCH(Summary!$A331,Calculation!$B$4:$B$333,0),9)</f>
        <v>6736</v>
      </c>
      <c r="G331" s="35">
        <f t="shared" si="10"/>
        <v>13674</v>
      </c>
    </row>
    <row r="332" spans="1:7" x14ac:dyDescent="0.2">
      <c r="A332" s="32" t="str">
        <f>StartupfileInput!A330</f>
        <v>7098</v>
      </c>
      <c r="B332" s="33" t="str">
        <f>INDEX(Calculation!$B$4:$M$333,MATCH(Summary!$A332,Calculation!$B$4:$B$333,0),2)</f>
        <v>Woodbury Central</v>
      </c>
      <c r="C332" s="33">
        <f>INDEX(Calculation!$B$4:$M$333,MATCH(Summary!$A332,Calculation!$B$4:$B$333,0),5)</f>
        <v>1.0129999999999999</v>
      </c>
      <c r="D332" s="33">
        <f>INDEX(Calculation!$B$4:$M$333,MATCH(Summary!$A332,Calculation!$B$4:$B$333,0),6)</f>
        <v>1.1220000000000001</v>
      </c>
      <c r="E332" s="46">
        <f t="shared" si="11"/>
        <v>2.1349999999999998</v>
      </c>
      <c r="F332" s="33">
        <f>INDEX(Calculation!$B$4:$M$333,MATCH(Summary!$A332,Calculation!$B$4:$B$333,0),9)</f>
        <v>6736</v>
      </c>
      <c r="G332" s="35">
        <f t="shared" si="10"/>
        <v>14381</v>
      </c>
    </row>
    <row r="333" spans="1:7" x14ac:dyDescent="0.2">
      <c r="A333" s="32" t="str">
        <f>StartupfileInput!A331</f>
        <v>7110</v>
      </c>
      <c r="B333" s="33" t="str">
        <f>INDEX(Calculation!$B$4:$M$333,MATCH(Summary!$A333,Calculation!$B$4:$B$333,0),2)</f>
        <v>Woodward-Granger</v>
      </c>
      <c r="C333" s="33">
        <f>INDEX(Calculation!$B$4:$M$333,MATCH(Summary!$A333,Calculation!$B$4:$B$333,0),5)</f>
        <v>1.0049999999999999</v>
      </c>
      <c r="D333" s="33">
        <f>INDEX(Calculation!$B$4:$M$333,MATCH(Summary!$A333,Calculation!$B$4:$B$333,0),6)</f>
        <v>1.9590000000000001</v>
      </c>
      <c r="E333" s="46">
        <f t="shared" si="11"/>
        <v>2.964</v>
      </c>
      <c r="F333" s="33">
        <f>INDEX(Calculation!$B$4:$M$333,MATCH(Summary!$A333,Calculation!$B$4:$B$333,0),9)</f>
        <v>6823</v>
      </c>
      <c r="G333" s="35">
        <f t="shared" si="10"/>
        <v>20223</v>
      </c>
    </row>
    <row r="334" spans="1:7" ht="12.75" thickBot="1" x14ac:dyDescent="0.25">
      <c r="A334" s="33"/>
      <c r="C334" s="42">
        <f>SUM(C4:C333)</f>
        <v>1400.8779999999995</v>
      </c>
      <c r="D334" s="43">
        <f>SUM(D4:D333)</f>
        <v>991.98399999999924</v>
      </c>
      <c r="E334" s="44">
        <f>SUM(E4:E333)</f>
        <v>2392.8620000000019</v>
      </c>
      <c r="G334" s="37">
        <f>SUM(G4:G333)</f>
        <v>16170569</v>
      </c>
    </row>
    <row r="335" spans="1:7" ht="12.75" thickTop="1" x14ac:dyDescent="0.2">
      <c r="C335" s="38"/>
      <c r="D335" s="38"/>
      <c r="E335" s="38"/>
      <c r="G335" s="39"/>
    </row>
    <row r="336" spans="1:7" x14ac:dyDescent="0.2">
      <c r="A336" s="32" t="s">
        <v>17</v>
      </c>
    </row>
    <row r="337" spans="1:7" x14ac:dyDescent="0.2">
      <c r="A337" s="53" t="s">
        <v>694</v>
      </c>
      <c r="B337" s="54"/>
      <c r="C337" s="54"/>
      <c r="D337" s="54"/>
      <c r="E337" s="54"/>
      <c r="F337" s="54"/>
      <c r="G337" s="54"/>
    </row>
    <row r="338" spans="1:7" x14ac:dyDescent="0.2">
      <c r="A338" s="54"/>
      <c r="B338" s="54"/>
      <c r="C338" s="54"/>
      <c r="D338" s="54"/>
      <c r="E338" s="54"/>
      <c r="F338" s="54"/>
      <c r="G338" s="54"/>
    </row>
    <row r="339" spans="1:7" x14ac:dyDescent="0.2">
      <c r="A339" s="32" t="s">
        <v>695</v>
      </c>
    </row>
    <row r="340" spans="1:7" x14ac:dyDescent="0.2">
      <c r="A340" s="32" t="s">
        <v>18</v>
      </c>
    </row>
    <row r="341" spans="1:7" x14ac:dyDescent="0.2">
      <c r="A341" s="32" t="s">
        <v>25</v>
      </c>
    </row>
    <row r="342" spans="1:7" x14ac:dyDescent="0.2">
      <c r="A342" s="32" t="s">
        <v>24</v>
      </c>
    </row>
  </sheetData>
  <sheetProtection sheet="1" objects="1" scenarios="1"/>
  <mergeCells count="5">
    <mergeCell ref="A337:G338"/>
    <mergeCell ref="A3:B3"/>
    <mergeCell ref="C1:E1"/>
    <mergeCell ref="A1:B1"/>
    <mergeCell ref="A2:B2"/>
  </mergeCells>
  <phoneticPr fontId="0" type="noConversion"/>
  <printOptions gridLines="1"/>
  <pageMargins left="0.75" right="0.25" top="0.5" bottom="1" header="0.5" footer="0.5"/>
  <pageSetup orientation="portrait" r:id="rId1"/>
  <headerFooter alignWithMargins="0">
    <oddFooter xml:space="preserve">&amp;L&amp;8Prepared by Iowa Department of Management: January 30, 2017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38"/>
  <sheetViews>
    <sheetView workbookViewId="0">
      <pane xSplit="2" ySplit="3" topLeftCell="C297" activePane="bottomRight" state="frozen"/>
      <selection activeCell="I4" sqref="I4"/>
      <selection pane="topRight" activeCell="I4" sqref="I4"/>
      <selection pane="bottomLeft" activeCell="I4" sqref="I4"/>
      <selection pane="bottomRight" activeCell="J302" sqref="J302"/>
    </sheetView>
  </sheetViews>
  <sheetFormatPr defaultRowHeight="11.25" x14ac:dyDescent="0.2"/>
  <cols>
    <col min="1" max="1" width="15.140625" style="7" bestFit="1" customWidth="1"/>
    <col min="2" max="2" width="9.140625" style="1"/>
    <col min="3" max="3" width="43.42578125" style="7" bestFit="1" customWidth="1"/>
    <col min="4" max="4" width="11.28515625" style="10" bestFit="1" customWidth="1"/>
    <col min="5" max="5" width="11" style="12" customWidth="1"/>
    <col min="6" max="8" width="11" style="8" customWidth="1"/>
    <col min="9" max="10" width="11" style="11" customWidth="1"/>
    <col min="11" max="13" width="11" style="9" customWidth="1"/>
    <col min="14" max="14" width="9.140625" style="7"/>
    <col min="15" max="15" width="12" style="7" bestFit="1" customWidth="1"/>
    <col min="16" max="16384" width="9.140625" style="7"/>
  </cols>
  <sheetData>
    <row r="1" spans="1:16" s="2" customFormat="1" x14ac:dyDescent="0.2">
      <c r="B1" s="1"/>
      <c r="D1" s="3" t="s">
        <v>30</v>
      </c>
      <c r="E1" s="3" t="s">
        <v>22</v>
      </c>
      <c r="F1" s="4" t="s">
        <v>7</v>
      </c>
      <c r="G1" s="4" t="s">
        <v>7</v>
      </c>
      <c r="H1" s="4" t="s">
        <v>7</v>
      </c>
      <c r="I1" s="24" t="str">
        <f>CONCATENATE("FY ",P1-1)</f>
        <v>FY 2018</v>
      </c>
      <c r="J1" s="24" t="str">
        <f>CONCATENATE("FY ",P1)</f>
        <v>FY 2019</v>
      </c>
      <c r="K1" s="5" t="s">
        <v>9</v>
      </c>
      <c r="L1" s="5" t="s">
        <v>11</v>
      </c>
      <c r="M1" s="5" t="s">
        <v>11</v>
      </c>
      <c r="O1" s="2" t="s">
        <v>748</v>
      </c>
      <c r="P1" s="51" t="s">
        <v>749</v>
      </c>
    </row>
    <row r="2" spans="1:16" s="2" customFormat="1" x14ac:dyDescent="0.2">
      <c r="B2" s="1"/>
      <c r="D2" s="3" t="s">
        <v>4</v>
      </c>
      <c r="E2" s="3" t="s">
        <v>6</v>
      </c>
      <c r="F2" s="4" t="s">
        <v>6</v>
      </c>
      <c r="G2" s="4" t="s">
        <v>4</v>
      </c>
      <c r="H2" s="4" t="s">
        <v>29</v>
      </c>
      <c r="I2" s="24" t="s">
        <v>8</v>
      </c>
      <c r="J2" s="24" t="s">
        <v>8</v>
      </c>
      <c r="K2" s="5" t="s">
        <v>10</v>
      </c>
      <c r="L2" s="5" t="s">
        <v>10</v>
      </c>
      <c r="M2" s="5" t="s">
        <v>10</v>
      </c>
      <c r="O2" s="2" t="s">
        <v>746</v>
      </c>
      <c r="P2" s="51" t="s">
        <v>747</v>
      </c>
    </row>
    <row r="3" spans="1:16" s="2" customFormat="1" x14ac:dyDescent="0.2">
      <c r="A3" s="2" t="s">
        <v>363</v>
      </c>
      <c r="B3" s="1" t="s">
        <v>361</v>
      </c>
      <c r="D3" s="16" t="s">
        <v>362</v>
      </c>
      <c r="E3" s="3" t="s">
        <v>5</v>
      </c>
      <c r="F3" s="6">
        <v>6.4200000000000004E-3</v>
      </c>
      <c r="G3" s="6">
        <v>2.0400000000000001E-3</v>
      </c>
      <c r="H3" s="6" t="s">
        <v>23</v>
      </c>
      <c r="I3" s="22">
        <f>ROUND((P2*J3),0)</f>
        <v>67</v>
      </c>
      <c r="J3" s="41">
        <v>0.01</v>
      </c>
      <c r="K3" s="5" t="s">
        <v>6</v>
      </c>
      <c r="L3" s="5" t="s">
        <v>4</v>
      </c>
      <c r="M3" s="5" t="s">
        <v>14</v>
      </c>
    </row>
    <row r="4" spans="1:16" ht="12.75" x14ac:dyDescent="0.2">
      <c r="A4" s="7" t="s">
        <v>364</v>
      </c>
      <c r="B4" s="1" t="s">
        <v>364</v>
      </c>
      <c r="C4" s="7" t="s">
        <v>21</v>
      </c>
      <c r="D4" s="14">
        <v>626.29999999999995</v>
      </c>
      <c r="E4" s="21">
        <f>INDEX(frl1617_g1to6cep!$A$3:$F$335,MATCH(Calculation!$A4,frl1617_g1to6cep!$F$3:$F$335,0),5)/100</f>
        <v>0.46799999999999997</v>
      </c>
      <c r="F4" s="8">
        <f>ROUND(D4*E4*$F$3,3)</f>
        <v>1.8819999999999999</v>
      </c>
      <c r="G4" s="8">
        <f>ROUND(D4*$G$3,3)</f>
        <v>1.278</v>
      </c>
      <c r="H4" s="8">
        <f>SUM(F4:G4)</f>
        <v>3.16</v>
      </c>
      <c r="I4">
        <f>INDEX(StartupfileInput!$A$2:$D$331,MATCH(Calculation!$B4,StartupfileInput!$A$2:$A$331,0),4)</f>
        <v>6774</v>
      </c>
      <c r="J4" s="52">
        <f t="shared" ref="J4:J12" si="0">MAX(I4+$I$3,6736)</f>
        <v>6841</v>
      </c>
      <c r="K4" s="9">
        <f>ROUND(F4*J4,0)</f>
        <v>12875</v>
      </c>
      <c r="L4" s="9">
        <f>M4-K4</f>
        <v>8743</v>
      </c>
      <c r="M4" s="9">
        <f>ROUND(H4*J4,0)</f>
        <v>21618</v>
      </c>
    </row>
    <row r="5" spans="1:16" ht="12.75" x14ac:dyDescent="0.2">
      <c r="A5" s="7" t="s">
        <v>385</v>
      </c>
      <c r="B5" s="1" t="s">
        <v>385</v>
      </c>
      <c r="C5" s="7" t="s">
        <v>31</v>
      </c>
      <c r="D5" s="14">
        <v>791.7</v>
      </c>
      <c r="E5" s="21">
        <f>INDEX(frl1617_g1to6cep!$A$3:$F$335,MATCH(Calculation!$A5,frl1617_g1to6cep!$F$3:$F$335,0),5)/100</f>
        <v>0.39100000000000001</v>
      </c>
      <c r="F5" s="8">
        <f t="shared" ref="F5:F68" si="1">ROUND(D5*E5*$F$3,3)</f>
        <v>1.9870000000000001</v>
      </c>
      <c r="G5" s="8">
        <f t="shared" ref="G5:G68" si="2">ROUND(D5*$G$3,3)</f>
        <v>1.615</v>
      </c>
      <c r="H5" s="8">
        <f t="shared" ref="H5:H67" si="3">SUM(F5:G5)</f>
        <v>3.6020000000000003</v>
      </c>
      <c r="I5">
        <f>INDEX(StartupfileInput!$A$2:$D$331,MATCH(Calculation!$B5,StartupfileInput!$A$2:$A$331,0),4)</f>
        <v>6709</v>
      </c>
      <c r="J5" s="52">
        <f t="shared" si="0"/>
        <v>6776</v>
      </c>
      <c r="K5" s="9">
        <f t="shared" ref="K5:K67" si="4">ROUND(F5*J5,0)</f>
        <v>13464</v>
      </c>
      <c r="L5" s="9">
        <f t="shared" ref="L5:L68" si="5">M5-K5</f>
        <v>10943</v>
      </c>
      <c r="M5" s="9">
        <f t="shared" ref="M5:M68" si="6">ROUND(H5*J5,0)</f>
        <v>24407</v>
      </c>
    </row>
    <row r="6" spans="1:16" ht="12.75" x14ac:dyDescent="0.2">
      <c r="A6" s="7" t="s">
        <v>365</v>
      </c>
      <c r="B6" s="1" t="s">
        <v>365</v>
      </c>
      <c r="C6" s="7" t="s">
        <v>358</v>
      </c>
      <c r="D6" s="14">
        <v>300.3</v>
      </c>
      <c r="E6" s="21">
        <f>INDEX(frl1617_g1to6cep!$A$3:$F$335,MATCH(Calculation!$A6,frl1617_g1to6cep!$F$3:$F$335,0),5)/100</f>
        <v>0.41</v>
      </c>
      <c r="F6" s="8">
        <f t="shared" si="1"/>
        <v>0.79</v>
      </c>
      <c r="G6" s="8">
        <f t="shared" si="2"/>
        <v>0.61299999999999999</v>
      </c>
      <c r="H6" s="8">
        <f t="shared" si="3"/>
        <v>1.403</v>
      </c>
      <c r="I6">
        <f>INDEX(StartupfileInput!$A$2:$D$331,MATCH(Calculation!$B6,StartupfileInput!$A$2:$A$331,0),4)</f>
        <v>6664</v>
      </c>
      <c r="J6" s="52">
        <f t="shared" si="0"/>
        <v>6736</v>
      </c>
      <c r="K6" s="9">
        <f t="shared" si="4"/>
        <v>5321</v>
      </c>
      <c r="L6" s="9">
        <f t="shared" si="5"/>
        <v>4130</v>
      </c>
      <c r="M6" s="9">
        <f t="shared" si="6"/>
        <v>9451</v>
      </c>
    </row>
    <row r="7" spans="1:16" ht="12.75" x14ac:dyDescent="0.2">
      <c r="A7" s="7" t="s">
        <v>366</v>
      </c>
      <c r="B7" s="1" t="s">
        <v>366</v>
      </c>
      <c r="C7" s="7" t="s">
        <v>714</v>
      </c>
      <c r="D7" s="14">
        <v>1729.8</v>
      </c>
      <c r="E7" s="21">
        <f>INDEX(frl1617_g1to6cep!$A$3:$F$335,MATCH(Calculation!$A7,frl1617_g1to6cep!$F$3:$F$335,0),5)/100</f>
        <v>0.218</v>
      </c>
      <c r="F7" s="8">
        <f t="shared" si="1"/>
        <v>2.4209999999999998</v>
      </c>
      <c r="G7" s="8">
        <f t="shared" si="2"/>
        <v>3.5289999999999999</v>
      </c>
      <c r="H7" s="8">
        <f t="shared" si="3"/>
        <v>5.9499999999999993</v>
      </c>
      <c r="I7">
        <f>INDEX(StartupfileInput!$A$2:$D$331,MATCH(Calculation!$B7,StartupfileInput!$A$2:$A$331,0),4)</f>
        <v>6684</v>
      </c>
      <c r="J7" s="52">
        <f t="shared" si="0"/>
        <v>6751</v>
      </c>
      <c r="K7" s="9">
        <f t="shared" si="4"/>
        <v>16344</v>
      </c>
      <c r="L7" s="9">
        <f t="shared" si="5"/>
        <v>23824</v>
      </c>
      <c r="M7" s="9">
        <f t="shared" si="6"/>
        <v>40168</v>
      </c>
    </row>
    <row r="8" spans="1:16" ht="12.75" x14ac:dyDescent="0.2">
      <c r="A8" s="7" t="s">
        <v>367</v>
      </c>
      <c r="B8" s="1" t="s">
        <v>367</v>
      </c>
      <c r="C8" s="7" t="s">
        <v>715</v>
      </c>
      <c r="D8" s="14">
        <v>544.70000000000005</v>
      </c>
      <c r="E8" s="21">
        <f>INDEX(frl1617_g1to6cep!$A$3:$F$335,MATCH(Calculation!$A8,frl1617_g1to6cep!$F$3:$F$335,0),5)/100</f>
        <v>0.26300000000000001</v>
      </c>
      <c r="F8" s="8">
        <f t="shared" si="1"/>
        <v>0.92</v>
      </c>
      <c r="G8" s="8">
        <f t="shared" si="2"/>
        <v>1.111</v>
      </c>
      <c r="H8" s="8">
        <f t="shared" si="3"/>
        <v>2.0310000000000001</v>
      </c>
      <c r="I8">
        <f>INDEX(StartupfileInput!$A$2:$D$331,MATCH(Calculation!$B8,StartupfileInput!$A$2:$A$331,0),4)</f>
        <v>6715</v>
      </c>
      <c r="J8" s="52">
        <f t="shared" si="0"/>
        <v>6782</v>
      </c>
      <c r="K8" s="9">
        <f t="shared" si="4"/>
        <v>6239</v>
      </c>
      <c r="L8" s="9">
        <f t="shared" si="5"/>
        <v>7535</v>
      </c>
      <c r="M8" s="9">
        <f t="shared" si="6"/>
        <v>13774</v>
      </c>
    </row>
    <row r="9" spans="1:16" ht="12.75" x14ac:dyDescent="0.2">
      <c r="A9" s="7" t="s">
        <v>368</v>
      </c>
      <c r="B9" s="1" t="s">
        <v>368</v>
      </c>
      <c r="C9" s="7" t="s">
        <v>355</v>
      </c>
      <c r="D9" s="14">
        <v>214.2</v>
      </c>
      <c r="E9" s="21">
        <f>INDEX(frl1617_g1to6cep!$A$3:$F$335,MATCH(Calculation!$A9,frl1617_g1to6cep!$F$3:$F$335,0),5)/100</f>
        <v>0.51300000000000001</v>
      </c>
      <c r="F9" s="8">
        <f t="shared" si="1"/>
        <v>0.70499999999999996</v>
      </c>
      <c r="G9" s="8">
        <f t="shared" si="2"/>
        <v>0.437</v>
      </c>
      <c r="H9" s="8">
        <f t="shared" si="3"/>
        <v>1.1419999999999999</v>
      </c>
      <c r="I9">
        <f>INDEX(StartupfileInput!$A$2:$D$331,MATCH(Calculation!$B9,StartupfileInput!$A$2:$A$331,0),4)</f>
        <v>6745</v>
      </c>
      <c r="J9" s="23">
        <f t="shared" si="0"/>
        <v>6812</v>
      </c>
      <c r="K9" s="9">
        <f t="shared" si="4"/>
        <v>4802</v>
      </c>
      <c r="L9" s="9">
        <f t="shared" si="5"/>
        <v>2977</v>
      </c>
      <c r="M9" s="9">
        <f t="shared" si="6"/>
        <v>7779</v>
      </c>
    </row>
    <row r="10" spans="1:16" ht="12.75" x14ac:dyDescent="0.2">
      <c r="A10" s="7" t="s">
        <v>369</v>
      </c>
      <c r="B10" s="1" t="s">
        <v>369</v>
      </c>
      <c r="C10" s="7" t="s">
        <v>354</v>
      </c>
      <c r="D10" s="14">
        <v>1182.8</v>
      </c>
      <c r="E10" s="21">
        <f>INDEX(frl1617_g1to6cep!$A$3:$F$335,MATCH(Calculation!$A10,frl1617_g1to6cep!$F$3:$F$335,0),5)/100</f>
        <v>0.40299999999999997</v>
      </c>
      <c r="F10" s="8">
        <f t="shared" si="1"/>
        <v>3.06</v>
      </c>
      <c r="G10" s="8">
        <f t="shared" si="2"/>
        <v>2.4129999999999998</v>
      </c>
      <c r="H10" s="8">
        <f t="shared" si="3"/>
        <v>5.4729999999999999</v>
      </c>
      <c r="I10">
        <f>INDEX(StartupfileInput!$A$2:$D$331,MATCH(Calculation!$B10,StartupfileInput!$A$2:$A$331,0),4)</f>
        <v>6664</v>
      </c>
      <c r="J10" s="23">
        <f t="shared" si="0"/>
        <v>6736</v>
      </c>
      <c r="K10" s="9">
        <f t="shared" si="4"/>
        <v>20612</v>
      </c>
      <c r="L10" s="9">
        <f t="shared" si="5"/>
        <v>16254</v>
      </c>
      <c r="M10" s="9">
        <f t="shared" si="6"/>
        <v>36866</v>
      </c>
    </row>
    <row r="11" spans="1:16" ht="12.75" x14ac:dyDescent="0.2">
      <c r="A11" s="7" t="s">
        <v>370</v>
      </c>
      <c r="B11" s="1" t="s">
        <v>370</v>
      </c>
      <c r="C11" s="7" t="s">
        <v>353</v>
      </c>
      <c r="D11" s="14">
        <v>525.29999999999995</v>
      </c>
      <c r="E11" s="21">
        <f>INDEX(frl1617_g1to6cep!$A$3:$F$335,MATCH(Calculation!$A11,frl1617_g1to6cep!$F$3:$F$335,0),5)/100</f>
        <v>0.14599999999999999</v>
      </c>
      <c r="F11" s="8">
        <f t="shared" si="1"/>
        <v>0.49199999999999999</v>
      </c>
      <c r="G11" s="8">
        <f t="shared" si="2"/>
        <v>1.0720000000000001</v>
      </c>
      <c r="H11" s="8">
        <f t="shared" si="3"/>
        <v>1.5640000000000001</v>
      </c>
      <c r="I11">
        <f>INDEX(StartupfileInput!$A$2:$D$331,MATCH(Calculation!$B11,StartupfileInput!$A$2:$A$331,0),4)</f>
        <v>6664</v>
      </c>
      <c r="J11" s="23">
        <f t="shared" si="0"/>
        <v>6736</v>
      </c>
      <c r="K11" s="9">
        <f t="shared" si="4"/>
        <v>3314</v>
      </c>
      <c r="L11" s="9">
        <f t="shared" si="5"/>
        <v>7221</v>
      </c>
      <c r="M11" s="9">
        <f t="shared" si="6"/>
        <v>10535</v>
      </c>
    </row>
    <row r="12" spans="1:16" ht="12.75" x14ac:dyDescent="0.2">
      <c r="A12" s="7" t="s">
        <v>371</v>
      </c>
      <c r="B12" s="1" t="s">
        <v>371</v>
      </c>
      <c r="C12" s="7" t="s">
        <v>352</v>
      </c>
      <c r="D12" s="14">
        <v>268.7</v>
      </c>
      <c r="E12" s="21">
        <f>INDEX(frl1617_g1to6cep!$A$3:$F$335,MATCH(Calculation!$A12,frl1617_g1to6cep!$F$3:$F$335,0),5)/100</f>
        <v>0.41200000000000003</v>
      </c>
      <c r="F12" s="8">
        <f t="shared" si="1"/>
        <v>0.71099999999999997</v>
      </c>
      <c r="G12" s="8">
        <f t="shared" si="2"/>
        <v>0.54800000000000004</v>
      </c>
      <c r="H12" s="8">
        <f t="shared" si="3"/>
        <v>1.2589999999999999</v>
      </c>
      <c r="I12">
        <f>INDEX(StartupfileInput!$A$2:$D$331,MATCH(Calculation!$B12,StartupfileInput!$A$2:$A$331,0),4)</f>
        <v>6664</v>
      </c>
      <c r="J12" s="23">
        <f t="shared" si="0"/>
        <v>6736</v>
      </c>
      <c r="K12" s="9">
        <f t="shared" si="4"/>
        <v>4789</v>
      </c>
      <c r="L12" s="9">
        <f t="shared" si="5"/>
        <v>3692</v>
      </c>
      <c r="M12" s="9">
        <f t="shared" si="6"/>
        <v>8481</v>
      </c>
    </row>
    <row r="13" spans="1:16" ht="12.75" x14ac:dyDescent="0.2">
      <c r="A13" s="7" t="s">
        <v>372</v>
      </c>
      <c r="B13" s="1" t="s">
        <v>372</v>
      </c>
      <c r="C13" s="7" t="s">
        <v>351</v>
      </c>
      <c r="D13" s="14">
        <v>1316.2</v>
      </c>
      <c r="E13" s="21">
        <f>INDEX(frl1617_g1to6cep!$A$3:$F$335,MATCH(Calculation!$A13,frl1617_g1to6cep!$F$3:$F$335,0),5)/100</f>
        <v>0.39899999999999997</v>
      </c>
      <c r="F13" s="8">
        <f t="shared" si="1"/>
        <v>3.3719999999999999</v>
      </c>
      <c r="G13" s="8">
        <f t="shared" si="2"/>
        <v>2.6850000000000001</v>
      </c>
      <c r="H13" s="8">
        <f t="shared" si="3"/>
        <v>6.0570000000000004</v>
      </c>
      <c r="I13">
        <f>INDEX(StartupfileInput!$A$2:$D$331,MATCH(Calculation!$B13,StartupfileInput!$A$2:$A$331,0),4)</f>
        <v>6697</v>
      </c>
      <c r="J13" s="23">
        <f t="shared" ref="J13:J76" si="7">MAX(I13+$I$3,6736)</f>
        <v>6764</v>
      </c>
      <c r="K13" s="9">
        <f t="shared" si="4"/>
        <v>22808</v>
      </c>
      <c r="L13" s="9">
        <f t="shared" si="5"/>
        <v>18162</v>
      </c>
      <c r="M13" s="9">
        <f t="shared" si="6"/>
        <v>40970</v>
      </c>
    </row>
    <row r="14" spans="1:16" ht="12.75" x14ac:dyDescent="0.2">
      <c r="A14" s="7" t="s">
        <v>373</v>
      </c>
      <c r="B14" s="1" t="s">
        <v>373</v>
      </c>
      <c r="C14" s="7" t="s">
        <v>350</v>
      </c>
      <c r="D14" s="14">
        <v>1094.2</v>
      </c>
      <c r="E14" s="21">
        <f>INDEX(frl1617_g1to6cep!$A$3:$F$335,MATCH(Calculation!$A14,frl1617_g1to6cep!$F$3:$F$335,0),5)/100</f>
        <v>0.434</v>
      </c>
      <c r="F14" s="8">
        <f t="shared" si="1"/>
        <v>3.0489999999999999</v>
      </c>
      <c r="G14" s="8">
        <f t="shared" si="2"/>
        <v>2.2320000000000002</v>
      </c>
      <c r="H14" s="8">
        <f t="shared" si="3"/>
        <v>5.2810000000000006</v>
      </c>
      <c r="I14">
        <f>INDEX(StartupfileInput!$A$2:$D$331,MATCH(Calculation!$B14,StartupfileInput!$A$2:$A$331,0),4)</f>
        <v>6746</v>
      </c>
      <c r="J14" s="23">
        <f t="shared" si="7"/>
        <v>6813</v>
      </c>
      <c r="K14" s="9">
        <f t="shared" si="4"/>
        <v>20773</v>
      </c>
      <c r="L14" s="9">
        <f t="shared" si="5"/>
        <v>15206</v>
      </c>
      <c r="M14" s="9">
        <f t="shared" si="6"/>
        <v>35979</v>
      </c>
    </row>
    <row r="15" spans="1:16" ht="12.75" x14ac:dyDescent="0.2">
      <c r="A15" s="7" t="s">
        <v>375</v>
      </c>
      <c r="B15" s="1" t="s">
        <v>375</v>
      </c>
      <c r="C15" s="7" t="s">
        <v>711</v>
      </c>
      <c r="D15" s="14">
        <v>775</v>
      </c>
      <c r="E15" s="21">
        <f>INDEX(frl1617_g1to6cep!$A$3:$F$335,MATCH(Calculation!$A15,frl1617_g1to6cep!$F$3:$F$335,0),5)/100</f>
        <v>0.5</v>
      </c>
      <c r="F15" s="8">
        <f t="shared" si="1"/>
        <v>2.488</v>
      </c>
      <c r="G15" s="8">
        <f t="shared" si="2"/>
        <v>1.581</v>
      </c>
      <c r="H15" s="8">
        <f t="shared" si="3"/>
        <v>4.069</v>
      </c>
      <c r="I15">
        <f>INDEX(StartupfileInput!$A$2:$D$331,MATCH(Calculation!$B15,StartupfileInput!$A$2:$A$331,0),4)</f>
        <v>6685</v>
      </c>
      <c r="J15" s="23">
        <f t="shared" si="7"/>
        <v>6752</v>
      </c>
      <c r="K15" s="9">
        <f t="shared" si="4"/>
        <v>16799</v>
      </c>
      <c r="L15" s="9">
        <f t="shared" si="5"/>
        <v>10675</v>
      </c>
      <c r="M15" s="9">
        <f t="shared" si="6"/>
        <v>27474</v>
      </c>
    </row>
    <row r="16" spans="1:16" ht="12.75" x14ac:dyDescent="0.2">
      <c r="A16" s="7" t="s">
        <v>376</v>
      </c>
      <c r="B16" s="1" t="s">
        <v>376</v>
      </c>
      <c r="C16" s="7" t="s">
        <v>347</v>
      </c>
      <c r="D16" s="14">
        <v>4299.8</v>
      </c>
      <c r="E16" s="21">
        <f>INDEX(frl1617_g1to6cep!$A$3:$F$335,MATCH(Calculation!$A16,frl1617_g1to6cep!$F$3:$F$335,0),5)/100</f>
        <v>0.36599999999999999</v>
      </c>
      <c r="F16" s="8">
        <f t="shared" si="1"/>
        <v>10.103</v>
      </c>
      <c r="G16" s="8">
        <f t="shared" si="2"/>
        <v>8.7720000000000002</v>
      </c>
      <c r="H16" s="8">
        <f t="shared" si="3"/>
        <v>18.875</v>
      </c>
      <c r="I16">
        <f>INDEX(StartupfileInput!$A$2:$D$331,MATCH(Calculation!$B16,StartupfileInput!$A$2:$A$331,0),4)</f>
        <v>6754</v>
      </c>
      <c r="J16" s="23">
        <f t="shared" si="7"/>
        <v>6821</v>
      </c>
      <c r="K16" s="9">
        <f t="shared" si="4"/>
        <v>68913</v>
      </c>
      <c r="L16" s="9">
        <f t="shared" si="5"/>
        <v>59833</v>
      </c>
      <c r="M16" s="9">
        <f t="shared" si="6"/>
        <v>128746</v>
      </c>
    </row>
    <row r="17" spans="1:13" ht="12.75" x14ac:dyDescent="0.2">
      <c r="A17" s="7" t="s">
        <v>377</v>
      </c>
      <c r="B17" s="1" t="s">
        <v>377</v>
      </c>
      <c r="C17" s="7" t="s">
        <v>346</v>
      </c>
      <c r="D17" s="14">
        <v>1278.2</v>
      </c>
      <c r="E17" s="21">
        <f>INDEX(frl1617_g1to6cep!$A$3:$F$335,MATCH(Calculation!$A17,frl1617_g1to6cep!$F$3:$F$335,0),5)/100</f>
        <v>0.48100000000000004</v>
      </c>
      <c r="F17" s="8">
        <f t="shared" si="1"/>
        <v>3.9470000000000001</v>
      </c>
      <c r="G17" s="8">
        <f t="shared" si="2"/>
        <v>2.6080000000000001</v>
      </c>
      <c r="H17" s="8">
        <f t="shared" si="3"/>
        <v>6.5549999999999997</v>
      </c>
      <c r="I17">
        <f>INDEX(StartupfileInput!$A$2:$D$331,MATCH(Calculation!$B17,StartupfileInput!$A$2:$A$331,0),4)</f>
        <v>6681</v>
      </c>
      <c r="J17" s="23">
        <f t="shared" si="7"/>
        <v>6748</v>
      </c>
      <c r="K17" s="9">
        <f t="shared" si="4"/>
        <v>26634</v>
      </c>
      <c r="L17" s="9">
        <f t="shared" si="5"/>
        <v>17599</v>
      </c>
      <c r="M17" s="9">
        <f t="shared" si="6"/>
        <v>44233</v>
      </c>
    </row>
    <row r="18" spans="1:13" ht="12.75" x14ac:dyDescent="0.2">
      <c r="A18" s="7" t="s">
        <v>378</v>
      </c>
      <c r="B18" s="1" t="s">
        <v>378</v>
      </c>
      <c r="C18" s="7" t="s">
        <v>345</v>
      </c>
      <c r="D18" s="14">
        <v>238.3</v>
      </c>
      <c r="E18" s="21">
        <f>INDEX(frl1617_g1to6cep!$A$3:$F$335,MATCH(Calculation!$A18,frl1617_g1to6cep!$F$3:$F$335,0),5)/100</f>
        <v>0.46299999999999997</v>
      </c>
      <c r="F18" s="8">
        <f t="shared" si="1"/>
        <v>0.70799999999999996</v>
      </c>
      <c r="G18" s="8">
        <f t="shared" si="2"/>
        <v>0.48599999999999999</v>
      </c>
      <c r="H18" s="8">
        <f t="shared" si="3"/>
        <v>1.194</v>
      </c>
      <c r="I18">
        <f>INDEX(StartupfileInput!$A$2:$D$331,MATCH(Calculation!$B18,StartupfileInput!$A$2:$A$331,0),4)</f>
        <v>6729</v>
      </c>
      <c r="J18" s="23">
        <f t="shared" si="7"/>
        <v>6796</v>
      </c>
      <c r="K18" s="9">
        <f t="shared" si="4"/>
        <v>4812</v>
      </c>
      <c r="L18" s="9">
        <f t="shared" si="5"/>
        <v>3302</v>
      </c>
      <c r="M18" s="9">
        <f t="shared" si="6"/>
        <v>8114</v>
      </c>
    </row>
    <row r="19" spans="1:13" ht="12.75" x14ac:dyDescent="0.2">
      <c r="A19" s="7" t="s">
        <v>379</v>
      </c>
      <c r="B19" s="1" t="s">
        <v>379</v>
      </c>
      <c r="C19" s="7" t="s">
        <v>344</v>
      </c>
      <c r="D19" s="14">
        <v>11548.7</v>
      </c>
      <c r="E19" s="21">
        <f>INDEX(frl1617_g1to6cep!$A$3:$F$335,MATCH(Calculation!$A19,frl1617_g1to6cep!$F$3:$F$335,0),5)/100</f>
        <v>0.154</v>
      </c>
      <c r="F19" s="8">
        <f t="shared" si="1"/>
        <v>11.417999999999999</v>
      </c>
      <c r="G19" s="8">
        <f t="shared" si="2"/>
        <v>23.559000000000001</v>
      </c>
      <c r="H19" s="8">
        <f t="shared" si="3"/>
        <v>34.977000000000004</v>
      </c>
      <c r="I19">
        <f>INDEX(StartupfileInput!$A$2:$D$331,MATCH(Calculation!$B19,StartupfileInput!$A$2:$A$331,0),4)</f>
        <v>6664</v>
      </c>
      <c r="J19" s="23">
        <f t="shared" si="7"/>
        <v>6736</v>
      </c>
      <c r="K19" s="9">
        <f t="shared" si="4"/>
        <v>76912</v>
      </c>
      <c r="L19" s="9">
        <f t="shared" si="5"/>
        <v>158693</v>
      </c>
      <c r="M19" s="9">
        <f t="shared" si="6"/>
        <v>235605</v>
      </c>
    </row>
    <row r="20" spans="1:13" ht="12.75" x14ac:dyDescent="0.2">
      <c r="A20" s="7" t="s">
        <v>380</v>
      </c>
      <c r="B20" s="1" t="s">
        <v>380</v>
      </c>
      <c r="C20" s="7" t="s">
        <v>343</v>
      </c>
      <c r="D20" s="14">
        <v>824.5</v>
      </c>
      <c r="E20" s="21">
        <f>INDEX(frl1617_g1to6cep!$A$3:$F$335,MATCH(Calculation!$A20,frl1617_g1to6cep!$F$3:$F$335,0),5)/100</f>
        <v>0.311</v>
      </c>
      <c r="F20" s="8">
        <f t="shared" si="1"/>
        <v>1.6459999999999999</v>
      </c>
      <c r="G20" s="8">
        <f t="shared" si="2"/>
        <v>1.6819999999999999</v>
      </c>
      <c r="H20" s="8">
        <f t="shared" si="3"/>
        <v>3.3279999999999998</v>
      </c>
      <c r="I20">
        <f>INDEX(StartupfileInput!$A$2:$D$331,MATCH(Calculation!$B20,StartupfileInput!$A$2:$A$331,0),4)</f>
        <v>6664</v>
      </c>
      <c r="J20" s="23">
        <f t="shared" si="7"/>
        <v>6736</v>
      </c>
      <c r="K20" s="9">
        <f t="shared" si="4"/>
        <v>11087</v>
      </c>
      <c r="L20" s="9">
        <f t="shared" si="5"/>
        <v>11330</v>
      </c>
      <c r="M20" s="9">
        <f t="shared" si="6"/>
        <v>22417</v>
      </c>
    </row>
    <row r="21" spans="1:13" ht="12.75" x14ac:dyDescent="0.2">
      <c r="A21" s="7" t="s">
        <v>382</v>
      </c>
      <c r="B21" s="1" t="s">
        <v>382</v>
      </c>
      <c r="C21" s="7" t="s">
        <v>341</v>
      </c>
      <c r="D21" s="14">
        <v>267</v>
      </c>
      <c r="E21" s="21">
        <f>INDEX(frl1617_g1to6cep!$A$3:$F$335,MATCH(Calculation!$A21,frl1617_g1to6cep!$F$3:$F$335,0),5)/100</f>
        <v>0.49</v>
      </c>
      <c r="F21" s="8">
        <f t="shared" si="1"/>
        <v>0.84</v>
      </c>
      <c r="G21" s="8">
        <f t="shared" si="2"/>
        <v>0.54500000000000004</v>
      </c>
      <c r="H21" s="8">
        <f t="shared" si="3"/>
        <v>1.385</v>
      </c>
      <c r="I21">
        <f>INDEX(StartupfileInput!$A$2:$D$331,MATCH(Calculation!$B21,StartupfileInput!$A$2:$A$331,0),4)</f>
        <v>6664</v>
      </c>
      <c r="J21" s="23">
        <f t="shared" si="7"/>
        <v>6736</v>
      </c>
      <c r="K21" s="9">
        <f t="shared" si="4"/>
        <v>5658</v>
      </c>
      <c r="L21" s="9">
        <f t="shared" si="5"/>
        <v>3671</v>
      </c>
      <c r="M21" s="9">
        <f t="shared" si="6"/>
        <v>9329</v>
      </c>
    </row>
    <row r="22" spans="1:13" ht="12.75" x14ac:dyDescent="0.2">
      <c r="A22" s="7" t="s">
        <v>383</v>
      </c>
      <c r="B22" s="1" t="s">
        <v>383</v>
      </c>
      <c r="C22" s="7" t="s">
        <v>340</v>
      </c>
      <c r="D22" s="14">
        <v>1352.1</v>
      </c>
      <c r="E22" s="21">
        <f>INDEX(frl1617_g1to6cep!$A$3:$F$335,MATCH(Calculation!$A22,frl1617_g1to6cep!$F$3:$F$335,0),5)/100</f>
        <v>0.51600000000000001</v>
      </c>
      <c r="F22" s="8">
        <f t="shared" si="1"/>
        <v>4.4790000000000001</v>
      </c>
      <c r="G22" s="8">
        <f t="shared" si="2"/>
        <v>2.758</v>
      </c>
      <c r="H22" s="8">
        <f t="shared" si="3"/>
        <v>7.2370000000000001</v>
      </c>
      <c r="I22">
        <f>INDEX(StartupfileInput!$A$2:$D$331,MATCH(Calculation!$B22,StartupfileInput!$A$2:$A$331,0),4)</f>
        <v>6668</v>
      </c>
      <c r="J22" s="23">
        <f t="shared" si="7"/>
        <v>6736</v>
      </c>
      <c r="K22" s="9">
        <f t="shared" si="4"/>
        <v>30171</v>
      </c>
      <c r="L22" s="9">
        <f t="shared" si="5"/>
        <v>18577</v>
      </c>
      <c r="M22" s="9">
        <f t="shared" si="6"/>
        <v>48748</v>
      </c>
    </row>
    <row r="23" spans="1:13" ht="12.75" x14ac:dyDescent="0.2">
      <c r="A23" s="7" t="s">
        <v>384</v>
      </c>
      <c r="B23" s="1" t="s">
        <v>384</v>
      </c>
      <c r="C23" s="7" t="s">
        <v>339</v>
      </c>
      <c r="D23" s="14">
        <v>491.1</v>
      </c>
      <c r="E23" s="21">
        <f>INDEX(frl1617_g1to6cep!$A$3:$F$335,MATCH(Calculation!$A23,frl1617_g1to6cep!$F$3:$F$335,0),5)/100</f>
        <v>0.435</v>
      </c>
      <c r="F23" s="8">
        <f t="shared" si="1"/>
        <v>1.371</v>
      </c>
      <c r="G23" s="8">
        <f t="shared" si="2"/>
        <v>1.002</v>
      </c>
      <c r="H23" s="8">
        <f t="shared" si="3"/>
        <v>2.3730000000000002</v>
      </c>
      <c r="I23">
        <f>INDEX(StartupfileInput!$A$2:$D$331,MATCH(Calculation!$B23,StartupfileInput!$A$2:$A$331,0),4)</f>
        <v>6743</v>
      </c>
      <c r="J23" s="23">
        <f t="shared" si="7"/>
        <v>6810</v>
      </c>
      <c r="K23" s="9">
        <f t="shared" si="4"/>
        <v>9337</v>
      </c>
      <c r="L23" s="9">
        <f t="shared" si="5"/>
        <v>6823</v>
      </c>
      <c r="M23" s="9">
        <f t="shared" si="6"/>
        <v>16160</v>
      </c>
    </row>
    <row r="24" spans="1:13" ht="12.75" x14ac:dyDescent="0.2">
      <c r="A24" s="7" t="s">
        <v>388</v>
      </c>
      <c r="B24" s="1" t="s">
        <v>388</v>
      </c>
      <c r="C24" s="7" t="s">
        <v>0</v>
      </c>
      <c r="D24" s="14">
        <v>531.29999999999995</v>
      </c>
      <c r="E24" s="21">
        <f>INDEX(frl1617_g1to6cep!$A$3:$F$335,MATCH(Calculation!$A24,frl1617_g1to6cep!$F$3:$F$335,0),5)/100</f>
        <v>0.38100000000000001</v>
      </c>
      <c r="F24" s="8">
        <f t="shared" si="1"/>
        <v>1.3</v>
      </c>
      <c r="G24" s="8">
        <f t="shared" si="2"/>
        <v>1.0840000000000001</v>
      </c>
      <c r="H24" s="8">
        <f t="shared" si="3"/>
        <v>2.3840000000000003</v>
      </c>
      <c r="I24">
        <f>INDEX(StartupfileInput!$A$2:$D$331,MATCH(Calculation!$B24,StartupfileInput!$A$2:$A$331,0),4)</f>
        <v>6745</v>
      </c>
      <c r="J24" s="23">
        <f t="shared" si="7"/>
        <v>6812</v>
      </c>
      <c r="K24" s="9">
        <f t="shared" si="4"/>
        <v>8856</v>
      </c>
      <c r="L24" s="9">
        <f t="shared" si="5"/>
        <v>7384</v>
      </c>
      <c r="M24" s="9">
        <f t="shared" si="6"/>
        <v>16240</v>
      </c>
    </row>
    <row r="25" spans="1:13" ht="12.75" x14ac:dyDescent="0.2">
      <c r="A25" s="7" t="s">
        <v>386</v>
      </c>
      <c r="B25" s="1" t="s">
        <v>386</v>
      </c>
      <c r="C25" s="7" t="s">
        <v>337</v>
      </c>
      <c r="D25" s="14">
        <v>1619.2</v>
      </c>
      <c r="E25" s="21">
        <f>INDEX(frl1617_g1to6cep!$A$3:$F$335,MATCH(Calculation!$A25,frl1617_g1to6cep!$F$3:$F$335,0),5)/100</f>
        <v>0.19399999999999998</v>
      </c>
      <c r="F25" s="8">
        <f t="shared" si="1"/>
        <v>2.0169999999999999</v>
      </c>
      <c r="G25" s="8">
        <f t="shared" si="2"/>
        <v>3.3029999999999999</v>
      </c>
      <c r="H25" s="8">
        <f t="shared" si="3"/>
        <v>5.32</v>
      </c>
      <c r="I25">
        <f>INDEX(StartupfileInput!$A$2:$D$331,MATCH(Calculation!$B25,StartupfileInput!$A$2:$A$331,0),4)</f>
        <v>6664</v>
      </c>
      <c r="J25" s="23">
        <f t="shared" si="7"/>
        <v>6736</v>
      </c>
      <c r="K25" s="9">
        <f t="shared" si="4"/>
        <v>13587</v>
      </c>
      <c r="L25" s="9">
        <f t="shared" si="5"/>
        <v>22249</v>
      </c>
      <c r="M25" s="9">
        <f t="shared" si="6"/>
        <v>35836</v>
      </c>
    </row>
    <row r="26" spans="1:13" ht="12.75" x14ac:dyDescent="0.2">
      <c r="A26" s="7" t="s">
        <v>387</v>
      </c>
      <c r="B26" s="1" t="s">
        <v>387</v>
      </c>
      <c r="C26" s="7" t="s">
        <v>335</v>
      </c>
      <c r="D26" s="14">
        <v>315.39999999999998</v>
      </c>
      <c r="E26" s="21">
        <f>INDEX(frl1617_g1to6cep!$A$3:$F$335,MATCH(Calculation!$A26,frl1617_g1to6cep!$F$3:$F$335,0),5)/100</f>
        <v>0.223</v>
      </c>
      <c r="F26" s="8">
        <f t="shared" si="1"/>
        <v>0.45200000000000001</v>
      </c>
      <c r="G26" s="8">
        <f t="shared" si="2"/>
        <v>0.64300000000000002</v>
      </c>
      <c r="H26" s="8">
        <f t="shared" si="3"/>
        <v>1.095</v>
      </c>
      <c r="I26">
        <f>INDEX(StartupfileInput!$A$2:$D$331,MATCH(Calculation!$B26,StartupfileInput!$A$2:$A$331,0),4)</f>
        <v>6664</v>
      </c>
      <c r="J26" s="23">
        <f t="shared" si="7"/>
        <v>6736</v>
      </c>
      <c r="K26" s="9">
        <f t="shared" si="4"/>
        <v>3045</v>
      </c>
      <c r="L26" s="9">
        <f t="shared" si="5"/>
        <v>4331</v>
      </c>
      <c r="M26" s="9">
        <f t="shared" si="6"/>
        <v>7376</v>
      </c>
    </row>
    <row r="27" spans="1:13" ht="12.75" x14ac:dyDescent="0.2">
      <c r="A27" s="7" t="s">
        <v>389</v>
      </c>
      <c r="B27" s="1" t="s">
        <v>389</v>
      </c>
      <c r="C27" s="7" t="s">
        <v>334</v>
      </c>
      <c r="D27" s="14">
        <v>450.1</v>
      </c>
      <c r="E27" s="21">
        <f>INDEX(frl1617_g1to6cep!$A$3:$F$335,MATCH(Calculation!$A27,frl1617_g1to6cep!$F$3:$F$335,0),5)/100</f>
        <v>0.46700000000000003</v>
      </c>
      <c r="F27" s="8">
        <f t="shared" si="1"/>
        <v>1.349</v>
      </c>
      <c r="G27" s="8">
        <f t="shared" si="2"/>
        <v>0.91800000000000004</v>
      </c>
      <c r="H27" s="8">
        <f t="shared" si="3"/>
        <v>2.2669999999999999</v>
      </c>
      <c r="I27">
        <f>INDEX(StartupfileInput!$A$2:$D$331,MATCH(Calculation!$B27,StartupfileInput!$A$2:$A$331,0),4)</f>
        <v>6664</v>
      </c>
      <c r="J27" s="23">
        <f t="shared" si="7"/>
        <v>6736</v>
      </c>
      <c r="K27" s="9">
        <f t="shared" si="4"/>
        <v>9087</v>
      </c>
      <c r="L27" s="9">
        <f t="shared" si="5"/>
        <v>6184</v>
      </c>
      <c r="M27" s="9">
        <f t="shared" si="6"/>
        <v>15271</v>
      </c>
    </row>
    <row r="28" spans="1:13" ht="12.75" x14ac:dyDescent="0.2">
      <c r="A28" s="7" t="s">
        <v>390</v>
      </c>
      <c r="B28" s="1" t="s">
        <v>390</v>
      </c>
      <c r="C28" s="7" t="s">
        <v>333</v>
      </c>
      <c r="D28" s="14">
        <v>532.79999999999995</v>
      </c>
      <c r="E28" s="21">
        <f>INDEX(frl1617_g1to6cep!$A$3:$F$335,MATCH(Calculation!$A28,frl1617_g1to6cep!$F$3:$F$335,0),5)/100</f>
        <v>0.36799999999999999</v>
      </c>
      <c r="F28" s="8">
        <f t="shared" si="1"/>
        <v>1.2589999999999999</v>
      </c>
      <c r="G28" s="8">
        <f t="shared" si="2"/>
        <v>1.087</v>
      </c>
      <c r="H28" s="8">
        <f t="shared" si="3"/>
        <v>2.3460000000000001</v>
      </c>
      <c r="I28">
        <f>INDEX(StartupfileInput!$A$2:$D$331,MATCH(Calculation!$B28,StartupfileInput!$A$2:$A$331,0),4)</f>
        <v>6668</v>
      </c>
      <c r="J28" s="23">
        <f t="shared" si="7"/>
        <v>6736</v>
      </c>
      <c r="K28" s="9">
        <f t="shared" si="4"/>
        <v>8481</v>
      </c>
      <c r="L28" s="9">
        <f t="shared" si="5"/>
        <v>7322</v>
      </c>
      <c r="M28" s="9">
        <f t="shared" si="6"/>
        <v>15803</v>
      </c>
    </row>
    <row r="29" spans="1:13" ht="12.75" x14ac:dyDescent="0.2">
      <c r="A29" s="7" t="s">
        <v>391</v>
      </c>
      <c r="B29" s="1" t="s">
        <v>391</v>
      </c>
      <c r="C29" s="7" t="s">
        <v>332</v>
      </c>
      <c r="D29" s="14">
        <v>581.20000000000005</v>
      </c>
      <c r="E29" s="21">
        <f>INDEX(frl1617_g1to6cep!$A$3:$F$335,MATCH(Calculation!$A29,frl1617_g1to6cep!$F$3:$F$335,0),5)/100</f>
        <v>0.27600000000000002</v>
      </c>
      <c r="F29" s="8">
        <f t="shared" si="1"/>
        <v>1.03</v>
      </c>
      <c r="G29" s="8">
        <f t="shared" si="2"/>
        <v>1.1859999999999999</v>
      </c>
      <c r="H29" s="8">
        <f t="shared" si="3"/>
        <v>2.2160000000000002</v>
      </c>
      <c r="I29">
        <f>INDEX(StartupfileInput!$A$2:$D$331,MATCH(Calculation!$B29,StartupfileInput!$A$2:$A$331,0),4)</f>
        <v>6721</v>
      </c>
      <c r="J29" s="23">
        <f t="shared" si="7"/>
        <v>6788</v>
      </c>
      <c r="K29" s="9">
        <f t="shared" si="4"/>
        <v>6992</v>
      </c>
      <c r="L29" s="9">
        <f t="shared" si="5"/>
        <v>8050</v>
      </c>
      <c r="M29" s="9">
        <f t="shared" si="6"/>
        <v>15042</v>
      </c>
    </row>
    <row r="30" spans="1:13" ht="12.75" x14ac:dyDescent="0.2">
      <c r="A30" s="7" t="s">
        <v>392</v>
      </c>
      <c r="B30" s="1" t="s">
        <v>392</v>
      </c>
      <c r="C30" s="7" t="s">
        <v>331</v>
      </c>
      <c r="D30" s="14">
        <v>797.6</v>
      </c>
      <c r="E30" s="21">
        <f>INDEX(frl1617_g1to6cep!$A$3:$F$335,MATCH(Calculation!$A30,frl1617_g1to6cep!$F$3:$F$335,0),5)/100</f>
        <v>0.55500000000000005</v>
      </c>
      <c r="F30" s="8">
        <f t="shared" si="1"/>
        <v>2.8420000000000001</v>
      </c>
      <c r="G30" s="8">
        <f t="shared" si="2"/>
        <v>1.627</v>
      </c>
      <c r="H30" s="8">
        <f t="shared" si="3"/>
        <v>4.4690000000000003</v>
      </c>
      <c r="I30">
        <f>INDEX(StartupfileInput!$A$2:$D$331,MATCH(Calculation!$B30,StartupfileInput!$A$2:$A$331,0),4)</f>
        <v>6669</v>
      </c>
      <c r="J30" s="23">
        <f t="shared" si="7"/>
        <v>6736</v>
      </c>
      <c r="K30" s="9">
        <f t="shared" si="4"/>
        <v>19144</v>
      </c>
      <c r="L30" s="9">
        <f t="shared" si="5"/>
        <v>10959</v>
      </c>
      <c r="M30" s="9">
        <f t="shared" si="6"/>
        <v>30103</v>
      </c>
    </row>
    <row r="31" spans="1:13" ht="12.75" x14ac:dyDescent="0.2">
      <c r="A31" s="7" t="s">
        <v>393</v>
      </c>
      <c r="B31" s="1" t="s">
        <v>393</v>
      </c>
      <c r="C31" s="7" t="s">
        <v>330</v>
      </c>
      <c r="D31" s="14">
        <v>187.1</v>
      </c>
      <c r="E31" s="21">
        <f>INDEX(frl1617_g1to6cep!$A$3:$F$335,MATCH(Calculation!$A31,frl1617_g1to6cep!$F$3:$F$335,0),5)/100</f>
        <v>0.46200000000000002</v>
      </c>
      <c r="F31" s="8">
        <f t="shared" si="1"/>
        <v>0.55500000000000005</v>
      </c>
      <c r="G31" s="8">
        <f t="shared" si="2"/>
        <v>0.38200000000000001</v>
      </c>
      <c r="H31" s="8">
        <f t="shared" si="3"/>
        <v>0.93700000000000006</v>
      </c>
      <c r="I31">
        <f>INDEX(StartupfileInput!$A$2:$D$331,MATCH(Calculation!$B31,StartupfileInput!$A$2:$A$331,0),4)</f>
        <v>6795</v>
      </c>
      <c r="J31" s="23">
        <f t="shared" si="7"/>
        <v>6862</v>
      </c>
      <c r="K31" s="9">
        <f t="shared" si="4"/>
        <v>3808</v>
      </c>
      <c r="L31" s="9">
        <f t="shared" si="5"/>
        <v>2622</v>
      </c>
      <c r="M31" s="9">
        <f t="shared" si="6"/>
        <v>6430</v>
      </c>
    </row>
    <row r="32" spans="1:13" ht="12.75" x14ac:dyDescent="0.2">
      <c r="A32" s="7" t="s">
        <v>394</v>
      </c>
      <c r="B32" s="1" t="s">
        <v>394</v>
      </c>
      <c r="C32" s="7" t="s">
        <v>329</v>
      </c>
      <c r="D32" s="14">
        <v>1486.7</v>
      </c>
      <c r="E32" s="21">
        <f>INDEX(frl1617_g1to6cep!$A$3:$F$335,MATCH(Calculation!$A32,frl1617_g1to6cep!$F$3:$F$335,0),5)/100</f>
        <v>0.248</v>
      </c>
      <c r="F32" s="8">
        <f t="shared" si="1"/>
        <v>2.367</v>
      </c>
      <c r="G32" s="8">
        <f t="shared" si="2"/>
        <v>3.0329999999999999</v>
      </c>
      <c r="H32" s="8">
        <f t="shared" si="3"/>
        <v>5.4</v>
      </c>
      <c r="I32">
        <f>INDEX(StartupfileInput!$A$2:$D$331,MATCH(Calculation!$B32,StartupfileInput!$A$2:$A$331,0),4)</f>
        <v>6729</v>
      </c>
      <c r="J32" s="23">
        <f t="shared" si="7"/>
        <v>6796</v>
      </c>
      <c r="K32" s="9">
        <f t="shared" si="4"/>
        <v>16086</v>
      </c>
      <c r="L32" s="9">
        <f t="shared" si="5"/>
        <v>20612</v>
      </c>
      <c r="M32" s="9">
        <f t="shared" si="6"/>
        <v>36698</v>
      </c>
    </row>
    <row r="33" spans="1:13" ht="12.75" x14ac:dyDescent="0.2">
      <c r="A33" s="7" t="s">
        <v>395</v>
      </c>
      <c r="B33" s="1" t="s">
        <v>395</v>
      </c>
      <c r="C33" s="7" t="s">
        <v>328</v>
      </c>
      <c r="D33" s="14">
        <v>4100</v>
      </c>
      <c r="E33" s="21">
        <f>INDEX(frl1617_g1to6cep!$A$3:$F$335,MATCH(Calculation!$A33,frl1617_g1to6cep!$F$3:$F$335,0),5)/100</f>
        <v>0.377</v>
      </c>
      <c r="F33" s="8">
        <f t="shared" si="1"/>
        <v>9.923</v>
      </c>
      <c r="G33" s="8">
        <f t="shared" si="2"/>
        <v>8.3640000000000008</v>
      </c>
      <c r="H33" s="8">
        <f t="shared" si="3"/>
        <v>18.286999999999999</v>
      </c>
      <c r="I33">
        <f>INDEX(StartupfileInput!$A$2:$D$331,MATCH(Calculation!$B33,StartupfileInput!$A$2:$A$331,0),4)</f>
        <v>6738</v>
      </c>
      <c r="J33" s="23">
        <f t="shared" si="7"/>
        <v>6805</v>
      </c>
      <c r="K33" s="9">
        <f t="shared" si="4"/>
        <v>67526</v>
      </c>
      <c r="L33" s="9">
        <f t="shared" si="5"/>
        <v>56917</v>
      </c>
      <c r="M33" s="9">
        <f t="shared" si="6"/>
        <v>124443</v>
      </c>
    </row>
    <row r="34" spans="1:13" ht="12.75" x14ac:dyDescent="0.2">
      <c r="A34" s="7" t="s">
        <v>397</v>
      </c>
      <c r="B34" s="1" t="s">
        <v>397</v>
      </c>
      <c r="C34" s="7" t="s">
        <v>326</v>
      </c>
      <c r="D34" s="14">
        <v>1989.4</v>
      </c>
      <c r="E34" s="21">
        <f>INDEX(frl1617_g1to6cep!$A$3:$F$335,MATCH(Calculation!$A34,frl1617_g1to6cep!$F$3:$F$335,0),5)/100</f>
        <v>0.221</v>
      </c>
      <c r="F34" s="8">
        <f t="shared" si="1"/>
        <v>2.823</v>
      </c>
      <c r="G34" s="8">
        <f t="shared" si="2"/>
        <v>4.0579999999999998</v>
      </c>
      <c r="H34" s="8">
        <f t="shared" si="3"/>
        <v>6.8810000000000002</v>
      </c>
      <c r="I34">
        <f>INDEX(StartupfileInput!$A$2:$D$331,MATCH(Calculation!$B34,StartupfileInput!$A$2:$A$331,0),4)</f>
        <v>6664</v>
      </c>
      <c r="J34" s="23">
        <f t="shared" si="7"/>
        <v>6736</v>
      </c>
      <c r="K34" s="9">
        <f t="shared" si="4"/>
        <v>19016</v>
      </c>
      <c r="L34" s="9">
        <f t="shared" si="5"/>
        <v>27334</v>
      </c>
      <c r="M34" s="9">
        <f t="shared" si="6"/>
        <v>46350</v>
      </c>
    </row>
    <row r="35" spans="1:13" ht="12.75" x14ac:dyDescent="0.2">
      <c r="A35" s="7" t="s">
        <v>398</v>
      </c>
      <c r="B35" s="1" t="s">
        <v>398</v>
      </c>
      <c r="C35" s="7" t="s">
        <v>325</v>
      </c>
      <c r="D35" s="14">
        <v>2053.4</v>
      </c>
      <c r="E35" s="21">
        <f>INDEX(frl1617_g1to6cep!$A$3:$F$335,MATCH(Calculation!$A35,frl1617_g1to6cep!$F$3:$F$335,0),5)/100</f>
        <v>0.53400000000000003</v>
      </c>
      <c r="F35" s="8">
        <f t="shared" si="1"/>
        <v>7.04</v>
      </c>
      <c r="G35" s="8">
        <f t="shared" si="2"/>
        <v>4.1890000000000001</v>
      </c>
      <c r="H35" s="8">
        <f t="shared" si="3"/>
        <v>11.228999999999999</v>
      </c>
      <c r="I35">
        <f>INDEX(StartupfileInput!$A$2:$D$331,MATCH(Calculation!$B35,StartupfileInput!$A$2:$A$331,0),4)</f>
        <v>6664</v>
      </c>
      <c r="J35" s="23">
        <f t="shared" si="7"/>
        <v>6736</v>
      </c>
      <c r="K35" s="9">
        <f t="shared" si="4"/>
        <v>47421</v>
      </c>
      <c r="L35" s="9">
        <f t="shared" si="5"/>
        <v>28218</v>
      </c>
      <c r="M35" s="9">
        <f t="shared" si="6"/>
        <v>75639</v>
      </c>
    </row>
    <row r="36" spans="1:13" ht="12.75" x14ac:dyDescent="0.2">
      <c r="A36" s="7" t="s">
        <v>399</v>
      </c>
      <c r="B36" s="1" t="s">
        <v>399</v>
      </c>
      <c r="C36" s="7" t="s">
        <v>324</v>
      </c>
      <c r="D36" s="14">
        <v>596.20000000000005</v>
      </c>
      <c r="E36" s="21">
        <f>INDEX(frl1617_g1to6cep!$A$3:$F$335,MATCH(Calculation!$A36,frl1617_g1to6cep!$F$3:$F$335,0),5)/100</f>
        <v>0.40600000000000003</v>
      </c>
      <c r="F36" s="8">
        <f t="shared" si="1"/>
        <v>1.554</v>
      </c>
      <c r="G36" s="8">
        <f t="shared" si="2"/>
        <v>1.216</v>
      </c>
      <c r="H36" s="8">
        <f t="shared" si="3"/>
        <v>2.77</v>
      </c>
      <c r="I36">
        <f>INDEX(StartupfileInput!$A$2:$D$331,MATCH(Calculation!$B36,StartupfileInput!$A$2:$A$331,0),4)</f>
        <v>6664</v>
      </c>
      <c r="J36" s="23">
        <f t="shared" si="7"/>
        <v>6736</v>
      </c>
      <c r="K36" s="9">
        <f t="shared" si="4"/>
        <v>10468</v>
      </c>
      <c r="L36" s="9">
        <f t="shared" si="5"/>
        <v>8191</v>
      </c>
      <c r="M36" s="9">
        <f t="shared" si="6"/>
        <v>18659</v>
      </c>
    </row>
    <row r="37" spans="1:13" ht="12.75" x14ac:dyDescent="0.2">
      <c r="A37" s="7" t="s">
        <v>455</v>
      </c>
      <c r="B37" s="1" t="s">
        <v>455</v>
      </c>
      <c r="C37" s="7" t="s">
        <v>270</v>
      </c>
      <c r="D37" s="14">
        <v>406.6</v>
      </c>
      <c r="E37" s="21">
        <f>INDEX(frl1617_g1to6cep!$A$3:$F$335,MATCH(Calculation!$A37,frl1617_g1to6cep!$F$3:$F$335,0),5)/100</f>
        <v>0.41899999999999998</v>
      </c>
      <c r="F37" s="8">
        <f t="shared" si="1"/>
        <v>1.0940000000000001</v>
      </c>
      <c r="G37" s="8">
        <f t="shared" si="2"/>
        <v>0.82899999999999996</v>
      </c>
      <c r="H37" s="8">
        <f t="shared" si="3"/>
        <v>1.923</v>
      </c>
      <c r="I37">
        <f>INDEX(StartupfileInput!$A$2:$D$331,MATCH(Calculation!$B37,StartupfileInput!$A$2:$A$331,0),4)</f>
        <v>6672</v>
      </c>
      <c r="J37" s="23">
        <f t="shared" si="7"/>
        <v>6739</v>
      </c>
      <c r="K37" s="9">
        <f t="shared" si="4"/>
        <v>7372</v>
      </c>
      <c r="L37" s="9">
        <f t="shared" si="5"/>
        <v>5587</v>
      </c>
      <c r="M37" s="9">
        <f t="shared" si="6"/>
        <v>12959</v>
      </c>
    </row>
    <row r="38" spans="1:13" ht="12.75" x14ac:dyDescent="0.2">
      <c r="A38" s="7" t="s">
        <v>401</v>
      </c>
      <c r="B38" s="1" t="s">
        <v>401</v>
      </c>
      <c r="C38" s="7" t="s">
        <v>322</v>
      </c>
      <c r="D38" s="14">
        <v>563.1</v>
      </c>
      <c r="E38" s="21">
        <f>INDEX(frl1617_g1to6cep!$A$3:$F$335,MATCH(Calculation!$A38,frl1617_g1to6cep!$F$3:$F$335,0),5)/100</f>
        <v>0.371</v>
      </c>
      <c r="F38" s="8">
        <f t="shared" si="1"/>
        <v>1.341</v>
      </c>
      <c r="G38" s="8">
        <f t="shared" si="2"/>
        <v>1.149</v>
      </c>
      <c r="H38" s="8">
        <f t="shared" si="3"/>
        <v>2.4900000000000002</v>
      </c>
      <c r="I38">
        <f>INDEX(StartupfileInput!$A$2:$D$331,MATCH(Calculation!$B38,StartupfileInput!$A$2:$A$331,0),4)</f>
        <v>6679</v>
      </c>
      <c r="J38" s="23">
        <f t="shared" si="7"/>
        <v>6746</v>
      </c>
      <c r="K38" s="9">
        <f t="shared" si="4"/>
        <v>9046</v>
      </c>
      <c r="L38" s="9">
        <f t="shared" si="5"/>
        <v>7752</v>
      </c>
      <c r="M38" s="9">
        <f t="shared" si="6"/>
        <v>16798</v>
      </c>
    </row>
    <row r="39" spans="1:13" ht="12.75" x14ac:dyDescent="0.2">
      <c r="A39" s="7" t="s">
        <v>403</v>
      </c>
      <c r="B39" s="1" t="s">
        <v>403</v>
      </c>
      <c r="C39" s="7" t="s">
        <v>320</v>
      </c>
      <c r="D39" s="14">
        <v>4263.3</v>
      </c>
      <c r="E39" s="21">
        <f>INDEX(frl1617_g1to6cep!$A$3:$F$335,MATCH(Calculation!$A39,frl1617_g1to6cep!$F$3:$F$335,0),5)/100</f>
        <v>0.68599999999999994</v>
      </c>
      <c r="F39" s="8">
        <f t="shared" si="1"/>
        <v>18.776</v>
      </c>
      <c r="G39" s="8">
        <f t="shared" si="2"/>
        <v>8.6969999999999992</v>
      </c>
      <c r="H39" s="8">
        <f t="shared" si="3"/>
        <v>27.472999999999999</v>
      </c>
      <c r="I39">
        <f>INDEX(StartupfileInput!$A$2:$D$331,MATCH(Calculation!$B39,StartupfileInput!$A$2:$A$331,0),4)</f>
        <v>6664</v>
      </c>
      <c r="J39" s="23">
        <f t="shared" si="7"/>
        <v>6736</v>
      </c>
      <c r="K39" s="9">
        <f t="shared" si="4"/>
        <v>126475</v>
      </c>
      <c r="L39" s="9">
        <f t="shared" si="5"/>
        <v>58583</v>
      </c>
      <c r="M39" s="9">
        <f t="shared" si="6"/>
        <v>185058</v>
      </c>
    </row>
    <row r="40" spans="1:13" ht="12.75" x14ac:dyDescent="0.2">
      <c r="A40" s="7" t="s">
        <v>405</v>
      </c>
      <c r="B40" s="1" t="s">
        <v>405</v>
      </c>
      <c r="C40" s="7" t="s">
        <v>1</v>
      </c>
      <c r="D40" s="14">
        <v>256.8</v>
      </c>
      <c r="E40" s="21">
        <f>INDEX(frl1617_g1to6cep!$A$3:$F$335,MATCH(Calculation!$A40,frl1617_g1to6cep!$F$3:$F$335,0),5)/100</f>
        <v>0.71099999999999997</v>
      </c>
      <c r="F40" s="8">
        <f t="shared" si="1"/>
        <v>1.1719999999999999</v>
      </c>
      <c r="G40" s="8">
        <f t="shared" si="2"/>
        <v>0.52400000000000002</v>
      </c>
      <c r="H40" s="8">
        <f t="shared" si="3"/>
        <v>1.696</v>
      </c>
      <c r="I40">
        <f>INDEX(StartupfileInput!$A$2:$D$331,MATCH(Calculation!$B40,StartupfileInput!$A$2:$A$331,0),4)</f>
        <v>6834</v>
      </c>
      <c r="J40" s="23">
        <f t="shared" si="7"/>
        <v>6901</v>
      </c>
      <c r="K40" s="9">
        <f t="shared" si="4"/>
        <v>8088</v>
      </c>
      <c r="L40" s="9">
        <f t="shared" si="5"/>
        <v>3616</v>
      </c>
      <c r="M40" s="9">
        <f t="shared" si="6"/>
        <v>11704</v>
      </c>
    </row>
    <row r="41" spans="1:13" ht="12.75" x14ac:dyDescent="0.2">
      <c r="A41" s="7" t="s">
        <v>404</v>
      </c>
      <c r="B41" s="1" t="s">
        <v>404</v>
      </c>
      <c r="C41" s="7" t="s">
        <v>26</v>
      </c>
      <c r="D41" s="14">
        <v>496.9</v>
      </c>
      <c r="E41" s="21">
        <f>INDEX(frl1617_g1to6cep!$A$3:$F$335,MATCH(Calculation!$A41,frl1617_g1to6cep!$F$3:$F$335,0),5)/100</f>
        <v>0.43799999999999994</v>
      </c>
      <c r="F41" s="8">
        <f t="shared" si="1"/>
        <v>1.397</v>
      </c>
      <c r="G41" s="8">
        <f t="shared" si="2"/>
        <v>1.014</v>
      </c>
      <c r="H41" s="8">
        <f t="shared" si="3"/>
        <v>2.411</v>
      </c>
      <c r="I41">
        <f>INDEX(StartupfileInput!$A$2:$D$331,MATCH(Calculation!$B41,StartupfileInput!$A$2:$A$331,0),4)</f>
        <v>6714</v>
      </c>
      <c r="J41" s="23">
        <f t="shared" si="7"/>
        <v>6781</v>
      </c>
      <c r="K41" s="9">
        <f t="shared" si="4"/>
        <v>9473</v>
      </c>
      <c r="L41" s="9">
        <f t="shared" si="5"/>
        <v>6876</v>
      </c>
      <c r="M41" s="9">
        <f t="shared" si="6"/>
        <v>16349</v>
      </c>
    </row>
    <row r="42" spans="1:13" ht="12.75" x14ac:dyDescent="0.2">
      <c r="A42" s="7" t="s">
        <v>406</v>
      </c>
      <c r="B42" s="1" t="s">
        <v>406</v>
      </c>
      <c r="C42" s="7" t="s">
        <v>319</v>
      </c>
      <c r="D42" s="14">
        <v>437.3</v>
      </c>
      <c r="E42" s="21">
        <f>INDEX(frl1617_g1to6cep!$A$3:$F$335,MATCH(Calculation!$A42,frl1617_g1to6cep!$F$3:$F$335,0),5)/100</f>
        <v>0.36299999999999999</v>
      </c>
      <c r="F42" s="8">
        <f t="shared" si="1"/>
        <v>1.0189999999999999</v>
      </c>
      <c r="G42" s="8">
        <f t="shared" si="2"/>
        <v>0.89200000000000002</v>
      </c>
      <c r="H42" s="8">
        <f t="shared" si="3"/>
        <v>1.911</v>
      </c>
      <c r="I42">
        <f>INDEX(StartupfileInput!$A$2:$D$331,MATCH(Calculation!$B42,StartupfileInput!$A$2:$A$331,0),4)</f>
        <v>6723</v>
      </c>
      <c r="J42" s="23">
        <f t="shared" si="7"/>
        <v>6790</v>
      </c>
      <c r="K42" s="9">
        <f t="shared" si="4"/>
        <v>6919</v>
      </c>
      <c r="L42" s="9">
        <f t="shared" si="5"/>
        <v>6057</v>
      </c>
      <c r="M42" s="9">
        <f t="shared" si="6"/>
        <v>12976</v>
      </c>
    </row>
    <row r="43" spans="1:13" ht="12.75" x14ac:dyDescent="0.2">
      <c r="A43" s="7" t="s">
        <v>407</v>
      </c>
      <c r="B43" s="1" t="s">
        <v>407</v>
      </c>
      <c r="C43" s="7" t="s">
        <v>318</v>
      </c>
      <c r="D43" s="14">
        <v>839.3</v>
      </c>
      <c r="E43" s="21">
        <f>INDEX(frl1617_g1to6cep!$A$3:$F$335,MATCH(Calculation!$A43,frl1617_g1to6cep!$F$3:$F$335,0),5)/100</f>
        <v>0.39899999999999997</v>
      </c>
      <c r="F43" s="8">
        <f t="shared" si="1"/>
        <v>2.15</v>
      </c>
      <c r="G43" s="8">
        <f t="shared" si="2"/>
        <v>1.712</v>
      </c>
      <c r="H43" s="8">
        <f t="shared" si="3"/>
        <v>3.8620000000000001</v>
      </c>
      <c r="I43">
        <f>INDEX(StartupfileInput!$A$2:$D$331,MATCH(Calculation!$B43,StartupfileInput!$A$2:$A$331,0),4)</f>
        <v>6664</v>
      </c>
      <c r="J43" s="23">
        <f t="shared" si="7"/>
        <v>6736</v>
      </c>
      <c r="K43" s="9">
        <f t="shared" si="4"/>
        <v>14482</v>
      </c>
      <c r="L43" s="9">
        <f t="shared" si="5"/>
        <v>11532</v>
      </c>
      <c r="M43" s="9">
        <f t="shared" si="6"/>
        <v>26014</v>
      </c>
    </row>
    <row r="44" spans="1:13" ht="12.75" x14ac:dyDescent="0.2">
      <c r="A44" s="7" t="s">
        <v>408</v>
      </c>
      <c r="B44" s="1" t="s">
        <v>408</v>
      </c>
      <c r="C44" s="7" t="s">
        <v>317</v>
      </c>
      <c r="D44" s="14">
        <v>573.70000000000005</v>
      </c>
      <c r="E44" s="21">
        <f>INDEX(frl1617_g1to6cep!$A$3:$F$335,MATCH(Calculation!$A44,frl1617_g1to6cep!$F$3:$F$335,0),5)/100</f>
        <v>0.59</v>
      </c>
      <c r="F44" s="8">
        <f t="shared" si="1"/>
        <v>2.173</v>
      </c>
      <c r="G44" s="8">
        <f t="shared" si="2"/>
        <v>1.17</v>
      </c>
      <c r="H44" s="8">
        <f t="shared" si="3"/>
        <v>3.343</v>
      </c>
      <c r="I44">
        <f>INDEX(StartupfileInput!$A$2:$D$331,MATCH(Calculation!$B44,StartupfileInput!$A$2:$A$331,0),4)</f>
        <v>6664</v>
      </c>
      <c r="J44" s="23">
        <f t="shared" si="7"/>
        <v>6736</v>
      </c>
      <c r="K44" s="9">
        <f t="shared" si="4"/>
        <v>14637</v>
      </c>
      <c r="L44" s="9">
        <f t="shared" si="5"/>
        <v>7881</v>
      </c>
      <c r="M44" s="9">
        <f t="shared" si="6"/>
        <v>22518</v>
      </c>
    </row>
    <row r="45" spans="1:13" ht="12.75" x14ac:dyDescent="0.2">
      <c r="A45" s="7" t="s">
        <v>409</v>
      </c>
      <c r="B45" s="1" t="s">
        <v>409</v>
      </c>
      <c r="C45" s="7" t="s">
        <v>316</v>
      </c>
      <c r="D45" s="14">
        <v>1943.7</v>
      </c>
      <c r="E45" s="21">
        <f>INDEX(frl1617_g1to6cep!$A$3:$F$335,MATCH(Calculation!$A45,frl1617_g1to6cep!$F$3:$F$335,0),5)/100</f>
        <v>0.36700000000000005</v>
      </c>
      <c r="F45" s="8">
        <f t="shared" si="1"/>
        <v>4.58</v>
      </c>
      <c r="G45" s="8">
        <f t="shared" si="2"/>
        <v>3.9649999999999999</v>
      </c>
      <c r="H45" s="8">
        <f t="shared" si="3"/>
        <v>8.5449999999999999</v>
      </c>
      <c r="I45">
        <f>INDEX(StartupfileInput!$A$2:$D$331,MATCH(Calculation!$B45,StartupfileInput!$A$2:$A$331,0),4)</f>
        <v>6664</v>
      </c>
      <c r="J45" s="23">
        <f t="shared" si="7"/>
        <v>6736</v>
      </c>
      <c r="K45" s="9">
        <f t="shared" si="4"/>
        <v>30851</v>
      </c>
      <c r="L45" s="9">
        <f t="shared" si="5"/>
        <v>26708</v>
      </c>
      <c r="M45" s="9">
        <f t="shared" si="6"/>
        <v>57559</v>
      </c>
    </row>
    <row r="46" spans="1:13" ht="12.75" x14ac:dyDescent="0.2">
      <c r="A46" s="7" t="s">
        <v>410</v>
      </c>
      <c r="B46" s="1" t="s">
        <v>410</v>
      </c>
      <c r="C46" s="7" t="s">
        <v>315</v>
      </c>
      <c r="D46" s="14">
        <v>1701.1</v>
      </c>
      <c r="E46" s="21">
        <f>INDEX(frl1617_g1to6cep!$A$3:$F$335,MATCH(Calculation!$A46,frl1617_g1to6cep!$F$3:$F$335,0),5)/100</f>
        <v>0.41499999999999998</v>
      </c>
      <c r="F46" s="8">
        <f t="shared" si="1"/>
        <v>4.532</v>
      </c>
      <c r="G46" s="8">
        <f t="shared" si="2"/>
        <v>3.47</v>
      </c>
      <c r="H46" s="8">
        <f t="shared" si="3"/>
        <v>8.0020000000000007</v>
      </c>
      <c r="I46">
        <f>INDEX(StartupfileInput!$A$2:$D$331,MATCH(Calculation!$B46,StartupfileInput!$A$2:$A$331,0),4)</f>
        <v>6664</v>
      </c>
      <c r="J46" s="23">
        <f t="shared" si="7"/>
        <v>6736</v>
      </c>
      <c r="K46" s="9">
        <f t="shared" si="4"/>
        <v>30528</v>
      </c>
      <c r="L46" s="9">
        <f t="shared" si="5"/>
        <v>23373</v>
      </c>
      <c r="M46" s="9">
        <f t="shared" si="6"/>
        <v>53901</v>
      </c>
    </row>
    <row r="47" spans="1:13" ht="12.75" x14ac:dyDescent="0.2">
      <c r="A47" s="7" t="s">
        <v>411</v>
      </c>
      <c r="B47" s="1" t="s">
        <v>411</v>
      </c>
      <c r="C47" s="7" t="s">
        <v>314</v>
      </c>
      <c r="D47" s="14">
        <v>5127.5</v>
      </c>
      <c r="E47" s="21">
        <f>INDEX(frl1617_g1to6cep!$A$3:$F$335,MATCH(Calculation!$A47,frl1617_g1to6cep!$F$3:$F$335,0),5)/100</f>
        <v>0.22899999999999998</v>
      </c>
      <c r="F47" s="8">
        <f t="shared" si="1"/>
        <v>7.5380000000000003</v>
      </c>
      <c r="G47" s="8">
        <f t="shared" si="2"/>
        <v>10.46</v>
      </c>
      <c r="H47" s="8">
        <f t="shared" si="3"/>
        <v>17.998000000000001</v>
      </c>
      <c r="I47">
        <f>INDEX(StartupfileInput!$A$2:$D$331,MATCH(Calculation!$B47,StartupfileInput!$A$2:$A$331,0),4)</f>
        <v>6671</v>
      </c>
      <c r="J47" s="23">
        <f t="shared" si="7"/>
        <v>6738</v>
      </c>
      <c r="K47" s="9">
        <f t="shared" si="4"/>
        <v>50791</v>
      </c>
      <c r="L47" s="9">
        <f t="shared" si="5"/>
        <v>70480</v>
      </c>
      <c r="M47" s="9">
        <f t="shared" si="6"/>
        <v>121271</v>
      </c>
    </row>
    <row r="48" spans="1:13" ht="12.75" x14ac:dyDescent="0.2">
      <c r="A48" s="7" t="s">
        <v>412</v>
      </c>
      <c r="B48" s="1" t="s">
        <v>412</v>
      </c>
      <c r="C48" s="7" t="s">
        <v>313</v>
      </c>
      <c r="D48" s="14">
        <v>17129.400000000001</v>
      </c>
      <c r="E48" s="21">
        <f>INDEX(frl1617_g1to6cep!$A$3:$F$335,MATCH(Calculation!$A48,frl1617_g1to6cep!$F$3:$F$335,0),5)/100</f>
        <v>0.55000000000000004</v>
      </c>
      <c r="F48" s="8">
        <f t="shared" si="1"/>
        <v>60.484000000000002</v>
      </c>
      <c r="G48" s="8">
        <f t="shared" si="2"/>
        <v>34.944000000000003</v>
      </c>
      <c r="H48" s="8">
        <f t="shared" si="3"/>
        <v>95.427999999999997</v>
      </c>
      <c r="I48">
        <f>INDEX(StartupfileInput!$A$2:$D$331,MATCH(Calculation!$B48,StartupfileInput!$A$2:$A$331,0),4)</f>
        <v>6664</v>
      </c>
      <c r="J48" s="23">
        <f t="shared" si="7"/>
        <v>6736</v>
      </c>
      <c r="K48" s="9">
        <f t="shared" si="4"/>
        <v>407420</v>
      </c>
      <c r="L48" s="9">
        <f t="shared" si="5"/>
        <v>235383</v>
      </c>
      <c r="M48" s="9">
        <f t="shared" si="6"/>
        <v>642803</v>
      </c>
    </row>
    <row r="49" spans="1:13" ht="12.75" x14ac:dyDescent="0.2">
      <c r="A49" s="7" t="s">
        <v>413</v>
      </c>
      <c r="B49" s="1" t="s">
        <v>413</v>
      </c>
      <c r="C49" s="7" t="s">
        <v>312</v>
      </c>
      <c r="D49" s="14">
        <v>1356.3</v>
      </c>
      <c r="E49" s="21">
        <f>INDEX(frl1617_g1to6cep!$A$3:$F$335,MATCH(Calculation!$A49,frl1617_g1to6cep!$F$3:$F$335,0),5)/100</f>
        <v>0.17199999999999999</v>
      </c>
      <c r="F49" s="8">
        <f t="shared" si="1"/>
        <v>1.498</v>
      </c>
      <c r="G49" s="8">
        <f t="shared" si="2"/>
        <v>2.7669999999999999</v>
      </c>
      <c r="H49" s="8">
        <f t="shared" si="3"/>
        <v>4.2649999999999997</v>
      </c>
      <c r="I49">
        <f>INDEX(StartupfileInput!$A$2:$D$331,MATCH(Calculation!$B49,StartupfileInput!$A$2:$A$331,0),4)</f>
        <v>6664</v>
      </c>
      <c r="J49" s="23">
        <f t="shared" si="7"/>
        <v>6736</v>
      </c>
      <c r="K49" s="9">
        <f t="shared" si="4"/>
        <v>10091</v>
      </c>
      <c r="L49" s="9">
        <f t="shared" si="5"/>
        <v>18638</v>
      </c>
      <c r="M49" s="9">
        <f t="shared" si="6"/>
        <v>28729</v>
      </c>
    </row>
    <row r="50" spans="1:13" ht="12.75" x14ac:dyDescent="0.2">
      <c r="A50" s="7" t="s">
        <v>414</v>
      </c>
      <c r="B50" s="1" t="s">
        <v>414</v>
      </c>
      <c r="C50" s="7" t="s">
        <v>311</v>
      </c>
      <c r="D50" s="14">
        <v>1376.4</v>
      </c>
      <c r="E50" s="21">
        <f>INDEX(frl1617_g1to6cep!$A$3:$F$335,MATCH(Calculation!$A50,frl1617_g1to6cep!$F$3:$F$335,0),5)/100</f>
        <v>0.64400000000000002</v>
      </c>
      <c r="F50" s="8">
        <f t="shared" si="1"/>
        <v>5.6909999999999998</v>
      </c>
      <c r="G50" s="8">
        <f t="shared" si="2"/>
        <v>2.8079999999999998</v>
      </c>
      <c r="H50" s="8">
        <f t="shared" si="3"/>
        <v>8.4989999999999988</v>
      </c>
      <c r="I50">
        <f>INDEX(StartupfileInput!$A$2:$D$331,MATCH(Calculation!$B50,StartupfileInput!$A$2:$A$331,0),4)</f>
        <v>6723</v>
      </c>
      <c r="J50" s="23">
        <f t="shared" si="7"/>
        <v>6790</v>
      </c>
      <c r="K50" s="9">
        <f t="shared" si="4"/>
        <v>38642</v>
      </c>
      <c r="L50" s="9">
        <f t="shared" si="5"/>
        <v>19066</v>
      </c>
      <c r="M50" s="9">
        <f t="shared" si="6"/>
        <v>57708</v>
      </c>
    </row>
    <row r="51" spans="1:13" ht="12.75" x14ac:dyDescent="0.2">
      <c r="A51" s="7" t="s">
        <v>418</v>
      </c>
      <c r="B51" s="1" t="s">
        <v>418</v>
      </c>
      <c r="C51" s="7" t="s">
        <v>307</v>
      </c>
      <c r="D51" s="14">
        <v>473.6</v>
      </c>
      <c r="E51" s="21">
        <f>INDEX(frl1617_g1to6cep!$A$3:$F$335,MATCH(Calculation!$A51,frl1617_g1to6cep!$F$3:$F$335,0),5)/100</f>
        <v>0.34</v>
      </c>
      <c r="F51" s="8">
        <f t="shared" si="1"/>
        <v>1.034</v>
      </c>
      <c r="G51" s="8">
        <f t="shared" si="2"/>
        <v>0.96599999999999997</v>
      </c>
      <c r="H51" s="8">
        <f t="shared" si="3"/>
        <v>2</v>
      </c>
      <c r="I51">
        <f>INDEX(StartupfileInput!$A$2:$D$331,MATCH(Calculation!$B51,StartupfileInput!$A$2:$A$331,0),4)</f>
        <v>6725</v>
      </c>
      <c r="J51" s="23">
        <f t="shared" si="7"/>
        <v>6792</v>
      </c>
      <c r="K51" s="9">
        <f t="shared" si="4"/>
        <v>7023</v>
      </c>
      <c r="L51" s="9">
        <f t="shared" si="5"/>
        <v>6561</v>
      </c>
      <c r="M51" s="9">
        <f t="shared" si="6"/>
        <v>13584</v>
      </c>
    </row>
    <row r="52" spans="1:13" ht="12.75" x14ac:dyDescent="0.2">
      <c r="A52" s="7" t="s">
        <v>416</v>
      </c>
      <c r="B52" s="1" t="s">
        <v>416</v>
      </c>
      <c r="C52" s="7" t="s">
        <v>716</v>
      </c>
      <c r="D52" s="14">
        <v>418.6</v>
      </c>
      <c r="E52" s="21">
        <f>INDEX(frl1617_g1to6cep!$A$3:$F$335,MATCH(Calculation!$A52,frl1617_g1to6cep!$F$3:$F$335,0),5)/100</f>
        <v>0.35700000000000004</v>
      </c>
      <c r="F52" s="8">
        <f t="shared" si="1"/>
        <v>0.95899999999999996</v>
      </c>
      <c r="G52" s="8">
        <f t="shared" si="2"/>
        <v>0.85399999999999998</v>
      </c>
      <c r="H52" s="8">
        <f t="shared" si="3"/>
        <v>1.8129999999999999</v>
      </c>
      <c r="I52">
        <f>INDEX(StartupfileInput!$A$2:$D$331,MATCH(Calculation!$B52,StartupfileInput!$A$2:$A$331,0),4)</f>
        <v>6664</v>
      </c>
      <c r="J52" s="23">
        <f t="shared" si="7"/>
        <v>6736</v>
      </c>
      <c r="K52" s="9">
        <f t="shared" si="4"/>
        <v>6460</v>
      </c>
      <c r="L52" s="9">
        <f t="shared" si="5"/>
        <v>5752</v>
      </c>
      <c r="M52" s="9">
        <f t="shared" si="6"/>
        <v>12212</v>
      </c>
    </row>
    <row r="53" spans="1:13" ht="12.75" x14ac:dyDescent="0.2">
      <c r="A53" s="7" t="s">
        <v>417</v>
      </c>
      <c r="B53" s="1" t="s">
        <v>417</v>
      </c>
      <c r="C53" s="7" t="s">
        <v>717</v>
      </c>
      <c r="D53" s="14">
        <v>1462.7</v>
      </c>
      <c r="E53" s="21">
        <f>INDEX(frl1617_g1to6cep!$A$3:$F$335,MATCH(Calculation!$A53,frl1617_g1to6cep!$F$3:$F$335,0),5)/100</f>
        <v>0.35799999999999998</v>
      </c>
      <c r="F53" s="8">
        <f t="shared" si="1"/>
        <v>3.3620000000000001</v>
      </c>
      <c r="G53" s="8">
        <f t="shared" si="2"/>
        <v>2.984</v>
      </c>
      <c r="H53" s="8">
        <f t="shared" si="3"/>
        <v>6.3460000000000001</v>
      </c>
      <c r="I53">
        <f>INDEX(StartupfileInput!$A$2:$D$331,MATCH(Calculation!$B53,StartupfileInput!$A$2:$A$331,0),4)</f>
        <v>6664</v>
      </c>
      <c r="J53" s="23">
        <f t="shared" si="7"/>
        <v>6736</v>
      </c>
      <c r="K53" s="9">
        <f t="shared" si="4"/>
        <v>22646</v>
      </c>
      <c r="L53" s="9">
        <f t="shared" si="5"/>
        <v>20101</v>
      </c>
      <c r="M53" s="9">
        <f t="shared" si="6"/>
        <v>42747</v>
      </c>
    </row>
    <row r="54" spans="1:13" ht="12.75" x14ac:dyDescent="0.2">
      <c r="A54" s="7" t="s">
        <v>419</v>
      </c>
      <c r="B54" s="1" t="s">
        <v>419</v>
      </c>
      <c r="C54" s="7" t="s">
        <v>306</v>
      </c>
      <c r="D54" s="14">
        <v>616.70000000000005</v>
      </c>
      <c r="E54" s="21">
        <f>INDEX(frl1617_g1to6cep!$A$3:$F$335,MATCH(Calculation!$A54,frl1617_g1to6cep!$F$3:$F$335,0),5)/100</f>
        <v>0.65300000000000002</v>
      </c>
      <c r="F54" s="8">
        <f t="shared" si="1"/>
        <v>2.585</v>
      </c>
      <c r="G54" s="8">
        <f t="shared" si="2"/>
        <v>1.258</v>
      </c>
      <c r="H54" s="8">
        <f t="shared" si="3"/>
        <v>3.843</v>
      </c>
      <c r="I54">
        <f>INDEX(StartupfileInput!$A$2:$D$331,MATCH(Calculation!$B54,StartupfileInput!$A$2:$A$331,0),4)</f>
        <v>6664</v>
      </c>
      <c r="J54" s="23">
        <f t="shared" si="7"/>
        <v>6736</v>
      </c>
      <c r="K54" s="9">
        <f t="shared" si="4"/>
        <v>17413</v>
      </c>
      <c r="L54" s="9">
        <f t="shared" si="5"/>
        <v>8473</v>
      </c>
      <c r="M54" s="9">
        <f t="shared" si="6"/>
        <v>25886</v>
      </c>
    </row>
    <row r="55" spans="1:13" ht="12.75" x14ac:dyDescent="0.2">
      <c r="A55" s="7" t="s">
        <v>415</v>
      </c>
      <c r="B55" s="1" t="s">
        <v>415</v>
      </c>
      <c r="C55" s="7" t="s">
        <v>310</v>
      </c>
      <c r="D55" s="14">
        <v>766.7</v>
      </c>
      <c r="E55" s="21">
        <f>INDEX(frl1617_g1to6cep!$A$3:$F$335,MATCH(Calculation!$A55,frl1617_g1to6cep!$F$3:$F$335,0),5)/100</f>
        <v>0.39500000000000002</v>
      </c>
      <c r="F55" s="8">
        <f t="shared" si="1"/>
        <v>1.944</v>
      </c>
      <c r="G55" s="8">
        <f t="shared" si="2"/>
        <v>1.5640000000000001</v>
      </c>
      <c r="H55" s="8">
        <f t="shared" si="3"/>
        <v>3.508</v>
      </c>
      <c r="I55">
        <f>INDEX(StartupfileInput!$A$2:$D$331,MATCH(Calculation!$B55,StartupfileInput!$A$2:$A$331,0),4)</f>
        <v>6664</v>
      </c>
      <c r="J55" s="23">
        <f t="shared" si="7"/>
        <v>6736</v>
      </c>
      <c r="K55" s="9">
        <f t="shared" si="4"/>
        <v>13095</v>
      </c>
      <c r="L55" s="9">
        <f t="shared" si="5"/>
        <v>10535</v>
      </c>
      <c r="M55" s="9">
        <f t="shared" si="6"/>
        <v>23630</v>
      </c>
    </row>
    <row r="56" spans="1:13" ht="12.75" x14ac:dyDescent="0.2">
      <c r="A56" s="7" t="s">
        <v>420</v>
      </c>
      <c r="B56" s="1" t="s">
        <v>420</v>
      </c>
      <c r="C56" s="7" t="s">
        <v>305</v>
      </c>
      <c r="D56" s="14">
        <v>761.2</v>
      </c>
      <c r="E56" s="21">
        <f>INDEX(frl1617_g1to6cep!$A$3:$F$335,MATCH(Calculation!$A56,frl1617_g1to6cep!$F$3:$F$335,0),5)/100</f>
        <v>0.307</v>
      </c>
      <c r="F56" s="8">
        <f t="shared" si="1"/>
        <v>1.5</v>
      </c>
      <c r="G56" s="8">
        <f t="shared" si="2"/>
        <v>1.5529999999999999</v>
      </c>
      <c r="H56" s="8">
        <f t="shared" si="3"/>
        <v>3.0529999999999999</v>
      </c>
      <c r="I56">
        <f>INDEX(StartupfileInput!$A$2:$D$331,MATCH(Calculation!$B56,StartupfileInput!$A$2:$A$331,0),4)</f>
        <v>6664</v>
      </c>
      <c r="J56" s="23">
        <f t="shared" si="7"/>
        <v>6736</v>
      </c>
      <c r="K56" s="9">
        <f t="shared" si="4"/>
        <v>10104</v>
      </c>
      <c r="L56" s="9">
        <f t="shared" si="5"/>
        <v>10461</v>
      </c>
      <c r="M56" s="9">
        <f t="shared" si="6"/>
        <v>20565</v>
      </c>
    </row>
    <row r="57" spans="1:13" ht="12.75" x14ac:dyDescent="0.2">
      <c r="A57" s="7" t="s">
        <v>572</v>
      </c>
      <c r="B57" s="1" t="s">
        <v>572</v>
      </c>
      <c r="C57" s="7" t="s">
        <v>155</v>
      </c>
      <c r="D57" s="14">
        <v>815</v>
      </c>
      <c r="E57" s="21">
        <f>INDEX(frl1617_g1to6cep!$A$3:$F$335,MATCH(Calculation!$A57,frl1617_g1to6cep!$F$3:$F$335,0),5)/100</f>
        <v>0.40500000000000003</v>
      </c>
      <c r="F57" s="8">
        <f t="shared" si="1"/>
        <v>2.1190000000000002</v>
      </c>
      <c r="G57" s="8">
        <f t="shared" si="2"/>
        <v>1.663</v>
      </c>
      <c r="H57" s="8">
        <f t="shared" si="3"/>
        <v>3.782</v>
      </c>
      <c r="I57">
        <f>INDEX(StartupfileInput!$A$2:$D$331,MATCH(Calculation!$B57,StartupfileInput!$A$2:$A$331,0),4)</f>
        <v>6690</v>
      </c>
      <c r="J57" s="23">
        <f t="shared" si="7"/>
        <v>6757</v>
      </c>
      <c r="K57" s="9">
        <f t="shared" si="4"/>
        <v>14318</v>
      </c>
      <c r="L57" s="9">
        <f t="shared" si="5"/>
        <v>11237</v>
      </c>
      <c r="M57" s="9">
        <f t="shared" si="6"/>
        <v>25555</v>
      </c>
    </row>
    <row r="58" spans="1:13" ht="12.75" x14ac:dyDescent="0.2">
      <c r="A58" s="7" t="s">
        <v>421</v>
      </c>
      <c r="B58" s="1" t="s">
        <v>421</v>
      </c>
      <c r="C58" s="7" t="s">
        <v>304</v>
      </c>
      <c r="D58" s="14">
        <v>1240.5</v>
      </c>
      <c r="E58" s="21">
        <f>INDEX(frl1617_g1to6cep!$A$3:$F$335,MATCH(Calculation!$A58,frl1617_g1to6cep!$F$3:$F$335,0),5)/100</f>
        <v>0.55600000000000005</v>
      </c>
      <c r="F58" s="8">
        <f t="shared" si="1"/>
        <v>4.4279999999999999</v>
      </c>
      <c r="G58" s="8">
        <f t="shared" si="2"/>
        <v>2.5310000000000001</v>
      </c>
      <c r="H58" s="8">
        <f t="shared" si="3"/>
        <v>6.9589999999999996</v>
      </c>
      <c r="I58">
        <f>INDEX(StartupfileInput!$A$2:$D$331,MATCH(Calculation!$B58,StartupfileInput!$A$2:$A$331,0),4)</f>
        <v>6664</v>
      </c>
      <c r="J58" s="23">
        <f t="shared" si="7"/>
        <v>6736</v>
      </c>
      <c r="K58" s="9">
        <f t="shared" si="4"/>
        <v>29827</v>
      </c>
      <c r="L58" s="9">
        <f t="shared" si="5"/>
        <v>17049</v>
      </c>
      <c r="M58" s="9">
        <f t="shared" si="6"/>
        <v>46876</v>
      </c>
    </row>
    <row r="59" spans="1:13" ht="12.75" x14ac:dyDescent="0.2">
      <c r="A59" s="7" t="s">
        <v>422</v>
      </c>
      <c r="B59" s="1" t="s">
        <v>422</v>
      </c>
      <c r="C59" s="7" t="s">
        <v>303</v>
      </c>
      <c r="D59" s="14">
        <v>1501.7</v>
      </c>
      <c r="E59" s="21">
        <f>INDEX(frl1617_g1to6cep!$A$3:$F$335,MATCH(Calculation!$A59,frl1617_g1to6cep!$F$3:$F$335,0),5)/100</f>
        <v>0.58899999999999997</v>
      </c>
      <c r="F59" s="8">
        <f t="shared" si="1"/>
        <v>5.6779999999999999</v>
      </c>
      <c r="G59" s="8">
        <f t="shared" si="2"/>
        <v>3.0630000000000002</v>
      </c>
      <c r="H59" s="8">
        <f t="shared" si="3"/>
        <v>8.7409999999999997</v>
      </c>
      <c r="I59">
        <f>INDEX(StartupfileInput!$A$2:$D$331,MATCH(Calculation!$B59,StartupfileInput!$A$2:$A$331,0),4)</f>
        <v>6724</v>
      </c>
      <c r="J59" s="23">
        <f t="shared" si="7"/>
        <v>6791</v>
      </c>
      <c r="K59" s="9">
        <f t="shared" si="4"/>
        <v>38559</v>
      </c>
      <c r="L59" s="9">
        <f t="shared" si="5"/>
        <v>20801</v>
      </c>
      <c r="M59" s="9">
        <f t="shared" si="6"/>
        <v>59360</v>
      </c>
    </row>
    <row r="60" spans="1:13" ht="12.75" x14ac:dyDescent="0.2">
      <c r="A60" s="7" t="s">
        <v>423</v>
      </c>
      <c r="B60" s="1" t="s">
        <v>423</v>
      </c>
      <c r="C60" s="7" t="s">
        <v>302</v>
      </c>
      <c r="D60" s="14">
        <v>259.10000000000002</v>
      </c>
      <c r="E60" s="21">
        <f>INDEX(frl1617_g1to6cep!$A$3:$F$335,MATCH(Calculation!$A60,frl1617_g1to6cep!$F$3:$F$335,0),5)/100</f>
        <v>0.52500000000000002</v>
      </c>
      <c r="F60" s="8">
        <f t="shared" si="1"/>
        <v>0.873</v>
      </c>
      <c r="G60" s="8">
        <f t="shared" si="2"/>
        <v>0.52900000000000003</v>
      </c>
      <c r="H60" s="8">
        <f t="shared" si="3"/>
        <v>1.4020000000000001</v>
      </c>
      <c r="I60">
        <f>INDEX(StartupfileInput!$A$2:$D$331,MATCH(Calculation!$B60,StartupfileInput!$A$2:$A$331,0),4)</f>
        <v>6681</v>
      </c>
      <c r="J60" s="23">
        <f t="shared" si="7"/>
        <v>6748</v>
      </c>
      <c r="K60" s="9">
        <f t="shared" si="4"/>
        <v>5891</v>
      </c>
      <c r="L60" s="9">
        <f t="shared" si="5"/>
        <v>3570</v>
      </c>
      <c r="M60" s="9">
        <f t="shared" si="6"/>
        <v>9461</v>
      </c>
    </row>
    <row r="61" spans="1:13" ht="12.75" x14ac:dyDescent="0.2">
      <c r="A61" s="7" t="s">
        <v>424</v>
      </c>
      <c r="B61" s="1" t="s">
        <v>424</v>
      </c>
      <c r="C61" s="7" t="s">
        <v>301</v>
      </c>
      <c r="D61" s="14">
        <v>973.5</v>
      </c>
      <c r="E61" s="21">
        <f>INDEX(frl1617_g1to6cep!$A$3:$F$335,MATCH(Calculation!$A61,frl1617_g1to6cep!$F$3:$F$335,0),5)/100</f>
        <v>0.42700000000000005</v>
      </c>
      <c r="F61" s="8">
        <f t="shared" si="1"/>
        <v>2.669</v>
      </c>
      <c r="G61" s="8">
        <f t="shared" si="2"/>
        <v>1.986</v>
      </c>
      <c r="H61" s="8">
        <f t="shared" si="3"/>
        <v>4.6550000000000002</v>
      </c>
      <c r="I61">
        <f>INDEX(StartupfileInput!$A$2:$D$331,MATCH(Calculation!$B61,StartupfileInput!$A$2:$A$331,0),4)</f>
        <v>6715</v>
      </c>
      <c r="J61" s="23">
        <f t="shared" si="7"/>
        <v>6782</v>
      </c>
      <c r="K61" s="9">
        <f t="shared" si="4"/>
        <v>18101</v>
      </c>
      <c r="L61" s="9">
        <f t="shared" si="5"/>
        <v>13469</v>
      </c>
      <c r="M61" s="9">
        <f t="shared" si="6"/>
        <v>31570</v>
      </c>
    </row>
    <row r="62" spans="1:13" ht="12.75" x14ac:dyDescent="0.2">
      <c r="A62" s="7" t="s">
        <v>425</v>
      </c>
      <c r="B62" s="1" t="s">
        <v>425</v>
      </c>
      <c r="C62" s="7" t="s">
        <v>300</v>
      </c>
      <c r="D62" s="14">
        <v>979.4</v>
      </c>
      <c r="E62" s="21">
        <f>INDEX(frl1617_g1to6cep!$A$3:$F$335,MATCH(Calculation!$A62,frl1617_g1to6cep!$F$3:$F$335,0),5)/100</f>
        <v>0.42499999999999999</v>
      </c>
      <c r="F62" s="8">
        <f t="shared" si="1"/>
        <v>2.6720000000000002</v>
      </c>
      <c r="G62" s="8">
        <f t="shared" si="2"/>
        <v>1.998</v>
      </c>
      <c r="H62" s="8">
        <f t="shared" si="3"/>
        <v>4.67</v>
      </c>
      <c r="I62">
        <f>INDEX(StartupfileInput!$A$2:$D$331,MATCH(Calculation!$B62,StartupfileInput!$A$2:$A$331,0),4)</f>
        <v>6664</v>
      </c>
      <c r="J62" s="23">
        <f t="shared" si="7"/>
        <v>6736</v>
      </c>
      <c r="K62" s="9">
        <f t="shared" si="4"/>
        <v>17999</v>
      </c>
      <c r="L62" s="9">
        <f t="shared" si="5"/>
        <v>13458</v>
      </c>
      <c r="M62" s="9">
        <f t="shared" si="6"/>
        <v>31457</v>
      </c>
    </row>
    <row r="63" spans="1:13" ht="12.75" x14ac:dyDescent="0.2">
      <c r="A63" s="7" t="s">
        <v>426</v>
      </c>
      <c r="B63" s="1" t="s">
        <v>426</v>
      </c>
      <c r="C63" s="7" t="s">
        <v>299</v>
      </c>
      <c r="D63" s="14">
        <v>943.6</v>
      </c>
      <c r="E63" s="21">
        <f>INDEX(frl1617_g1to6cep!$A$3:$F$335,MATCH(Calculation!$A63,frl1617_g1to6cep!$F$3:$F$335,0),5)/100</f>
        <v>0.56899999999999995</v>
      </c>
      <c r="F63" s="8">
        <f t="shared" si="1"/>
        <v>3.4470000000000001</v>
      </c>
      <c r="G63" s="8">
        <f t="shared" si="2"/>
        <v>1.925</v>
      </c>
      <c r="H63" s="8">
        <f t="shared" si="3"/>
        <v>5.3719999999999999</v>
      </c>
      <c r="I63">
        <f>INDEX(StartupfileInput!$A$2:$D$331,MATCH(Calculation!$B63,StartupfileInput!$A$2:$A$331,0),4)</f>
        <v>6699</v>
      </c>
      <c r="J63" s="23">
        <f t="shared" si="7"/>
        <v>6766</v>
      </c>
      <c r="K63" s="9">
        <f t="shared" si="4"/>
        <v>23322</v>
      </c>
      <c r="L63" s="9">
        <f t="shared" si="5"/>
        <v>13025</v>
      </c>
      <c r="M63" s="9">
        <f t="shared" si="6"/>
        <v>36347</v>
      </c>
    </row>
    <row r="64" spans="1:13" ht="12.75" x14ac:dyDescent="0.2">
      <c r="A64" s="7" t="s">
        <v>427</v>
      </c>
      <c r="B64" s="1" t="s">
        <v>427</v>
      </c>
      <c r="C64" s="7" t="s">
        <v>298</v>
      </c>
      <c r="D64" s="14">
        <v>1459.6</v>
      </c>
      <c r="E64" s="21">
        <f>INDEX(frl1617_g1to6cep!$A$3:$F$335,MATCH(Calculation!$A64,frl1617_g1to6cep!$F$3:$F$335,0),5)/100</f>
        <v>0.64400000000000002</v>
      </c>
      <c r="F64" s="8">
        <f t="shared" si="1"/>
        <v>6.0350000000000001</v>
      </c>
      <c r="G64" s="8">
        <f t="shared" si="2"/>
        <v>2.9780000000000002</v>
      </c>
      <c r="H64" s="8">
        <f t="shared" si="3"/>
        <v>9.0129999999999999</v>
      </c>
      <c r="I64">
        <f>INDEX(StartupfileInput!$A$2:$D$331,MATCH(Calculation!$B64,StartupfileInput!$A$2:$A$331,0),4)</f>
        <v>6664</v>
      </c>
      <c r="J64" s="23">
        <f t="shared" si="7"/>
        <v>6736</v>
      </c>
      <c r="K64" s="9">
        <f t="shared" si="4"/>
        <v>40652</v>
      </c>
      <c r="L64" s="9">
        <f t="shared" si="5"/>
        <v>20060</v>
      </c>
      <c r="M64" s="9">
        <f t="shared" si="6"/>
        <v>60712</v>
      </c>
    </row>
    <row r="65" spans="1:13" ht="12.75" x14ac:dyDescent="0.2">
      <c r="A65" s="7" t="s">
        <v>428</v>
      </c>
      <c r="B65" s="1" t="s">
        <v>428</v>
      </c>
      <c r="C65" s="7" t="s">
        <v>297</v>
      </c>
      <c r="D65" s="14">
        <v>315</v>
      </c>
      <c r="E65" s="21">
        <f>INDEX(frl1617_g1to6cep!$A$3:$F$335,MATCH(Calculation!$A65,frl1617_g1to6cep!$F$3:$F$335,0),5)/100</f>
        <v>0.39399999999999996</v>
      </c>
      <c r="F65" s="8">
        <f t="shared" si="1"/>
        <v>0.79700000000000004</v>
      </c>
      <c r="G65" s="8">
        <f t="shared" si="2"/>
        <v>0.64300000000000002</v>
      </c>
      <c r="H65" s="8">
        <f t="shared" si="3"/>
        <v>1.44</v>
      </c>
      <c r="I65">
        <f>INDEX(StartupfileInput!$A$2:$D$331,MATCH(Calculation!$B65,StartupfileInput!$A$2:$A$331,0),4)</f>
        <v>6664</v>
      </c>
      <c r="J65" s="23">
        <f t="shared" si="7"/>
        <v>6736</v>
      </c>
      <c r="K65" s="9">
        <f t="shared" si="4"/>
        <v>5369</v>
      </c>
      <c r="L65" s="9">
        <f t="shared" si="5"/>
        <v>4331</v>
      </c>
      <c r="M65" s="9">
        <f t="shared" si="6"/>
        <v>9700</v>
      </c>
    </row>
    <row r="66" spans="1:13" ht="12.75" x14ac:dyDescent="0.2">
      <c r="A66" s="7" t="s">
        <v>429</v>
      </c>
      <c r="B66" s="1" t="s">
        <v>429</v>
      </c>
      <c r="C66" s="7" t="s">
        <v>296</v>
      </c>
      <c r="D66" s="14">
        <v>332</v>
      </c>
      <c r="E66" s="21">
        <f>INDEX(frl1617_g1to6cep!$A$3:$F$335,MATCH(Calculation!$A66,frl1617_g1to6cep!$F$3:$F$335,0),5)/100</f>
        <v>0.505</v>
      </c>
      <c r="F66" s="8">
        <f t="shared" si="1"/>
        <v>1.0760000000000001</v>
      </c>
      <c r="G66" s="8">
        <f t="shared" si="2"/>
        <v>0.67700000000000005</v>
      </c>
      <c r="H66" s="8">
        <f t="shared" si="3"/>
        <v>1.7530000000000001</v>
      </c>
      <c r="I66">
        <f>INDEX(StartupfileInput!$A$2:$D$331,MATCH(Calculation!$B66,StartupfileInput!$A$2:$A$331,0),4)</f>
        <v>6792</v>
      </c>
      <c r="J66" s="23">
        <f t="shared" si="7"/>
        <v>6859</v>
      </c>
      <c r="K66" s="9">
        <f t="shared" si="4"/>
        <v>7380</v>
      </c>
      <c r="L66" s="9">
        <f t="shared" si="5"/>
        <v>4644</v>
      </c>
      <c r="M66" s="9">
        <f t="shared" si="6"/>
        <v>12024</v>
      </c>
    </row>
    <row r="67" spans="1:13" ht="12.75" x14ac:dyDescent="0.2">
      <c r="A67" s="7" t="s">
        <v>492</v>
      </c>
      <c r="B67" s="1" t="s">
        <v>492</v>
      </c>
      <c r="C67" s="7" t="s">
        <v>234</v>
      </c>
      <c r="D67" s="14">
        <v>571.4</v>
      </c>
      <c r="E67" s="21">
        <f>INDEX(frl1617_g1to6cep!$A$3:$F$335,MATCH(Calculation!$A67,frl1617_g1to6cep!$F$3:$F$335,0),5)/100</f>
        <v>0.379</v>
      </c>
      <c r="F67" s="8">
        <f t="shared" si="1"/>
        <v>1.39</v>
      </c>
      <c r="G67" s="8">
        <f t="shared" si="2"/>
        <v>1.1659999999999999</v>
      </c>
      <c r="H67" s="8">
        <f t="shared" si="3"/>
        <v>2.556</v>
      </c>
      <c r="I67">
        <f>INDEX(StartupfileInput!$A$2:$D$331,MATCH(Calculation!$B67,StartupfileInput!$A$2:$A$331,0),4)</f>
        <v>6756</v>
      </c>
      <c r="J67" s="23">
        <f t="shared" si="7"/>
        <v>6823</v>
      </c>
      <c r="K67" s="9">
        <f t="shared" si="4"/>
        <v>9484</v>
      </c>
      <c r="L67" s="9">
        <f t="shared" si="5"/>
        <v>7956</v>
      </c>
      <c r="M67" s="9">
        <f t="shared" si="6"/>
        <v>17440</v>
      </c>
    </row>
    <row r="68" spans="1:13" ht="12.75" x14ac:dyDescent="0.2">
      <c r="A68" s="7" t="s">
        <v>430</v>
      </c>
      <c r="B68" s="1" t="s">
        <v>430</v>
      </c>
      <c r="C68" s="7" t="s">
        <v>718</v>
      </c>
      <c r="D68" s="14">
        <v>2191.6999999999998</v>
      </c>
      <c r="E68" s="21">
        <f>INDEX(frl1617_g1to6cep!$A$3:$F$335,MATCH(Calculation!$A68,frl1617_g1to6cep!$F$3:$F$335,0),5)/100</f>
        <v>0.217</v>
      </c>
      <c r="F68" s="8">
        <f t="shared" si="1"/>
        <v>3.0529999999999999</v>
      </c>
      <c r="G68" s="8">
        <f t="shared" si="2"/>
        <v>4.4710000000000001</v>
      </c>
      <c r="H68" s="8">
        <f t="shared" ref="H68:H131" si="8">SUM(F68:G68)</f>
        <v>7.524</v>
      </c>
      <c r="I68">
        <f>INDEX(StartupfileInput!$A$2:$D$331,MATCH(Calculation!$B68,StartupfileInput!$A$2:$A$331,0),4)</f>
        <v>6700</v>
      </c>
      <c r="J68" s="23">
        <f t="shared" si="7"/>
        <v>6767</v>
      </c>
      <c r="K68" s="9">
        <f t="shared" ref="K68:K131" si="9">ROUND(F68*J68,0)</f>
        <v>20660</v>
      </c>
      <c r="L68" s="9">
        <f t="shared" si="5"/>
        <v>30255</v>
      </c>
      <c r="M68" s="9">
        <f t="shared" si="6"/>
        <v>50915</v>
      </c>
    </row>
    <row r="69" spans="1:13" ht="12.75" x14ac:dyDescent="0.2">
      <c r="A69" s="7" t="s">
        <v>431</v>
      </c>
      <c r="B69" s="1" t="s">
        <v>431</v>
      </c>
      <c r="C69" s="7" t="s">
        <v>294</v>
      </c>
      <c r="D69" s="14">
        <v>1233.9000000000001</v>
      </c>
      <c r="E69" s="21">
        <f>INDEX(frl1617_g1to6cep!$A$3:$F$335,MATCH(Calculation!$A69,frl1617_g1to6cep!$F$3:$F$335,0),5)/100</f>
        <v>0.307</v>
      </c>
      <c r="F69" s="8">
        <f t="shared" ref="F69:F132" si="10">ROUND(D69*E69*$F$3,3)</f>
        <v>2.4319999999999999</v>
      </c>
      <c r="G69" s="8">
        <f t="shared" ref="G69:G132" si="11">ROUND(D69*$G$3,3)</f>
        <v>2.5169999999999999</v>
      </c>
      <c r="H69" s="8">
        <f t="shared" si="8"/>
        <v>4.9489999999999998</v>
      </c>
      <c r="I69">
        <f>INDEX(StartupfileInput!$A$2:$D$331,MATCH(Calculation!$B69,StartupfileInput!$A$2:$A$331,0),4)</f>
        <v>6664</v>
      </c>
      <c r="J69" s="23">
        <f t="shared" si="7"/>
        <v>6736</v>
      </c>
      <c r="K69" s="9">
        <f t="shared" si="9"/>
        <v>16382</v>
      </c>
      <c r="L69" s="9">
        <f t="shared" ref="L69:L132" si="12">M69-K69</f>
        <v>16954</v>
      </c>
      <c r="M69" s="9">
        <f t="shared" ref="M69:M132" si="13">ROUND(H69*J69,0)</f>
        <v>33336</v>
      </c>
    </row>
    <row r="70" spans="1:13" ht="12.75" x14ac:dyDescent="0.2">
      <c r="A70" s="7" t="s">
        <v>432</v>
      </c>
      <c r="B70" s="1" t="s">
        <v>432</v>
      </c>
      <c r="C70" s="7" t="s">
        <v>293</v>
      </c>
      <c r="D70" s="14">
        <v>3723.4</v>
      </c>
      <c r="E70" s="21">
        <f>INDEX(frl1617_g1to6cep!$A$3:$F$335,MATCH(Calculation!$A70,frl1617_g1to6cep!$F$3:$F$335,0),5)/100</f>
        <v>0.66799999999999993</v>
      </c>
      <c r="F70" s="8">
        <f t="shared" si="10"/>
        <v>15.968</v>
      </c>
      <c r="G70" s="8">
        <f t="shared" si="11"/>
        <v>7.5960000000000001</v>
      </c>
      <c r="H70" s="8">
        <f t="shared" si="8"/>
        <v>23.564</v>
      </c>
      <c r="I70">
        <f>INDEX(StartupfileInput!$A$2:$D$331,MATCH(Calculation!$B70,StartupfileInput!$A$2:$A$331,0),4)</f>
        <v>6710</v>
      </c>
      <c r="J70" s="23">
        <f t="shared" si="7"/>
        <v>6777</v>
      </c>
      <c r="K70" s="9">
        <f t="shared" si="9"/>
        <v>108215</v>
      </c>
      <c r="L70" s="9">
        <f t="shared" si="12"/>
        <v>51478</v>
      </c>
      <c r="M70" s="9">
        <f t="shared" si="13"/>
        <v>159693</v>
      </c>
    </row>
    <row r="71" spans="1:13" ht="12.75" x14ac:dyDescent="0.2">
      <c r="A71" s="7" t="s">
        <v>433</v>
      </c>
      <c r="B71" s="1" t="s">
        <v>433</v>
      </c>
      <c r="C71" s="7" t="s">
        <v>292</v>
      </c>
      <c r="D71" s="14">
        <v>736.4</v>
      </c>
      <c r="E71" s="21">
        <f>INDEX(frl1617_g1to6cep!$A$3:$F$335,MATCH(Calculation!$A71,frl1617_g1to6cep!$F$3:$F$335,0),5)/100</f>
        <v>0.495</v>
      </c>
      <c r="F71" s="8">
        <f t="shared" si="10"/>
        <v>2.34</v>
      </c>
      <c r="G71" s="8">
        <f t="shared" si="11"/>
        <v>1.502</v>
      </c>
      <c r="H71" s="8">
        <f t="shared" si="8"/>
        <v>3.8419999999999996</v>
      </c>
      <c r="I71">
        <f>INDEX(StartupfileInput!$A$2:$D$331,MATCH(Calculation!$B71,StartupfileInput!$A$2:$A$331,0),4)</f>
        <v>6664</v>
      </c>
      <c r="J71" s="23">
        <f t="shared" si="7"/>
        <v>6736</v>
      </c>
      <c r="K71" s="9">
        <f t="shared" si="9"/>
        <v>15762</v>
      </c>
      <c r="L71" s="9">
        <f t="shared" si="12"/>
        <v>10118</v>
      </c>
      <c r="M71" s="9">
        <f t="shared" si="13"/>
        <v>25880</v>
      </c>
    </row>
    <row r="72" spans="1:13" ht="12.75" x14ac:dyDescent="0.2">
      <c r="A72" s="7" t="s">
        <v>434</v>
      </c>
      <c r="B72" s="1" t="s">
        <v>434</v>
      </c>
      <c r="C72" s="7" t="s">
        <v>719</v>
      </c>
      <c r="D72" s="14">
        <v>5162.7</v>
      </c>
      <c r="E72" s="21">
        <f>INDEX(frl1617_g1to6cep!$A$3:$F$335,MATCH(Calculation!$A72,frl1617_g1to6cep!$F$3:$F$335,0),5)/100</f>
        <v>0.33299999999999996</v>
      </c>
      <c r="F72" s="8">
        <f t="shared" si="10"/>
        <v>11.037000000000001</v>
      </c>
      <c r="G72" s="8">
        <f t="shared" si="11"/>
        <v>10.532</v>
      </c>
      <c r="H72" s="8">
        <f t="shared" si="8"/>
        <v>21.569000000000003</v>
      </c>
      <c r="I72">
        <f>INDEX(StartupfileInput!$A$2:$D$331,MATCH(Calculation!$B72,StartupfileInput!$A$2:$A$331,0),4)</f>
        <v>6664</v>
      </c>
      <c r="J72" s="23">
        <f t="shared" si="7"/>
        <v>6736</v>
      </c>
      <c r="K72" s="9">
        <f t="shared" si="9"/>
        <v>74345</v>
      </c>
      <c r="L72" s="9">
        <f t="shared" si="12"/>
        <v>70944</v>
      </c>
      <c r="M72" s="9">
        <f t="shared" si="13"/>
        <v>145289</v>
      </c>
    </row>
    <row r="73" spans="1:13" ht="12.75" x14ac:dyDescent="0.2">
      <c r="A73" s="7" t="s">
        <v>435</v>
      </c>
      <c r="B73" s="1" t="s">
        <v>435</v>
      </c>
      <c r="C73" s="7" t="s">
        <v>290</v>
      </c>
      <c r="D73" s="14">
        <v>459.2</v>
      </c>
      <c r="E73" s="21">
        <f>INDEX(frl1617_g1to6cep!$A$3:$F$335,MATCH(Calculation!$A73,frl1617_g1to6cep!$F$3:$F$335,0),5)/100</f>
        <v>0.34399999999999997</v>
      </c>
      <c r="F73" s="8">
        <f t="shared" si="10"/>
        <v>1.014</v>
      </c>
      <c r="G73" s="8">
        <f t="shared" si="11"/>
        <v>0.93700000000000006</v>
      </c>
      <c r="H73" s="8">
        <f t="shared" si="8"/>
        <v>1.9510000000000001</v>
      </c>
      <c r="I73">
        <f>INDEX(StartupfileInput!$A$2:$D$331,MATCH(Calculation!$B73,StartupfileInput!$A$2:$A$331,0),4)</f>
        <v>6664</v>
      </c>
      <c r="J73" s="23">
        <f t="shared" si="7"/>
        <v>6736</v>
      </c>
      <c r="K73" s="9">
        <f t="shared" si="9"/>
        <v>6830</v>
      </c>
      <c r="L73" s="9">
        <f t="shared" si="12"/>
        <v>6312</v>
      </c>
      <c r="M73" s="9">
        <f t="shared" si="13"/>
        <v>13142</v>
      </c>
    </row>
    <row r="74" spans="1:13" ht="12.75" x14ac:dyDescent="0.2">
      <c r="A74" s="7" t="s">
        <v>436</v>
      </c>
      <c r="B74" s="1" t="s">
        <v>436</v>
      </c>
      <c r="C74" s="7" t="s">
        <v>720</v>
      </c>
      <c r="D74" s="14">
        <v>512.70000000000005</v>
      </c>
      <c r="E74" s="21">
        <f>INDEX(frl1617_g1to6cep!$A$3:$F$335,MATCH(Calculation!$A74,frl1617_g1to6cep!$F$3:$F$335,0),5)/100</f>
        <v>0.40200000000000002</v>
      </c>
      <c r="F74" s="8">
        <f t="shared" si="10"/>
        <v>1.323</v>
      </c>
      <c r="G74" s="8">
        <f t="shared" si="11"/>
        <v>1.046</v>
      </c>
      <c r="H74" s="8">
        <f t="shared" si="8"/>
        <v>2.3689999999999998</v>
      </c>
      <c r="I74">
        <f>INDEX(StartupfileInput!$A$2:$D$331,MATCH(Calculation!$B74,StartupfileInput!$A$2:$A$331,0),4)</f>
        <v>6687</v>
      </c>
      <c r="J74" s="23">
        <f t="shared" si="7"/>
        <v>6754</v>
      </c>
      <c r="K74" s="9">
        <f t="shared" si="9"/>
        <v>8936</v>
      </c>
      <c r="L74" s="9">
        <f t="shared" si="12"/>
        <v>7064</v>
      </c>
      <c r="M74" s="9">
        <f t="shared" si="13"/>
        <v>16000</v>
      </c>
    </row>
    <row r="75" spans="1:13" ht="12.75" x14ac:dyDescent="0.2">
      <c r="A75" s="7" t="s">
        <v>437</v>
      </c>
      <c r="B75" s="1" t="s">
        <v>437</v>
      </c>
      <c r="C75" s="7" t="s">
        <v>288</v>
      </c>
      <c r="D75" s="14">
        <v>786.9</v>
      </c>
      <c r="E75" s="21">
        <f>INDEX(frl1617_g1to6cep!$A$3:$F$335,MATCH(Calculation!$A75,frl1617_g1to6cep!$F$3:$F$335,0),5)/100</f>
        <v>0.74400000000000011</v>
      </c>
      <c r="F75" s="8">
        <f t="shared" si="10"/>
        <v>3.7589999999999999</v>
      </c>
      <c r="G75" s="8">
        <f t="shared" si="11"/>
        <v>1.605</v>
      </c>
      <c r="H75" s="8">
        <f t="shared" si="8"/>
        <v>5.3639999999999999</v>
      </c>
      <c r="I75">
        <f>INDEX(StartupfileInput!$A$2:$D$331,MATCH(Calculation!$B75,StartupfileInput!$A$2:$A$331,0),4)</f>
        <v>6664</v>
      </c>
      <c r="J75" s="23">
        <f t="shared" si="7"/>
        <v>6736</v>
      </c>
      <c r="K75" s="9">
        <f t="shared" si="9"/>
        <v>25321</v>
      </c>
      <c r="L75" s="9">
        <f t="shared" si="12"/>
        <v>10811</v>
      </c>
      <c r="M75" s="9">
        <f t="shared" si="13"/>
        <v>36132</v>
      </c>
    </row>
    <row r="76" spans="1:13" ht="12.75" x14ac:dyDescent="0.2">
      <c r="A76" s="7" t="s">
        <v>438</v>
      </c>
      <c r="B76" s="1" t="s">
        <v>438</v>
      </c>
      <c r="C76" s="7" t="s">
        <v>287</v>
      </c>
      <c r="D76" s="14">
        <v>439</v>
      </c>
      <c r="E76" s="21">
        <f>INDEX(frl1617_g1to6cep!$A$3:$F$335,MATCH(Calculation!$A76,frl1617_g1to6cep!$F$3:$F$335,0),5)/100</f>
        <v>0.53400000000000003</v>
      </c>
      <c r="F76" s="8">
        <f t="shared" si="10"/>
        <v>1.5049999999999999</v>
      </c>
      <c r="G76" s="8">
        <f t="shared" si="11"/>
        <v>0.89600000000000002</v>
      </c>
      <c r="H76" s="8">
        <f t="shared" si="8"/>
        <v>2.4009999999999998</v>
      </c>
      <c r="I76">
        <f>INDEX(StartupfileInput!$A$2:$D$331,MATCH(Calculation!$B76,StartupfileInput!$A$2:$A$331,0),4)</f>
        <v>6811</v>
      </c>
      <c r="J76" s="23">
        <f t="shared" si="7"/>
        <v>6878</v>
      </c>
      <c r="K76" s="9">
        <f t="shared" si="9"/>
        <v>10351</v>
      </c>
      <c r="L76" s="9">
        <f t="shared" si="12"/>
        <v>6163</v>
      </c>
      <c r="M76" s="9">
        <f t="shared" si="13"/>
        <v>16514</v>
      </c>
    </row>
    <row r="77" spans="1:13" ht="12.75" x14ac:dyDescent="0.2">
      <c r="A77" s="7" t="s">
        <v>439</v>
      </c>
      <c r="B77" s="1" t="s">
        <v>439</v>
      </c>
      <c r="C77" s="7" t="s">
        <v>286</v>
      </c>
      <c r="D77" s="14">
        <v>399.2</v>
      </c>
      <c r="E77" s="21">
        <f>INDEX(frl1617_g1to6cep!$A$3:$F$335,MATCH(Calculation!$A77,frl1617_g1to6cep!$F$3:$F$335,0),5)/100</f>
        <v>0.495</v>
      </c>
      <c r="F77" s="8">
        <f t="shared" si="10"/>
        <v>1.2689999999999999</v>
      </c>
      <c r="G77" s="8">
        <f t="shared" si="11"/>
        <v>0.81399999999999995</v>
      </c>
      <c r="H77" s="8">
        <f t="shared" si="8"/>
        <v>2.0829999999999997</v>
      </c>
      <c r="I77">
        <f>INDEX(StartupfileInput!$A$2:$D$331,MATCH(Calculation!$B77,StartupfileInput!$A$2:$A$331,0),4)</f>
        <v>6711</v>
      </c>
      <c r="J77" s="23">
        <f t="shared" ref="J77:J140" si="14">MAX(I77+$I$3,6736)</f>
        <v>6778</v>
      </c>
      <c r="K77" s="9">
        <f t="shared" si="9"/>
        <v>8601</v>
      </c>
      <c r="L77" s="9">
        <f t="shared" si="12"/>
        <v>5518</v>
      </c>
      <c r="M77" s="9">
        <f t="shared" si="13"/>
        <v>14119</v>
      </c>
    </row>
    <row r="78" spans="1:13" ht="12.75" x14ac:dyDescent="0.2">
      <c r="A78" s="7" t="s">
        <v>440</v>
      </c>
      <c r="B78" s="1" t="s">
        <v>440</v>
      </c>
      <c r="C78" s="7" t="s">
        <v>285</v>
      </c>
      <c r="D78" s="14">
        <v>9124.7999999999993</v>
      </c>
      <c r="E78" s="21">
        <f>INDEX(frl1617_g1to6cep!$A$3:$F$335,MATCH(Calculation!$A78,frl1617_g1to6cep!$F$3:$F$335,0),5)/100</f>
        <v>0.72799999999999998</v>
      </c>
      <c r="F78" s="8">
        <f t="shared" si="10"/>
        <v>42.646999999999998</v>
      </c>
      <c r="G78" s="8">
        <f t="shared" si="11"/>
        <v>18.614999999999998</v>
      </c>
      <c r="H78" s="8">
        <f t="shared" si="8"/>
        <v>61.262</v>
      </c>
      <c r="I78">
        <f>INDEX(StartupfileInput!$A$2:$D$331,MATCH(Calculation!$B78,StartupfileInput!$A$2:$A$331,0),4)</f>
        <v>6733</v>
      </c>
      <c r="J78" s="23">
        <f t="shared" si="14"/>
        <v>6800</v>
      </c>
      <c r="K78" s="9">
        <f t="shared" si="9"/>
        <v>290000</v>
      </c>
      <c r="L78" s="9">
        <f t="shared" si="12"/>
        <v>126582</v>
      </c>
      <c r="M78" s="9">
        <f t="shared" si="13"/>
        <v>416582</v>
      </c>
    </row>
    <row r="79" spans="1:13" ht="12.75" x14ac:dyDescent="0.2">
      <c r="A79" s="7" t="s">
        <v>441</v>
      </c>
      <c r="B79" s="1" t="s">
        <v>441</v>
      </c>
      <c r="C79" s="7" t="s">
        <v>284</v>
      </c>
      <c r="D79" s="14">
        <v>1471.3</v>
      </c>
      <c r="E79" s="21">
        <f>INDEX(frl1617_g1to6cep!$A$3:$F$335,MATCH(Calculation!$A79,frl1617_g1to6cep!$F$3:$F$335,0),5)/100</f>
        <v>0.624</v>
      </c>
      <c r="F79" s="8">
        <f t="shared" si="10"/>
        <v>5.8940000000000001</v>
      </c>
      <c r="G79" s="8">
        <f t="shared" si="11"/>
        <v>3.0009999999999999</v>
      </c>
      <c r="H79" s="8">
        <f t="shared" si="8"/>
        <v>8.8949999999999996</v>
      </c>
      <c r="I79">
        <f>INDEX(StartupfileInput!$A$2:$D$331,MATCH(Calculation!$B79,StartupfileInput!$A$2:$A$331,0),4)</f>
        <v>6675</v>
      </c>
      <c r="J79" s="23">
        <f t="shared" si="14"/>
        <v>6742</v>
      </c>
      <c r="K79" s="9">
        <f t="shared" si="9"/>
        <v>39737</v>
      </c>
      <c r="L79" s="9">
        <f t="shared" si="12"/>
        <v>20233</v>
      </c>
      <c r="M79" s="9">
        <f t="shared" si="13"/>
        <v>59970</v>
      </c>
    </row>
    <row r="80" spans="1:13" ht="12.75" x14ac:dyDescent="0.2">
      <c r="A80" s="7" t="s">
        <v>442</v>
      </c>
      <c r="B80" s="1" t="s">
        <v>442</v>
      </c>
      <c r="C80" s="7" t="s">
        <v>283</v>
      </c>
      <c r="D80" s="14">
        <v>2820.9</v>
      </c>
      <c r="E80" s="21">
        <f>INDEX(frl1617_g1to6cep!$A$3:$F$335,MATCH(Calculation!$A80,frl1617_g1to6cep!$F$3:$F$335,0),5)/100</f>
        <v>0.17800000000000002</v>
      </c>
      <c r="F80" s="8">
        <f t="shared" si="10"/>
        <v>3.2240000000000002</v>
      </c>
      <c r="G80" s="8">
        <f t="shared" si="11"/>
        <v>5.7549999999999999</v>
      </c>
      <c r="H80" s="8">
        <f t="shared" si="8"/>
        <v>8.9789999999999992</v>
      </c>
      <c r="I80">
        <f>INDEX(StartupfileInput!$A$2:$D$331,MATCH(Calculation!$B80,StartupfileInput!$A$2:$A$331,0),4)</f>
        <v>6664</v>
      </c>
      <c r="J80" s="23">
        <f t="shared" si="14"/>
        <v>6736</v>
      </c>
      <c r="K80" s="9">
        <f t="shared" si="9"/>
        <v>21717</v>
      </c>
      <c r="L80" s="9">
        <f t="shared" si="12"/>
        <v>38766</v>
      </c>
      <c r="M80" s="9">
        <f t="shared" si="13"/>
        <v>60483</v>
      </c>
    </row>
    <row r="81" spans="1:13" ht="12.75" x14ac:dyDescent="0.2">
      <c r="A81" s="7" t="s">
        <v>443</v>
      </c>
      <c r="B81" s="1" t="s">
        <v>443</v>
      </c>
      <c r="C81" s="7" t="s">
        <v>282</v>
      </c>
      <c r="D81" s="14">
        <v>513.5</v>
      </c>
      <c r="E81" s="21">
        <f>INDEX(frl1617_g1to6cep!$A$3:$F$335,MATCH(Calculation!$A81,frl1617_g1to6cep!$F$3:$F$335,0),5)/100</f>
        <v>0.25600000000000001</v>
      </c>
      <c r="F81" s="8">
        <f t="shared" si="10"/>
        <v>0.84399999999999997</v>
      </c>
      <c r="G81" s="8">
        <f t="shared" si="11"/>
        <v>1.048</v>
      </c>
      <c r="H81" s="8">
        <f t="shared" si="8"/>
        <v>1.8919999999999999</v>
      </c>
      <c r="I81">
        <f>INDEX(StartupfileInput!$A$2:$D$331,MATCH(Calculation!$B81,StartupfileInput!$A$2:$A$331,0),4)</f>
        <v>6664</v>
      </c>
      <c r="J81" s="23">
        <f t="shared" si="14"/>
        <v>6736</v>
      </c>
      <c r="K81" s="9">
        <f t="shared" si="9"/>
        <v>5685</v>
      </c>
      <c r="L81" s="9">
        <f t="shared" si="12"/>
        <v>7060</v>
      </c>
      <c r="M81" s="9">
        <f t="shared" si="13"/>
        <v>12745</v>
      </c>
    </row>
    <row r="82" spans="1:13" ht="12.75" x14ac:dyDescent="0.2">
      <c r="A82" s="7" t="s">
        <v>444</v>
      </c>
      <c r="B82" s="1" t="s">
        <v>444</v>
      </c>
      <c r="C82" s="7" t="s">
        <v>281</v>
      </c>
      <c r="D82" s="14">
        <v>15233.5</v>
      </c>
      <c r="E82" s="21">
        <f>INDEX(frl1617_g1to6cep!$A$3:$F$335,MATCH(Calculation!$A82,frl1617_g1to6cep!$F$3:$F$335,0),5)/100</f>
        <v>0.70799999999999996</v>
      </c>
      <c r="F82" s="8">
        <f t="shared" si="10"/>
        <v>69.242000000000004</v>
      </c>
      <c r="G82" s="8">
        <f t="shared" si="11"/>
        <v>31.076000000000001</v>
      </c>
      <c r="H82" s="8">
        <f t="shared" si="8"/>
        <v>100.31800000000001</v>
      </c>
      <c r="I82">
        <f>INDEX(StartupfileInput!$A$2:$D$331,MATCH(Calculation!$B82,StartupfileInput!$A$2:$A$331,0),4)</f>
        <v>6664</v>
      </c>
      <c r="J82" s="23">
        <f t="shared" si="14"/>
        <v>6736</v>
      </c>
      <c r="K82" s="9">
        <f t="shared" si="9"/>
        <v>466414</v>
      </c>
      <c r="L82" s="9">
        <f t="shared" si="12"/>
        <v>209328</v>
      </c>
      <c r="M82" s="9">
        <f t="shared" si="13"/>
        <v>675742</v>
      </c>
    </row>
    <row r="83" spans="1:13" ht="12.75" x14ac:dyDescent="0.2">
      <c r="A83" s="7" t="s">
        <v>445</v>
      </c>
      <c r="B83" s="1" t="s">
        <v>445</v>
      </c>
      <c r="C83" s="7" t="s">
        <v>280</v>
      </c>
      <c r="D83" s="14">
        <v>1137.5999999999999</v>
      </c>
      <c r="E83" s="21">
        <f>INDEX(frl1617_g1to6cep!$A$3:$F$335,MATCH(Calculation!$A83,frl1617_g1to6cep!$F$3:$F$335,0),5)/100</f>
        <v>0.42299999999999999</v>
      </c>
      <c r="F83" s="8">
        <f t="shared" si="10"/>
        <v>3.089</v>
      </c>
      <c r="G83" s="8">
        <f t="shared" si="11"/>
        <v>2.3210000000000002</v>
      </c>
      <c r="H83" s="8">
        <f t="shared" si="8"/>
        <v>5.41</v>
      </c>
      <c r="I83">
        <f>INDEX(StartupfileInput!$A$2:$D$331,MATCH(Calculation!$B83,StartupfileInput!$A$2:$A$331,0),4)</f>
        <v>6664</v>
      </c>
      <c r="J83" s="23">
        <f t="shared" si="14"/>
        <v>6736</v>
      </c>
      <c r="K83" s="9">
        <f t="shared" si="9"/>
        <v>20808</v>
      </c>
      <c r="L83" s="9">
        <f t="shared" si="12"/>
        <v>15634</v>
      </c>
      <c r="M83" s="9">
        <f t="shared" si="13"/>
        <v>36442</v>
      </c>
    </row>
    <row r="84" spans="1:13" ht="12.75" x14ac:dyDescent="0.2">
      <c r="A84" s="7" t="s">
        <v>446</v>
      </c>
      <c r="B84" s="1" t="s">
        <v>446</v>
      </c>
      <c r="C84" s="7" t="s">
        <v>721</v>
      </c>
      <c r="D84" s="14">
        <v>1367.1</v>
      </c>
      <c r="E84" s="21">
        <f>INDEX(frl1617_g1to6cep!$A$3:$F$335,MATCH(Calculation!$A84,frl1617_g1to6cep!$F$3:$F$335,0),5)/100</f>
        <v>0.21100000000000002</v>
      </c>
      <c r="F84" s="8">
        <f t="shared" si="10"/>
        <v>1.8520000000000001</v>
      </c>
      <c r="G84" s="8">
        <f t="shared" si="11"/>
        <v>2.7890000000000001</v>
      </c>
      <c r="H84" s="8">
        <f t="shared" si="8"/>
        <v>4.641</v>
      </c>
      <c r="I84">
        <f>INDEX(StartupfileInput!$A$2:$D$331,MATCH(Calculation!$B84,StartupfileInput!$A$2:$A$331,0),4)</f>
        <v>6678</v>
      </c>
      <c r="J84" s="23">
        <f t="shared" si="14"/>
        <v>6745</v>
      </c>
      <c r="K84" s="9">
        <f t="shared" si="9"/>
        <v>12492</v>
      </c>
      <c r="L84" s="9">
        <f t="shared" si="12"/>
        <v>18812</v>
      </c>
      <c r="M84" s="9">
        <f t="shared" si="13"/>
        <v>31304</v>
      </c>
    </row>
    <row r="85" spans="1:13" ht="12.75" x14ac:dyDescent="0.2">
      <c r="A85" s="7" t="s">
        <v>447</v>
      </c>
      <c r="B85" s="1" t="s">
        <v>447</v>
      </c>
      <c r="C85" s="7" t="s">
        <v>278</v>
      </c>
      <c r="D85" s="14">
        <v>197.5</v>
      </c>
      <c r="E85" s="21">
        <f>INDEX(frl1617_g1to6cep!$A$3:$F$335,MATCH(Calculation!$A85,frl1617_g1to6cep!$F$3:$F$335,0),5)/100</f>
        <v>0.34200000000000003</v>
      </c>
      <c r="F85" s="8">
        <f t="shared" si="10"/>
        <v>0.434</v>
      </c>
      <c r="G85" s="8">
        <f t="shared" si="11"/>
        <v>0.40300000000000002</v>
      </c>
      <c r="H85" s="8">
        <f t="shared" si="8"/>
        <v>0.83699999999999997</v>
      </c>
      <c r="I85">
        <f>INDEX(StartupfileInput!$A$2:$D$331,MATCH(Calculation!$B85,StartupfileInput!$A$2:$A$331,0),4)</f>
        <v>6839</v>
      </c>
      <c r="J85" s="23">
        <f t="shared" si="14"/>
        <v>6906</v>
      </c>
      <c r="K85" s="9">
        <f t="shared" si="9"/>
        <v>2997</v>
      </c>
      <c r="L85" s="9">
        <f t="shared" si="12"/>
        <v>2783</v>
      </c>
      <c r="M85" s="9">
        <f t="shared" si="13"/>
        <v>5780</v>
      </c>
    </row>
    <row r="86" spans="1:13" ht="12.75" x14ac:dyDescent="0.2">
      <c r="A86" s="7" t="s">
        <v>448</v>
      </c>
      <c r="B86" s="1" t="s">
        <v>448</v>
      </c>
      <c r="C86" s="7" t="s">
        <v>277</v>
      </c>
      <c r="D86" s="14">
        <v>2101</v>
      </c>
      <c r="E86" s="21">
        <f>INDEX(frl1617_g1to6cep!$A$3:$F$335,MATCH(Calculation!$A86,frl1617_g1to6cep!$F$3:$F$335,0),5)/100</f>
        <v>0.81200000000000006</v>
      </c>
      <c r="F86" s="8">
        <f t="shared" si="10"/>
        <v>10.952999999999999</v>
      </c>
      <c r="G86" s="8">
        <f t="shared" si="11"/>
        <v>4.2859999999999996</v>
      </c>
      <c r="H86" s="8">
        <f t="shared" si="8"/>
        <v>15.238999999999999</v>
      </c>
      <c r="I86">
        <f>INDEX(StartupfileInput!$A$2:$D$331,MATCH(Calculation!$B86,StartupfileInput!$A$2:$A$331,0),4)</f>
        <v>6664</v>
      </c>
      <c r="J86" s="23">
        <f t="shared" si="14"/>
        <v>6736</v>
      </c>
      <c r="K86" s="9">
        <f t="shared" si="9"/>
        <v>73779</v>
      </c>
      <c r="L86" s="9">
        <f t="shared" si="12"/>
        <v>28871</v>
      </c>
      <c r="M86" s="9">
        <f t="shared" si="13"/>
        <v>102650</v>
      </c>
    </row>
    <row r="87" spans="1:13" ht="12.75" x14ac:dyDescent="0.2">
      <c r="A87" s="7" t="s">
        <v>449</v>
      </c>
      <c r="B87" s="1" t="s">
        <v>449</v>
      </c>
      <c r="C87" s="7" t="s">
        <v>276</v>
      </c>
      <c r="D87" s="14">
        <v>750</v>
      </c>
      <c r="E87" s="21">
        <f>INDEX(frl1617_g1to6cep!$A$3:$F$335,MATCH(Calculation!$A87,frl1617_g1to6cep!$F$3:$F$335,0),5)/100</f>
        <v>0.155</v>
      </c>
      <c r="F87" s="8">
        <f t="shared" si="10"/>
        <v>0.746</v>
      </c>
      <c r="G87" s="8">
        <f t="shared" si="11"/>
        <v>1.53</v>
      </c>
      <c r="H87" s="8">
        <f t="shared" si="8"/>
        <v>2.2759999999999998</v>
      </c>
      <c r="I87">
        <f>INDEX(StartupfileInput!$A$2:$D$331,MATCH(Calculation!$B87,StartupfileInput!$A$2:$A$331,0),4)</f>
        <v>6664</v>
      </c>
      <c r="J87" s="23">
        <f t="shared" si="14"/>
        <v>6736</v>
      </c>
      <c r="K87" s="9">
        <f t="shared" si="9"/>
        <v>5025</v>
      </c>
      <c r="L87" s="9">
        <f t="shared" si="12"/>
        <v>10306</v>
      </c>
      <c r="M87" s="9">
        <f t="shared" si="13"/>
        <v>15331</v>
      </c>
    </row>
    <row r="88" spans="1:13" ht="12.75" x14ac:dyDescent="0.2">
      <c r="A88" s="7" t="s">
        <v>450</v>
      </c>
      <c r="B88" s="1" t="s">
        <v>450</v>
      </c>
      <c r="C88" s="7" t="s">
        <v>722</v>
      </c>
      <c r="D88" s="14">
        <v>33057.4</v>
      </c>
      <c r="E88" s="21">
        <f>INDEX(frl1617_g1to6cep!$A$3:$F$335,MATCH(Calculation!$A88,frl1617_g1to6cep!$F$3:$F$335,0),5)/100</f>
        <v>0.75900000000000001</v>
      </c>
      <c r="F88" s="8">
        <f t="shared" si="10"/>
        <v>161.08099999999999</v>
      </c>
      <c r="G88" s="8">
        <f t="shared" si="11"/>
        <v>67.436999999999998</v>
      </c>
      <c r="H88" s="8">
        <f t="shared" si="8"/>
        <v>228.51799999999997</v>
      </c>
      <c r="I88">
        <f>INDEX(StartupfileInput!$A$2:$D$331,MATCH(Calculation!$B88,StartupfileInput!$A$2:$A$331,0),4)</f>
        <v>6732</v>
      </c>
      <c r="J88" s="23">
        <f t="shared" si="14"/>
        <v>6799</v>
      </c>
      <c r="K88" s="9">
        <f t="shared" si="9"/>
        <v>1095190</v>
      </c>
      <c r="L88" s="9">
        <f t="shared" si="12"/>
        <v>458504</v>
      </c>
      <c r="M88" s="9">
        <f t="shared" si="13"/>
        <v>1553694</v>
      </c>
    </row>
    <row r="89" spans="1:13" ht="12.75" x14ac:dyDescent="0.2">
      <c r="A89" s="7" t="s">
        <v>451</v>
      </c>
      <c r="B89" s="1" t="s">
        <v>451</v>
      </c>
      <c r="C89" s="7" t="s">
        <v>274</v>
      </c>
      <c r="D89" s="14">
        <v>99</v>
      </c>
      <c r="E89" s="21">
        <f>INDEX(frl1617_g1to6cep!$A$3:$F$335,MATCH(Calculation!$A89,frl1617_g1to6cep!$F$3:$F$335,0),5)/100</f>
        <v>0.54</v>
      </c>
      <c r="F89" s="8">
        <f t="shared" si="10"/>
        <v>0.34300000000000003</v>
      </c>
      <c r="G89" s="8">
        <f t="shared" si="11"/>
        <v>0.20200000000000001</v>
      </c>
      <c r="H89" s="8">
        <f t="shared" si="8"/>
        <v>0.54500000000000004</v>
      </c>
      <c r="I89">
        <f>INDEX(StartupfileInput!$A$2:$D$331,MATCH(Calculation!$B89,StartupfileInput!$A$2:$A$331,0),4)</f>
        <v>6675</v>
      </c>
      <c r="J89" s="23">
        <f t="shared" si="14"/>
        <v>6742</v>
      </c>
      <c r="K89" s="9">
        <f t="shared" si="9"/>
        <v>2313</v>
      </c>
      <c r="L89" s="9">
        <f t="shared" si="12"/>
        <v>1361</v>
      </c>
      <c r="M89" s="9">
        <f t="shared" si="13"/>
        <v>3674</v>
      </c>
    </row>
    <row r="90" spans="1:13" ht="12.75" x14ac:dyDescent="0.2">
      <c r="A90" s="7" t="s">
        <v>452</v>
      </c>
      <c r="B90" s="1" t="s">
        <v>452</v>
      </c>
      <c r="C90" s="7" t="s">
        <v>273</v>
      </c>
      <c r="D90" s="14">
        <v>882.2</v>
      </c>
      <c r="E90" s="21">
        <f>INDEX(frl1617_g1to6cep!$A$3:$F$335,MATCH(Calculation!$A90,frl1617_g1to6cep!$F$3:$F$335,0),5)/100</f>
        <v>0.26100000000000001</v>
      </c>
      <c r="F90" s="8">
        <f t="shared" si="10"/>
        <v>1.478</v>
      </c>
      <c r="G90" s="8">
        <f t="shared" si="11"/>
        <v>1.8</v>
      </c>
      <c r="H90" s="8">
        <f t="shared" si="8"/>
        <v>3.278</v>
      </c>
      <c r="I90">
        <f>INDEX(StartupfileInput!$A$2:$D$331,MATCH(Calculation!$B90,StartupfileInput!$A$2:$A$331,0),4)</f>
        <v>6664</v>
      </c>
      <c r="J90" s="23">
        <f t="shared" si="14"/>
        <v>6736</v>
      </c>
      <c r="K90" s="9">
        <f t="shared" si="9"/>
        <v>9956</v>
      </c>
      <c r="L90" s="9">
        <f t="shared" si="12"/>
        <v>12125</v>
      </c>
      <c r="M90" s="9">
        <f t="shared" si="13"/>
        <v>22081</v>
      </c>
    </row>
    <row r="91" spans="1:13" ht="12.75" x14ac:dyDescent="0.2">
      <c r="A91" s="7" t="s">
        <v>453</v>
      </c>
      <c r="B91" s="1" t="s">
        <v>453</v>
      </c>
      <c r="C91" s="7" t="s">
        <v>272</v>
      </c>
      <c r="D91" s="14">
        <v>10506.8</v>
      </c>
      <c r="E91" s="21">
        <f>INDEX(frl1617_g1to6cep!$A$3:$F$335,MATCH(Calculation!$A91,frl1617_g1to6cep!$F$3:$F$335,0),5)/100</f>
        <v>0.39</v>
      </c>
      <c r="F91" s="8">
        <f t="shared" si="10"/>
        <v>26.306999999999999</v>
      </c>
      <c r="G91" s="8">
        <f t="shared" si="11"/>
        <v>21.434000000000001</v>
      </c>
      <c r="H91" s="8">
        <f t="shared" si="8"/>
        <v>47.741</v>
      </c>
      <c r="I91">
        <f>INDEX(StartupfileInput!$A$2:$D$331,MATCH(Calculation!$B91,StartupfileInput!$A$2:$A$331,0),4)</f>
        <v>6671</v>
      </c>
      <c r="J91" s="23">
        <f t="shared" si="14"/>
        <v>6738</v>
      </c>
      <c r="K91" s="9">
        <f t="shared" si="9"/>
        <v>177257</v>
      </c>
      <c r="L91" s="9">
        <f t="shared" si="12"/>
        <v>144422</v>
      </c>
      <c r="M91" s="9">
        <f t="shared" si="13"/>
        <v>321679</v>
      </c>
    </row>
    <row r="92" spans="1:13" ht="12.75" x14ac:dyDescent="0.2">
      <c r="A92" s="7" t="s">
        <v>454</v>
      </c>
      <c r="B92" s="1" t="s">
        <v>454</v>
      </c>
      <c r="C92" s="7" t="s">
        <v>271</v>
      </c>
      <c r="D92" s="14">
        <v>419.3</v>
      </c>
      <c r="E92" s="21">
        <f>INDEX(frl1617_g1to6cep!$A$3:$F$335,MATCH(Calculation!$A92,frl1617_g1to6cep!$F$3:$F$335,0),5)/100</f>
        <v>0.39299999999999996</v>
      </c>
      <c r="F92" s="8">
        <f t="shared" si="10"/>
        <v>1.0580000000000001</v>
      </c>
      <c r="G92" s="8">
        <f t="shared" si="11"/>
        <v>0.85499999999999998</v>
      </c>
      <c r="H92" s="8">
        <f t="shared" si="8"/>
        <v>1.913</v>
      </c>
      <c r="I92">
        <f>INDEX(StartupfileInput!$A$2:$D$331,MATCH(Calculation!$B92,StartupfileInput!$A$2:$A$331,0),4)</f>
        <v>6664</v>
      </c>
      <c r="J92" s="23">
        <f t="shared" si="14"/>
        <v>6736</v>
      </c>
      <c r="K92" s="9">
        <f t="shared" si="9"/>
        <v>7127</v>
      </c>
      <c r="L92" s="9">
        <f t="shared" si="12"/>
        <v>5759</v>
      </c>
      <c r="M92" s="9">
        <f t="shared" si="13"/>
        <v>12886</v>
      </c>
    </row>
    <row r="93" spans="1:13" ht="12.75" x14ac:dyDescent="0.2">
      <c r="A93" s="7" t="s">
        <v>456</v>
      </c>
      <c r="B93" s="1" t="s">
        <v>456</v>
      </c>
      <c r="C93" s="7" t="s">
        <v>269</v>
      </c>
      <c r="D93" s="14">
        <v>563.1</v>
      </c>
      <c r="E93" s="21">
        <f>INDEX(frl1617_g1to6cep!$A$3:$F$335,MATCH(Calculation!$A93,frl1617_g1to6cep!$F$3:$F$335,0),5)/100</f>
        <v>0.32200000000000001</v>
      </c>
      <c r="F93" s="8">
        <f t="shared" si="10"/>
        <v>1.1639999999999999</v>
      </c>
      <c r="G93" s="8">
        <f t="shared" si="11"/>
        <v>1.149</v>
      </c>
      <c r="H93" s="8">
        <f t="shared" si="8"/>
        <v>2.3129999999999997</v>
      </c>
      <c r="I93">
        <f>INDEX(StartupfileInput!$A$2:$D$331,MATCH(Calculation!$B93,StartupfileInput!$A$2:$A$331,0),4)</f>
        <v>6710</v>
      </c>
      <c r="J93" s="23">
        <f t="shared" si="14"/>
        <v>6777</v>
      </c>
      <c r="K93" s="9">
        <f t="shared" si="9"/>
        <v>7888</v>
      </c>
      <c r="L93" s="9">
        <f t="shared" si="12"/>
        <v>7787</v>
      </c>
      <c r="M93" s="9">
        <f t="shared" si="13"/>
        <v>15675</v>
      </c>
    </row>
    <row r="94" spans="1:13" ht="12.75" x14ac:dyDescent="0.2">
      <c r="A94" s="7" t="s">
        <v>458</v>
      </c>
      <c r="B94" s="1" t="s">
        <v>458</v>
      </c>
      <c r="C94" s="7" t="s">
        <v>268</v>
      </c>
      <c r="D94" s="14">
        <v>847.6</v>
      </c>
      <c r="E94" s="21">
        <f>INDEX(frl1617_g1to6cep!$A$3:$F$335,MATCH(Calculation!$A94,frl1617_g1to6cep!$F$3:$F$335,0),5)/100</f>
        <v>0.70400000000000007</v>
      </c>
      <c r="F94" s="8">
        <f t="shared" si="10"/>
        <v>3.831</v>
      </c>
      <c r="G94" s="8">
        <f t="shared" si="11"/>
        <v>1.7290000000000001</v>
      </c>
      <c r="H94" s="8">
        <f t="shared" si="8"/>
        <v>5.5600000000000005</v>
      </c>
      <c r="I94">
        <f>INDEX(StartupfileInput!$A$2:$D$331,MATCH(Calculation!$B94,StartupfileInput!$A$2:$A$331,0),4)</f>
        <v>6782</v>
      </c>
      <c r="J94" s="23">
        <f t="shared" si="14"/>
        <v>6849</v>
      </c>
      <c r="K94" s="9">
        <f t="shared" si="9"/>
        <v>26239</v>
      </c>
      <c r="L94" s="9">
        <f t="shared" si="12"/>
        <v>11841</v>
      </c>
      <c r="M94" s="9">
        <f t="shared" si="13"/>
        <v>38080</v>
      </c>
    </row>
    <row r="95" spans="1:13" ht="12.75" x14ac:dyDescent="0.2">
      <c r="A95" s="7" t="s">
        <v>459</v>
      </c>
      <c r="B95" s="1" t="s">
        <v>459</v>
      </c>
      <c r="C95" s="7" t="s">
        <v>267</v>
      </c>
      <c r="D95" s="14">
        <v>575.1</v>
      </c>
      <c r="E95" s="21">
        <f>INDEX(frl1617_g1to6cep!$A$3:$F$335,MATCH(Calculation!$A95,frl1617_g1to6cep!$F$3:$F$335,0),5)/100</f>
        <v>0.21299999999999999</v>
      </c>
      <c r="F95" s="8">
        <f t="shared" si="10"/>
        <v>0.78600000000000003</v>
      </c>
      <c r="G95" s="8">
        <f t="shared" si="11"/>
        <v>1.173</v>
      </c>
      <c r="H95" s="8">
        <f t="shared" si="8"/>
        <v>1.9590000000000001</v>
      </c>
      <c r="I95">
        <f>INDEX(StartupfileInput!$A$2:$D$331,MATCH(Calculation!$B95,StartupfileInput!$A$2:$A$331,0),4)</f>
        <v>6664</v>
      </c>
      <c r="J95" s="23">
        <f t="shared" si="14"/>
        <v>6736</v>
      </c>
      <c r="K95" s="9">
        <f t="shared" si="9"/>
        <v>5294</v>
      </c>
      <c r="L95" s="9">
        <f t="shared" si="12"/>
        <v>7902</v>
      </c>
      <c r="M95" s="9">
        <f t="shared" si="13"/>
        <v>13196</v>
      </c>
    </row>
    <row r="96" spans="1:13" ht="12.75" x14ac:dyDescent="0.2">
      <c r="A96" s="7" t="s">
        <v>460</v>
      </c>
      <c r="B96" s="1" t="s">
        <v>460</v>
      </c>
      <c r="C96" s="7" t="s">
        <v>266</v>
      </c>
      <c r="D96" s="14">
        <v>567.9</v>
      </c>
      <c r="E96" s="21">
        <f>INDEX(frl1617_g1to6cep!$A$3:$F$335,MATCH(Calculation!$A96,frl1617_g1to6cep!$F$3:$F$335,0),5)/100</f>
        <v>0.39899999999999997</v>
      </c>
      <c r="F96" s="8">
        <f t="shared" si="10"/>
        <v>1.4550000000000001</v>
      </c>
      <c r="G96" s="8">
        <f t="shared" si="11"/>
        <v>1.159</v>
      </c>
      <c r="H96" s="8">
        <f t="shared" si="8"/>
        <v>2.6139999999999999</v>
      </c>
      <c r="I96">
        <f>INDEX(StartupfileInput!$A$2:$D$331,MATCH(Calculation!$B96,StartupfileInput!$A$2:$A$331,0),4)</f>
        <v>6664</v>
      </c>
      <c r="J96" s="23">
        <f t="shared" si="14"/>
        <v>6736</v>
      </c>
      <c r="K96" s="9">
        <f t="shared" si="9"/>
        <v>9801</v>
      </c>
      <c r="L96" s="9">
        <f t="shared" si="12"/>
        <v>7807</v>
      </c>
      <c r="M96" s="9">
        <f t="shared" si="13"/>
        <v>17608</v>
      </c>
    </row>
    <row r="97" spans="1:13" ht="12.75" x14ac:dyDescent="0.2">
      <c r="A97" s="7" t="s">
        <v>700</v>
      </c>
      <c r="B97" s="1" t="s">
        <v>525</v>
      </c>
      <c r="C97" s="7" t="s">
        <v>264</v>
      </c>
      <c r="D97" s="14">
        <v>562.29999999999995</v>
      </c>
      <c r="E97" s="21">
        <f>INDEX(frl1617_g1to6cep!$A$3:$F$335,MATCH(Calculation!$A97,frl1617_g1to6cep!$F$3:$F$335,0),5)/100</f>
        <v>0.36399999999999999</v>
      </c>
      <c r="F97" s="8">
        <f t="shared" si="10"/>
        <v>1.3140000000000001</v>
      </c>
      <c r="G97" s="8">
        <f t="shared" si="11"/>
        <v>1.147</v>
      </c>
      <c r="H97" s="8">
        <f t="shared" si="8"/>
        <v>2.4610000000000003</v>
      </c>
      <c r="I97">
        <f>INDEX(StartupfileInput!$A$2:$D$331,MATCH(Calculation!$B97,StartupfileInput!$A$2:$A$331,0),4)</f>
        <v>6748</v>
      </c>
      <c r="J97" s="23">
        <f t="shared" si="14"/>
        <v>6815</v>
      </c>
      <c r="K97" s="9">
        <f t="shared" si="9"/>
        <v>8955</v>
      </c>
      <c r="L97" s="9">
        <f t="shared" si="12"/>
        <v>7817</v>
      </c>
      <c r="M97" s="9">
        <f t="shared" si="13"/>
        <v>16772</v>
      </c>
    </row>
    <row r="98" spans="1:13" ht="12.75" x14ac:dyDescent="0.2">
      <c r="A98" s="7" t="s">
        <v>538</v>
      </c>
      <c r="B98" s="1" t="s">
        <v>538</v>
      </c>
      <c r="C98" s="7" t="s">
        <v>189</v>
      </c>
      <c r="D98" s="14">
        <v>546.6</v>
      </c>
      <c r="E98" s="21">
        <f>INDEX(frl1617_g1to6cep!$A$3:$F$335,MATCH(Calculation!$A98,frl1617_g1to6cep!$F$3:$F$335,0),5)/100</f>
        <v>0.47299999999999998</v>
      </c>
      <c r="F98" s="8">
        <f t="shared" si="10"/>
        <v>1.66</v>
      </c>
      <c r="G98" s="8">
        <f t="shared" si="11"/>
        <v>1.115</v>
      </c>
      <c r="H98" s="8">
        <f t="shared" si="8"/>
        <v>2.7749999999999999</v>
      </c>
      <c r="I98">
        <f>INDEX(StartupfileInput!$A$2:$D$331,MATCH(Calculation!$B98,StartupfileInput!$A$2:$A$331,0),4)</f>
        <v>6728</v>
      </c>
      <c r="J98" s="23">
        <f t="shared" si="14"/>
        <v>6795</v>
      </c>
      <c r="K98" s="9">
        <f t="shared" si="9"/>
        <v>11280</v>
      </c>
      <c r="L98" s="9">
        <f t="shared" si="12"/>
        <v>7576</v>
      </c>
      <c r="M98" s="9">
        <f t="shared" si="13"/>
        <v>18856</v>
      </c>
    </row>
    <row r="99" spans="1:13" ht="12.75" x14ac:dyDescent="0.2">
      <c r="A99" s="7" t="s">
        <v>663</v>
      </c>
      <c r="B99" s="1" t="s">
        <v>663</v>
      </c>
      <c r="C99" s="7" t="s">
        <v>63</v>
      </c>
      <c r="D99" s="14">
        <v>845.9</v>
      </c>
      <c r="E99" s="21">
        <f>INDEX(frl1617_g1to6cep!$A$3:$F$335,MATCH(Calculation!$A99,frl1617_g1to6cep!$F$3:$F$335,0),5)/100</f>
        <v>0.46299999999999997</v>
      </c>
      <c r="F99" s="8">
        <f t="shared" si="10"/>
        <v>2.5139999999999998</v>
      </c>
      <c r="G99" s="8">
        <f t="shared" si="11"/>
        <v>1.726</v>
      </c>
      <c r="H99" s="8">
        <f t="shared" si="8"/>
        <v>4.24</v>
      </c>
      <c r="I99">
        <f>INDEX(StartupfileInput!$A$2:$D$331,MATCH(Calculation!$B99,StartupfileInput!$A$2:$A$331,0),4)</f>
        <v>6677</v>
      </c>
      <c r="J99" s="23">
        <f t="shared" si="14"/>
        <v>6744</v>
      </c>
      <c r="K99" s="9">
        <f t="shared" si="9"/>
        <v>16954</v>
      </c>
      <c r="L99" s="9">
        <f t="shared" si="12"/>
        <v>11641</v>
      </c>
      <c r="M99" s="9">
        <f t="shared" si="13"/>
        <v>28595</v>
      </c>
    </row>
    <row r="100" spans="1:13" ht="12.75" x14ac:dyDescent="0.2">
      <c r="A100" s="7" t="s">
        <v>462</v>
      </c>
      <c r="B100" s="1" t="s">
        <v>462</v>
      </c>
      <c r="C100" s="7" t="s">
        <v>263</v>
      </c>
      <c r="D100" s="14">
        <v>491.6</v>
      </c>
      <c r="E100" s="21">
        <f>INDEX(frl1617_g1to6cep!$A$3:$F$335,MATCH(Calculation!$A100,frl1617_g1to6cep!$F$3:$F$335,0),5)/100</f>
        <v>0.59299999999999997</v>
      </c>
      <c r="F100" s="8">
        <f t="shared" si="10"/>
        <v>1.8720000000000001</v>
      </c>
      <c r="G100" s="8">
        <f t="shared" si="11"/>
        <v>1.0029999999999999</v>
      </c>
      <c r="H100" s="8">
        <f t="shared" si="8"/>
        <v>2.875</v>
      </c>
      <c r="I100">
        <f>INDEX(StartupfileInput!$A$2:$D$331,MATCH(Calculation!$B100,StartupfileInput!$A$2:$A$331,0),4)</f>
        <v>6688</v>
      </c>
      <c r="J100" s="23">
        <f t="shared" si="14"/>
        <v>6755</v>
      </c>
      <c r="K100" s="9">
        <f t="shared" si="9"/>
        <v>12645</v>
      </c>
      <c r="L100" s="9">
        <f t="shared" si="12"/>
        <v>6776</v>
      </c>
      <c r="M100" s="9">
        <f t="shared" si="13"/>
        <v>19421</v>
      </c>
    </row>
    <row r="101" spans="1:13" ht="12.75" x14ac:dyDescent="0.2">
      <c r="A101" s="7" t="s">
        <v>463</v>
      </c>
      <c r="B101" s="1" t="s">
        <v>463</v>
      </c>
      <c r="C101" s="7" t="s">
        <v>262</v>
      </c>
      <c r="D101" s="14">
        <v>325.10000000000002</v>
      </c>
      <c r="E101" s="21">
        <f>INDEX(frl1617_g1to6cep!$A$3:$F$335,MATCH(Calculation!$A101,frl1617_g1to6cep!$F$3:$F$335,0),5)/100</f>
        <v>0.39799999999999996</v>
      </c>
      <c r="F101" s="8">
        <f t="shared" si="10"/>
        <v>0.83099999999999996</v>
      </c>
      <c r="G101" s="8">
        <f t="shared" si="11"/>
        <v>0.66300000000000003</v>
      </c>
      <c r="H101" s="8">
        <f t="shared" si="8"/>
        <v>1.494</v>
      </c>
      <c r="I101">
        <f>INDEX(StartupfileInput!$A$2:$D$331,MATCH(Calculation!$B101,StartupfileInput!$A$2:$A$331,0),4)</f>
        <v>6664</v>
      </c>
      <c r="J101" s="23">
        <f t="shared" si="14"/>
        <v>6736</v>
      </c>
      <c r="K101" s="9">
        <f t="shared" si="9"/>
        <v>5598</v>
      </c>
      <c r="L101" s="9">
        <f t="shared" si="12"/>
        <v>4466</v>
      </c>
      <c r="M101" s="9">
        <f t="shared" si="13"/>
        <v>10064</v>
      </c>
    </row>
    <row r="102" spans="1:13" ht="12.75" x14ac:dyDescent="0.2">
      <c r="A102" s="7" t="s">
        <v>461</v>
      </c>
      <c r="B102" s="1" t="s">
        <v>461</v>
      </c>
      <c r="C102" s="7" t="s">
        <v>265</v>
      </c>
      <c r="D102" s="14">
        <v>603.29999999999995</v>
      </c>
      <c r="E102" s="21">
        <f>INDEX(frl1617_g1to6cep!$A$3:$F$335,MATCH(Calculation!$A102,frl1617_g1to6cep!$F$3:$F$335,0),5)/100</f>
        <v>0.41299999999999998</v>
      </c>
      <c r="F102" s="8">
        <f t="shared" si="10"/>
        <v>1.6</v>
      </c>
      <c r="G102" s="8">
        <f t="shared" si="11"/>
        <v>1.2310000000000001</v>
      </c>
      <c r="H102" s="8">
        <f t="shared" si="8"/>
        <v>2.8310000000000004</v>
      </c>
      <c r="I102">
        <f>INDEX(StartupfileInput!$A$2:$D$331,MATCH(Calculation!$B102,StartupfileInput!$A$2:$A$331,0),4)</f>
        <v>6664</v>
      </c>
      <c r="J102" s="23">
        <f t="shared" si="14"/>
        <v>6736</v>
      </c>
      <c r="K102" s="9">
        <f t="shared" si="9"/>
        <v>10778</v>
      </c>
      <c r="L102" s="9">
        <f t="shared" si="12"/>
        <v>8292</v>
      </c>
      <c r="M102" s="9">
        <f t="shared" si="13"/>
        <v>19070</v>
      </c>
    </row>
    <row r="103" spans="1:13" ht="12.75" x14ac:dyDescent="0.2">
      <c r="A103" s="7" t="s">
        <v>396</v>
      </c>
      <c r="B103" s="1" t="s">
        <v>396</v>
      </c>
      <c r="C103" s="7" t="s">
        <v>723</v>
      </c>
      <c r="D103" s="14">
        <v>875.9</v>
      </c>
      <c r="E103" s="21">
        <f>INDEX(frl1617_g1to6cep!$A$3:$F$335,MATCH(Calculation!$A103,frl1617_g1to6cep!$F$3:$F$335,0),5)/100</f>
        <v>0.45799999999999996</v>
      </c>
      <c r="F103" s="8">
        <f t="shared" si="10"/>
        <v>2.5750000000000002</v>
      </c>
      <c r="G103" s="8">
        <f t="shared" si="11"/>
        <v>1.7869999999999999</v>
      </c>
      <c r="H103" s="8">
        <f t="shared" si="8"/>
        <v>4.3620000000000001</v>
      </c>
      <c r="I103">
        <f>INDEX(StartupfileInput!$A$2:$D$331,MATCH(Calculation!$B103,StartupfileInput!$A$2:$A$331,0),4)</f>
        <v>6664</v>
      </c>
      <c r="J103" s="23">
        <f t="shared" si="14"/>
        <v>6736</v>
      </c>
      <c r="K103" s="9">
        <f t="shared" si="9"/>
        <v>17345</v>
      </c>
      <c r="L103" s="9">
        <f t="shared" si="12"/>
        <v>12037</v>
      </c>
      <c r="M103" s="9">
        <f t="shared" si="13"/>
        <v>29382</v>
      </c>
    </row>
    <row r="104" spans="1:13" ht="12.75" x14ac:dyDescent="0.2">
      <c r="A104" s="7" t="s">
        <v>465</v>
      </c>
      <c r="B104" s="1" t="s">
        <v>465</v>
      </c>
      <c r="C104" s="7" t="s">
        <v>260</v>
      </c>
      <c r="D104" s="14">
        <v>414</v>
      </c>
      <c r="E104" s="21">
        <f>INDEX(frl1617_g1to6cep!$A$3:$F$335,MATCH(Calculation!$A104,frl1617_g1to6cep!$F$3:$F$335,0),5)/100</f>
        <v>0.42399999999999999</v>
      </c>
      <c r="F104" s="8">
        <f t="shared" si="10"/>
        <v>1.127</v>
      </c>
      <c r="G104" s="8">
        <f t="shared" si="11"/>
        <v>0.84499999999999997</v>
      </c>
      <c r="H104" s="8">
        <f t="shared" si="8"/>
        <v>1.972</v>
      </c>
      <c r="I104">
        <f>INDEX(StartupfileInput!$A$2:$D$331,MATCH(Calculation!$B104,StartupfileInput!$A$2:$A$331,0),4)</f>
        <v>6664</v>
      </c>
      <c r="J104" s="23">
        <f t="shared" si="14"/>
        <v>6736</v>
      </c>
      <c r="K104" s="9">
        <f t="shared" si="9"/>
        <v>7591</v>
      </c>
      <c r="L104" s="9">
        <f t="shared" si="12"/>
        <v>5692</v>
      </c>
      <c r="M104" s="9">
        <f t="shared" si="13"/>
        <v>13283</v>
      </c>
    </row>
    <row r="105" spans="1:13" ht="12.75" x14ac:dyDescent="0.2">
      <c r="A105" s="7" t="s">
        <v>466</v>
      </c>
      <c r="B105" s="1" t="s">
        <v>466</v>
      </c>
      <c r="C105" s="7" t="s">
        <v>259</v>
      </c>
      <c r="D105" s="14">
        <v>624.6</v>
      </c>
      <c r="E105" s="21">
        <f>INDEX(frl1617_g1to6cep!$A$3:$F$335,MATCH(Calculation!$A105,frl1617_g1to6cep!$F$3:$F$335,0),5)/100</f>
        <v>0.56200000000000006</v>
      </c>
      <c r="F105" s="8">
        <f t="shared" si="10"/>
        <v>2.254</v>
      </c>
      <c r="G105" s="8">
        <f t="shared" si="11"/>
        <v>1.274</v>
      </c>
      <c r="H105" s="8">
        <f t="shared" si="8"/>
        <v>3.528</v>
      </c>
      <c r="I105">
        <f>INDEX(StartupfileInput!$A$2:$D$331,MATCH(Calculation!$B105,StartupfileInput!$A$2:$A$331,0),4)</f>
        <v>6664</v>
      </c>
      <c r="J105" s="23">
        <f t="shared" si="14"/>
        <v>6736</v>
      </c>
      <c r="K105" s="9">
        <f t="shared" si="9"/>
        <v>15183</v>
      </c>
      <c r="L105" s="9">
        <f t="shared" si="12"/>
        <v>8582</v>
      </c>
      <c r="M105" s="9">
        <f t="shared" si="13"/>
        <v>23765</v>
      </c>
    </row>
    <row r="106" spans="1:13" ht="12.75" x14ac:dyDescent="0.2">
      <c r="A106" s="7" t="s">
        <v>467</v>
      </c>
      <c r="B106" s="1" t="s">
        <v>467</v>
      </c>
      <c r="C106" s="7" t="s">
        <v>258</v>
      </c>
      <c r="D106" s="14">
        <v>699.2</v>
      </c>
      <c r="E106" s="21">
        <f>INDEX(frl1617_g1to6cep!$A$3:$F$335,MATCH(Calculation!$A106,frl1617_g1to6cep!$F$3:$F$335,0),5)/100</f>
        <v>0.47</v>
      </c>
      <c r="F106" s="8">
        <f t="shared" si="10"/>
        <v>2.11</v>
      </c>
      <c r="G106" s="8">
        <f t="shared" si="11"/>
        <v>1.4259999999999999</v>
      </c>
      <c r="H106" s="8">
        <f t="shared" si="8"/>
        <v>3.5359999999999996</v>
      </c>
      <c r="I106">
        <f>INDEX(StartupfileInput!$A$2:$D$331,MATCH(Calculation!$B106,StartupfileInput!$A$2:$A$331,0),4)</f>
        <v>6787</v>
      </c>
      <c r="J106" s="23">
        <f t="shared" si="14"/>
        <v>6854</v>
      </c>
      <c r="K106" s="9">
        <f t="shared" si="9"/>
        <v>14462</v>
      </c>
      <c r="L106" s="9">
        <f t="shared" si="12"/>
        <v>9774</v>
      </c>
      <c r="M106" s="9">
        <f t="shared" si="13"/>
        <v>24236</v>
      </c>
    </row>
    <row r="107" spans="1:13" ht="12.75" x14ac:dyDescent="0.2">
      <c r="A107" s="7" t="s">
        <v>468</v>
      </c>
      <c r="B107" s="1" t="s">
        <v>468</v>
      </c>
      <c r="C107" s="7" t="s">
        <v>257</v>
      </c>
      <c r="D107" s="14">
        <v>452.2</v>
      </c>
      <c r="E107" s="21">
        <f>INDEX(frl1617_g1to6cep!$A$3:$F$335,MATCH(Calculation!$A107,frl1617_g1to6cep!$F$3:$F$335,0),5)/100</f>
        <v>0.39299999999999996</v>
      </c>
      <c r="F107" s="8">
        <f t="shared" si="10"/>
        <v>1.141</v>
      </c>
      <c r="G107" s="8">
        <f t="shared" si="11"/>
        <v>0.92200000000000004</v>
      </c>
      <c r="H107" s="8">
        <f t="shared" si="8"/>
        <v>2.0630000000000002</v>
      </c>
      <c r="I107">
        <f>INDEX(StartupfileInput!$A$2:$D$331,MATCH(Calculation!$B107,StartupfileInput!$A$2:$A$331,0),4)</f>
        <v>6737</v>
      </c>
      <c r="J107" s="23">
        <f t="shared" si="14"/>
        <v>6804</v>
      </c>
      <c r="K107" s="9">
        <f t="shared" si="9"/>
        <v>7763</v>
      </c>
      <c r="L107" s="9">
        <f t="shared" si="12"/>
        <v>6274</v>
      </c>
      <c r="M107" s="9">
        <f t="shared" si="13"/>
        <v>14037</v>
      </c>
    </row>
    <row r="108" spans="1:13" ht="12.75" x14ac:dyDescent="0.2">
      <c r="A108" s="7" t="s">
        <v>469</v>
      </c>
      <c r="B108" s="1" t="s">
        <v>469</v>
      </c>
      <c r="C108" s="7" t="s">
        <v>256</v>
      </c>
      <c r="D108" s="14">
        <v>194</v>
      </c>
      <c r="E108" s="21">
        <f>INDEX(frl1617_g1to6cep!$A$3:$F$335,MATCH(Calculation!$A108,frl1617_g1to6cep!$F$3:$F$335,0),5)/100</f>
        <v>0.57499999999999996</v>
      </c>
      <c r="F108" s="8">
        <f t="shared" si="10"/>
        <v>0.71599999999999997</v>
      </c>
      <c r="G108" s="8">
        <f t="shared" si="11"/>
        <v>0.39600000000000002</v>
      </c>
      <c r="H108" s="8">
        <f t="shared" si="8"/>
        <v>1.1120000000000001</v>
      </c>
      <c r="I108">
        <f>INDEX(StartupfileInput!$A$2:$D$331,MATCH(Calculation!$B108,StartupfileInput!$A$2:$A$331,0),4)</f>
        <v>6664</v>
      </c>
      <c r="J108" s="23">
        <f t="shared" si="14"/>
        <v>6736</v>
      </c>
      <c r="K108" s="9">
        <f t="shared" si="9"/>
        <v>4823</v>
      </c>
      <c r="L108" s="9">
        <f t="shared" si="12"/>
        <v>2667</v>
      </c>
      <c r="M108" s="9">
        <f t="shared" si="13"/>
        <v>7490</v>
      </c>
    </row>
    <row r="109" spans="1:13" ht="12.75" x14ac:dyDescent="0.2">
      <c r="A109" s="7" t="s">
        <v>470</v>
      </c>
      <c r="B109" s="1" t="s">
        <v>470</v>
      </c>
      <c r="C109" s="7" t="s">
        <v>724</v>
      </c>
      <c r="D109" s="14">
        <v>1323.5</v>
      </c>
      <c r="E109" s="21">
        <f>INDEX(frl1617_g1to6cep!$A$3:$F$335,MATCH(Calculation!$A109,frl1617_g1to6cep!$F$3:$F$335,0),5)/100</f>
        <v>0.53500000000000003</v>
      </c>
      <c r="F109" s="8">
        <f t="shared" si="10"/>
        <v>4.5460000000000003</v>
      </c>
      <c r="G109" s="8">
        <f t="shared" si="11"/>
        <v>2.7</v>
      </c>
      <c r="H109" s="8">
        <f t="shared" si="8"/>
        <v>7.2460000000000004</v>
      </c>
      <c r="I109">
        <f>INDEX(StartupfileInput!$A$2:$D$331,MATCH(Calculation!$B109,StartupfileInput!$A$2:$A$331,0),4)</f>
        <v>6682</v>
      </c>
      <c r="J109" s="23">
        <f t="shared" si="14"/>
        <v>6749</v>
      </c>
      <c r="K109" s="9">
        <f t="shared" si="9"/>
        <v>30681</v>
      </c>
      <c r="L109" s="9">
        <f t="shared" si="12"/>
        <v>18222</v>
      </c>
      <c r="M109" s="9">
        <f t="shared" si="13"/>
        <v>48903</v>
      </c>
    </row>
    <row r="110" spans="1:13" ht="12.75" x14ac:dyDescent="0.2">
      <c r="A110" s="7" t="s">
        <v>471</v>
      </c>
      <c r="B110" s="1" t="s">
        <v>471</v>
      </c>
      <c r="C110" s="7" t="s">
        <v>725</v>
      </c>
      <c r="D110" s="14">
        <v>413.8</v>
      </c>
      <c r="E110" s="21">
        <f>INDEX(frl1617_g1to6cep!$A$3:$F$335,MATCH(Calculation!$A110,frl1617_g1to6cep!$F$3:$F$335,0),5)/100</f>
        <v>0.46299999999999997</v>
      </c>
      <c r="F110" s="8">
        <f t="shared" si="10"/>
        <v>1.23</v>
      </c>
      <c r="G110" s="8">
        <f t="shared" si="11"/>
        <v>0.84399999999999997</v>
      </c>
      <c r="H110" s="8">
        <f t="shared" si="8"/>
        <v>2.0739999999999998</v>
      </c>
      <c r="I110">
        <f>INDEX(StartupfileInput!$A$2:$D$331,MATCH(Calculation!$B110,StartupfileInput!$A$2:$A$331,0),4)</f>
        <v>6748</v>
      </c>
      <c r="J110" s="23">
        <f t="shared" si="14"/>
        <v>6815</v>
      </c>
      <c r="K110" s="9">
        <f t="shared" si="9"/>
        <v>8382</v>
      </c>
      <c r="L110" s="9">
        <f t="shared" si="12"/>
        <v>5752</v>
      </c>
      <c r="M110" s="9">
        <f t="shared" si="13"/>
        <v>14134</v>
      </c>
    </row>
    <row r="111" spans="1:13" ht="12.75" x14ac:dyDescent="0.2">
      <c r="A111" s="7" t="s">
        <v>472</v>
      </c>
      <c r="B111" s="1" t="s">
        <v>472</v>
      </c>
      <c r="C111" s="7" t="s">
        <v>253</v>
      </c>
      <c r="D111" s="14">
        <v>1591.5</v>
      </c>
      <c r="E111" s="21">
        <f>INDEX(frl1617_g1to6cep!$A$3:$F$335,MATCH(Calculation!$A111,frl1617_g1to6cep!$F$3:$F$335,0),5)/100</f>
        <v>0.44500000000000001</v>
      </c>
      <c r="F111" s="8">
        <f t="shared" si="10"/>
        <v>4.5469999999999997</v>
      </c>
      <c r="G111" s="8">
        <f t="shared" si="11"/>
        <v>3.2469999999999999</v>
      </c>
      <c r="H111" s="8">
        <f t="shared" si="8"/>
        <v>7.7939999999999996</v>
      </c>
      <c r="I111">
        <f>INDEX(StartupfileInput!$A$2:$D$331,MATCH(Calculation!$B111,StartupfileInput!$A$2:$A$331,0),4)</f>
        <v>6664</v>
      </c>
      <c r="J111" s="23">
        <f t="shared" si="14"/>
        <v>6736</v>
      </c>
      <c r="K111" s="9">
        <f t="shared" si="9"/>
        <v>30629</v>
      </c>
      <c r="L111" s="9">
        <f t="shared" si="12"/>
        <v>21871</v>
      </c>
      <c r="M111" s="9">
        <f t="shared" si="13"/>
        <v>52500</v>
      </c>
    </row>
    <row r="112" spans="1:13" ht="12.75" x14ac:dyDescent="0.2">
      <c r="A112" s="7" t="s">
        <v>473</v>
      </c>
      <c r="B112" s="1" t="s">
        <v>473</v>
      </c>
      <c r="C112" s="7" t="s">
        <v>252</v>
      </c>
      <c r="D112" s="14">
        <v>1092.5</v>
      </c>
      <c r="E112" s="21">
        <f>INDEX(frl1617_g1to6cep!$A$3:$F$335,MATCH(Calculation!$A112,frl1617_g1to6cep!$F$3:$F$335,0),5)/100</f>
        <v>0.40399999999999997</v>
      </c>
      <c r="F112" s="8">
        <f t="shared" si="10"/>
        <v>2.8340000000000001</v>
      </c>
      <c r="G112" s="8">
        <f t="shared" si="11"/>
        <v>2.2290000000000001</v>
      </c>
      <c r="H112" s="8">
        <f t="shared" si="8"/>
        <v>5.0630000000000006</v>
      </c>
      <c r="I112">
        <f>INDEX(StartupfileInput!$A$2:$D$331,MATCH(Calculation!$B112,StartupfileInput!$A$2:$A$331,0),4)</f>
        <v>6671</v>
      </c>
      <c r="J112" s="23">
        <f t="shared" si="14"/>
        <v>6738</v>
      </c>
      <c r="K112" s="9">
        <f t="shared" si="9"/>
        <v>19095</v>
      </c>
      <c r="L112" s="9">
        <f t="shared" si="12"/>
        <v>15019</v>
      </c>
      <c r="M112" s="9">
        <f t="shared" si="13"/>
        <v>34114</v>
      </c>
    </row>
    <row r="113" spans="1:13" ht="12.75" x14ac:dyDescent="0.2">
      <c r="A113" s="7" t="s">
        <v>474</v>
      </c>
      <c r="B113" s="1" t="s">
        <v>474</v>
      </c>
      <c r="C113" s="7" t="s">
        <v>251</v>
      </c>
      <c r="D113" s="14">
        <v>3800.2</v>
      </c>
      <c r="E113" s="21">
        <f>INDEX(frl1617_g1to6cep!$A$3:$F$335,MATCH(Calculation!$A113,frl1617_g1to6cep!$F$3:$F$335,0),5)/100</f>
        <v>0.65200000000000002</v>
      </c>
      <c r="F113" s="8">
        <f t="shared" si="10"/>
        <v>15.907</v>
      </c>
      <c r="G113" s="8">
        <f t="shared" si="11"/>
        <v>7.7519999999999998</v>
      </c>
      <c r="H113" s="8">
        <f t="shared" si="8"/>
        <v>23.658999999999999</v>
      </c>
      <c r="I113">
        <f>INDEX(StartupfileInput!$A$2:$D$331,MATCH(Calculation!$B113,StartupfileInput!$A$2:$A$331,0),4)</f>
        <v>6691</v>
      </c>
      <c r="J113" s="23">
        <f t="shared" si="14"/>
        <v>6758</v>
      </c>
      <c r="K113" s="9">
        <f t="shared" si="9"/>
        <v>107500</v>
      </c>
      <c r="L113" s="9">
        <f t="shared" si="12"/>
        <v>52388</v>
      </c>
      <c r="M113" s="9">
        <f t="shared" si="13"/>
        <v>159888</v>
      </c>
    </row>
    <row r="114" spans="1:13" ht="12.75" x14ac:dyDescent="0.2">
      <c r="A114" s="7" t="s">
        <v>475</v>
      </c>
      <c r="B114" s="1" t="s">
        <v>475</v>
      </c>
      <c r="C114" s="7" t="s">
        <v>250</v>
      </c>
      <c r="D114" s="14">
        <v>2143.6</v>
      </c>
      <c r="E114" s="21">
        <f>INDEX(frl1617_g1to6cep!$A$3:$F$335,MATCH(Calculation!$A114,frl1617_g1to6cep!$F$3:$F$335,0),5)/100</f>
        <v>0.46299999999999997</v>
      </c>
      <c r="F114" s="8">
        <f t="shared" si="10"/>
        <v>6.3719999999999999</v>
      </c>
      <c r="G114" s="8">
        <f t="shared" si="11"/>
        <v>4.3730000000000002</v>
      </c>
      <c r="H114" s="8">
        <f t="shared" si="8"/>
        <v>10.745000000000001</v>
      </c>
      <c r="I114">
        <f>INDEX(StartupfileInput!$A$2:$D$331,MATCH(Calculation!$B114,StartupfileInput!$A$2:$A$331,0),4)</f>
        <v>6664</v>
      </c>
      <c r="J114" s="23">
        <f t="shared" si="14"/>
        <v>6736</v>
      </c>
      <c r="K114" s="9">
        <f t="shared" si="9"/>
        <v>42922</v>
      </c>
      <c r="L114" s="9">
        <f t="shared" si="12"/>
        <v>29456</v>
      </c>
      <c r="M114" s="9">
        <f t="shared" si="13"/>
        <v>72378</v>
      </c>
    </row>
    <row r="115" spans="1:13" s="18" customFormat="1" ht="12.75" x14ac:dyDescent="0.2">
      <c r="A115" s="7" t="s">
        <v>476</v>
      </c>
      <c r="B115" s="17" t="s">
        <v>476</v>
      </c>
      <c r="C115" s="18" t="s">
        <v>249</v>
      </c>
      <c r="D115" s="14">
        <v>452</v>
      </c>
      <c r="E115" s="21">
        <f>INDEX(frl1617_g1to6cep!$A$3:$F$335,MATCH(Calculation!$A115,frl1617_g1to6cep!$F$3:$F$335,0),5)/100</f>
        <v>0.30199999999999999</v>
      </c>
      <c r="F115" s="8">
        <f t="shared" si="10"/>
        <v>0.876</v>
      </c>
      <c r="G115" s="8">
        <f t="shared" si="11"/>
        <v>0.92200000000000004</v>
      </c>
      <c r="H115" s="19">
        <f t="shared" si="8"/>
        <v>1.798</v>
      </c>
      <c r="I115">
        <f>INDEX(StartupfileInput!$A$2:$D$331,MATCH(Calculation!$B115,StartupfileInput!$A$2:$A$331,0),4)</f>
        <v>6664</v>
      </c>
      <c r="J115" s="23">
        <f t="shared" si="14"/>
        <v>6736</v>
      </c>
      <c r="K115" s="20">
        <f t="shared" si="9"/>
        <v>5901</v>
      </c>
      <c r="L115" s="9">
        <f t="shared" si="12"/>
        <v>6210</v>
      </c>
      <c r="M115" s="9">
        <f t="shared" si="13"/>
        <v>12111</v>
      </c>
    </row>
    <row r="116" spans="1:13" ht="12.75" x14ac:dyDescent="0.2">
      <c r="A116" s="7" t="s">
        <v>487</v>
      </c>
      <c r="B116" s="1" t="s">
        <v>487</v>
      </c>
      <c r="C116" s="7" t="s">
        <v>2</v>
      </c>
      <c r="D116" s="14">
        <v>281.39999999999998</v>
      </c>
      <c r="E116" s="21">
        <f>INDEX(frl1617_g1to6cep!$A$3:$F$335,MATCH(Calculation!$A116,frl1617_g1to6cep!$F$3:$F$335,0),5)/100</f>
        <v>0.43700000000000006</v>
      </c>
      <c r="F116" s="8">
        <f t="shared" si="10"/>
        <v>0.78900000000000003</v>
      </c>
      <c r="G116" s="8">
        <f t="shared" si="11"/>
        <v>0.57399999999999995</v>
      </c>
      <c r="H116" s="8">
        <f t="shared" si="8"/>
        <v>1.363</v>
      </c>
      <c r="I116">
        <f>INDEX(StartupfileInput!$A$2:$D$331,MATCH(Calculation!$B116,StartupfileInput!$A$2:$A$331,0),4)</f>
        <v>6664</v>
      </c>
      <c r="J116" s="23">
        <f t="shared" si="14"/>
        <v>6736</v>
      </c>
      <c r="K116" s="9">
        <f t="shared" si="9"/>
        <v>5315</v>
      </c>
      <c r="L116" s="9">
        <f t="shared" si="12"/>
        <v>3866</v>
      </c>
      <c r="M116" s="9">
        <f t="shared" si="13"/>
        <v>9181</v>
      </c>
    </row>
    <row r="117" spans="1:13" ht="12.75" x14ac:dyDescent="0.2">
      <c r="A117" s="7" t="s">
        <v>477</v>
      </c>
      <c r="B117" s="1" t="s">
        <v>477</v>
      </c>
      <c r="C117" s="7" t="s">
        <v>248</v>
      </c>
      <c r="D117" s="14">
        <v>444</v>
      </c>
      <c r="E117" s="21">
        <f>INDEX(frl1617_g1to6cep!$A$3:$F$335,MATCH(Calculation!$A117,frl1617_g1to6cep!$F$3:$F$335,0),5)/100</f>
        <v>0.34299999999999997</v>
      </c>
      <c r="F117" s="8">
        <f t="shared" si="10"/>
        <v>0.97799999999999998</v>
      </c>
      <c r="G117" s="8">
        <f t="shared" si="11"/>
        <v>0.90600000000000003</v>
      </c>
      <c r="H117" s="8">
        <f t="shared" si="8"/>
        <v>1.8839999999999999</v>
      </c>
      <c r="I117">
        <f>INDEX(StartupfileInput!$A$2:$D$331,MATCH(Calculation!$B117,StartupfileInput!$A$2:$A$331,0),4)</f>
        <v>6695</v>
      </c>
      <c r="J117" s="23">
        <f t="shared" si="14"/>
        <v>6762</v>
      </c>
      <c r="K117" s="9">
        <f t="shared" si="9"/>
        <v>6613</v>
      </c>
      <c r="L117" s="9">
        <f t="shared" si="12"/>
        <v>6127</v>
      </c>
      <c r="M117" s="9">
        <f t="shared" si="13"/>
        <v>12740</v>
      </c>
    </row>
    <row r="118" spans="1:13" ht="12.75" x14ac:dyDescent="0.2">
      <c r="A118" s="7" t="s">
        <v>478</v>
      </c>
      <c r="B118" s="1" t="s">
        <v>478</v>
      </c>
      <c r="C118" s="7" t="s">
        <v>247</v>
      </c>
      <c r="D118" s="14">
        <v>882.1</v>
      </c>
      <c r="E118" s="21">
        <f>INDEX(frl1617_g1to6cep!$A$3:$F$335,MATCH(Calculation!$A118,frl1617_g1to6cep!$F$3:$F$335,0),5)/100</f>
        <v>0.30499999999999999</v>
      </c>
      <c r="F118" s="8">
        <f t="shared" si="10"/>
        <v>1.7270000000000001</v>
      </c>
      <c r="G118" s="8">
        <f t="shared" si="11"/>
        <v>1.7989999999999999</v>
      </c>
      <c r="H118" s="8">
        <f t="shared" si="8"/>
        <v>3.5259999999999998</v>
      </c>
      <c r="I118">
        <f>INDEX(StartupfileInput!$A$2:$D$331,MATCH(Calculation!$B118,StartupfileInput!$A$2:$A$331,0),4)</f>
        <v>6691</v>
      </c>
      <c r="J118" s="23">
        <f t="shared" si="14"/>
        <v>6758</v>
      </c>
      <c r="K118" s="9">
        <f t="shared" si="9"/>
        <v>11671</v>
      </c>
      <c r="L118" s="9">
        <f t="shared" si="12"/>
        <v>12158</v>
      </c>
      <c r="M118" s="9">
        <f t="shared" si="13"/>
        <v>23829</v>
      </c>
    </row>
    <row r="119" spans="1:13" ht="12.75" x14ac:dyDescent="0.2">
      <c r="A119" s="7" t="s">
        <v>479</v>
      </c>
      <c r="B119" s="1" t="s">
        <v>479</v>
      </c>
      <c r="C119" s="7" t="s">
        <v>246</v>
      </c>
      <c r="D119" s="14">
        <v>426.2</v>
      </c>
      <c r="E119" s="21">
        <f>INDEX(frl1617_g1to6cep!$A$3:$F$335,MATCH(Calculation!$A119,frl1617_g1to6cep!$F$3:$F$335,0),5)/100</f>
        <v>0.40100000000000002</v>
      </c>
      <c r="F119" s="8">
        <f t="shared" si="10"/>
        <v>1.097</v>
      </c>
      <c r="G119" s="8">
        <f t="shared" si="11"/>
        <v>0.86899999999999999</v>
      </c>
      <c r="H119" s="8">
        <f t="shared" si="8"/>
        <v>1.966</v>
      </c>
      <c r="I119">
        <f>INDEX(StartupfileInput!$A$2:$D$331,MATCH(Calculation!$B119,StartupfileInput!$A$2:$A$331,0),4)</f>
        <v>6664</v>
      </c>
      <c r="J119" s="23">
        <f t="shared" si="14"/>
        <v>6736</v>
      </c>
      <c r="K119" s="9">
        <f t="shared" si="9"/>
        <v>7389</v>
      </c>
      <c r="L119" s="9">
        <f t="shared" si="12"/>
        <v>5854</v>
      </c>
      <c r="M119" s="9">
        <f t="shared" si="13"/>
        <v>13243</v>
      </c>
    </row>
    <row r="120" spans="1:13" ht="12.75" x14ac:dyDescent="0.2">
      <c r="A120" s="7" t="s">
        <v>480</v>
      </c>
      <c r="B120" s="1" t="s">
        <v>480</v>
      </c>
      <c r="C120" s="7" t="s">
        <v>245</v>
      </c>
      <c r="D120" s="14">
        <v>1490.7</v>
      </c>
      <c r="E120" s="21">
        <f>INDEX(frl1617_g1to6cep!$A$3:$F$335,MATCH(Calculation!$A120,frl1617_g1to6cep!$F$3:$F$335,0),5)/100</f>
        <v>8.5000000000000006E-2</v>
      </c>
      <c r="F120" s="8">
        <f t="shared" si="10"/>
        <v>0.81299999999999994</v>
      </c>
      <c r="G120" s="8">
        <f t="shared" si="11"/>
        <v>3.0409999999999999</v>
      </c>
      <c r="H120" s="8">
        <f t="shared" si="8"/>
        <v>3.8540000000000001</v>
      </c>
      <c r="I120">
        <f>INDEX(StartupfileInput!$A$2:$D$331,MATCH(Calculation!$B120,StartupfileInput!$A$2:$A$331,0),4)</f>
        <v>6664</v>
      </c>
      <c r="J120" s="23">
        <f t="shared" si="14"/>
        <v>6736</v>
      </c>
      <c r="K120" s="9">
        <f t="shared" si="9"/>
        <v>5476</v>
      </c>
      <c r="L120" s="9">
        <f t="shared" si="12"/>
        <v>20485</v>
      </c>
      <c r="M120" s="9">
        <f t="shared" si="13"/>
        <v>25961</v>
      </c>
    </row>
    <row r="121" spans="1:13" ht="12.75" x14ac:dyDescent="0.2">
      <c r="A121" s="7" t="s">
        <v>481</v>
      </c>
      <c r="B121" s="1" t="s">
        <v>481</v>
      </c>
      <c r="C121" s="7" t="s">
        <v>244</v>
      </c>
      <c r="D121" s="14">
        <v>146</v>
      </c>
      <c r="E121" s="21">
        <f>INDEX(frl1617_g1to6cep!$A$3:$F$335,MATCH(Calculation!$A121,frl1617_g1to6cep!$F$3:$F$335,0),5)/100</f>
        <v>0.70700000000000007</v>
      </c>
      <c r="F121" s="8">
        <f t="shared" si="10"/>
        <v>0.66300000000000003</v>
      </c>
      <c r="G121" s="8">
        <f t="shared" si="11"/>
        <v>0.29799999999999999</v>
      </c>
      <c r="H121" s="8">
        <f t="shared" si="8"/>
        <v>0.96100000000000008</v>
      </c>
      <c r="I121">
        <f>INDEX(StartupfileInput!$A$2:$D$331,MATCH(Calculation!$B121,StartupfileInput!$A$2:$A$331,0),4)</f>
        <v>6831</v>
      </c>
      <c r="J121" s="23">
        <f t="shared" si="14"/>
        <v>6898</v>
      </c>
      <c r="K121" s="9">
        <f t="shared" si="9"/>
        <v>4573</v>
      </c>
      <c r="L121" s="9">
        <f t="shared" si="12"/>
        <v>2056</v>
      </c>
      <c r="M121" s="9">
        <f t="shared" si="13"/>
        <v>6629</v>
      </c>
    </row>
    <row r="122" spans="1:13" ht="12.75" x14ac:dyDescent="0.2">
      <c r="A122" s="7" t="s">
        <v>482</v>
      </c>
      <c r="B122" s="1" t="s">
        <v>482</v>
      </c>
      <c r="C122" s="7" t="s">
        <v>243</v>
      </c>
      <c r="D122" s="14">
        <v>584.70000000000005</v>
      </c>
      <c r="E122" s="21">
        <f>INDEX(frl1617_g1to6cep!$A$3:$F$335,MATCH(Calculation!$A122,frl1617_g1to6cep!$F$3:$F$335,0),5)/100</f>
        <v>0.40700000000000003</v>
      </c>
      <c r="F122" s="8">
        <f t="shared" si="10"/>
        <v>1.528</v>
      </c>
      <c r="G122" s="8">
        <f t="shared" si="11"/>
        <v>1.1930000000000001</v>
      </c>
      <c r="H122" s="8">
        <f t="shared" si="8"/>
        <v>2.7210000000000001</v>
      </c>
      <c r="I122">
        <f>INDEX(StartupfileInput!$A$2:$D$331,MATCH(Calculation!$B122,StartupfileInput!$A$2:$A$331,0),4)</f>
        <v>6764</v>
      </c>
      <c r="J122" s="23">
        <f t="shared" si="14"/>
        <v>6831</v>
      </c>
      <c r="K122" s="9">
        <f t="shared" si="9"/>
        <v>10438</v>
      </c>
      <c r="L122" s="9">
        <f t="shared" si="12"/>
        <v>8149</v>
      </c>
      <c r="M122" s="9">
        <f t="shared" si="13"/>
        <v>18587</v>
      </c>
    </row>
    <row r="123" spans="1:13" ht="12.75" x14ac:dyDescent="0.2">
      <c r="A123" s="7" t="s">
        <v>483</v>
      </c>
      <c r="B123" s="1" t="s">
        <v>483</v>
      </c>
      <c r="C123" s="7" t="s">
        <v>242</v>
      </c>
      <c r="D123" s="14">
        <v>1979</v>
      </c>
      <c r="E123" s="21">
        <f>INDEX(frl1617_g1to6cep!$A$3:$F$335,MATCH(Calculation!$A123,frl1617_g1to6cep!$F$3:$F$335,0),5)/100</f>
        <v>0.40799999999999997</v>
      </c>
      <c r="F123" s="8">
        <f t="shared" si="10"/>
        <v>5.1840000000000002</v>
      </c>
      <c r="G123" s="8">
        <f t="shared" si="11"/>
        <v>4.0369999999999999</v>
      </c>
      <c r="H123" s="8">
        <f t="shared" si="8"/>
        <v>9.2210000000000001</v>
      </c>
      <c r="I123">
        <f>INDEX(StartupfileInput!$A$2:$D$331,MATCH(Calculation!$B123,StartupfileInput!$A$2:$A$331,0),4)</f>
        <v>6664</v>
      </c>
      <c r="J123" s="23">
        <f t="shared" si="14"/>
        <v>6736</v>
      </c>
      <c r="K123" s="9">
        <f t="shared" si="9"/>
        <v>34919</v>
      </c>
      <c r="L123" s="9">
        <f t="shared" si="12"/>
        <v>27194</v>
      </c>
      <c r="M123" s="9">
        <f t="shared" si="13"/>
        <v>62113</v>
      </c>
    </row>
    <row r="124" spans="1:13" ht="12.75" x14ac:dyDescent="0.2">
      <c r="A124" s="7" t="s">
        <v>484</v>
      </c>
      <c r="B124" s="1" t="s">
        <v>484</v>
      </c>
      <c r="C124" s="7" t="s">
        <v>241</v>
      </c>
      <c r="D124" s="14">
        <v>278</v>
      </c>
      <c r="E124" s="21">
        <f>INDEX(frl1617_g1to6cep!$A$3:$F$335,MATCH(Calculation!$A124,frl1617_g1to6cep!$F$3:$F$335,0),5)/100</f>
        <v>0.30499999999999999</v>
      </c>
      <c r="F124" s="8">
        <f t="shared" si="10"/>
        <v>0.54400000000000004</v>
      </c>
      <c r="G124" s="8">
        <f t="shared" si="11"/>
        <v>0.56699999999999995</v>
      </c>
      <c r="H124" s="8">
        <f t="shared" si="8"/>
        <v>1.111</v>
      </c>
      <c r="I124">
        <f>INDEX(StartupfileInput!$A$2:$D$331,MATCH(Calculation!$B124,StartupfileInput!$A$2:$A$331,0),4)</f>
        <v>6667</v>
      </c>
      <c r="J124" s="23">
        <f t="shared" si="14"/>
        <v>6736</v>
      </c>
      <c r="K124" s="9">
        <f t="shared" si="9"/>
        <v>3664</v>
      </c>
      <c r="L124" s="9">
        <f t="shared" si="12"/>
        <v>3820</v>
      </c>
      <c r="M124" s="9">
        <f t="shared" si="13"/>
        <v>7484</v>
      </c>
    </row>
    <row r="125" spans="1:13" ht="12.75" x14ac:dyDescent="0.2">
      <c r="A125" s="7" t="s">
        <v>485</v>
      </c>
      <c r="B125" s="1" t="s">
        <v>485</v>
      </c>
      <c r="C125" s="7" t="s">
        <v>240</v>
      </c>
      <c r="D125" s="14">
        <v>390</v>
      </c>
      <c r="E125" s="21">
        <f>INDEX(frl1617_g1to6cep!$A$3:$F$335,MATCH(Calculation!$A125,frl1617_g1to6cep!$F$3:$F$335,0),5)/100</f>
        <v>0.49700000000000005</v>
      </c>
      <c r="F125" s="8">
        <f t="shared" si="10"/>
        <v>1.244</v>
      </c>
      <c r="G125" s="8">
        <f t="shared" si="11"/>
        <v>0.79600000000000004</v>
      </c>
      <c r="H125" s="8">
        <f t="shared" si="8"/>
        <v>2.04</v>
      </c>
      <c r="I125">
        <f>INDEX(StartupfileInput!$A$2:$D$331,MATCH(Calculation!$B125,StartupfileInput!$A$2:$A$331,0),4)</f>
        <v>6679</v>
      </c>
      <c r="J125" s="23">
        <f t="shared" si="14"/>
        <v>6746</v>
      </c>
      <c r="K125" s="9">
        <f t="shared" si="9"/>
        <v>8392</v>
      </c>
      <c r="L125" s="9">
        <f t="shared" si="12"/>
        <v>5370</v>
      </c>
      <c r="M125" s="9">
        <f t="shared" si="13"/>
        <v>13762</v>
      </c>
    </row>
    <row r="126" spans="1:13" ht="12.75" x14ac:dyDescent="0.2">
      <c r="A126" s="7" t="s">
        <v>514</v>
      </c>
      <c r="B126" s="1" t="s">
        <v>514</v>
      </c>
      <c r="C126" s="7" t="s">
        <v>212</v>
      </c>
      <c r="D126" s="14">
        <v>1238.9000000000001</v>
      </c>
      <c r="E126" s="21">
        <f>INDEX(frl1617_g1to6cep!$A$3:$F$335,MATCH(Calculation!$A126,frl1617_g1to6cep!$F$3:$F$335,0),5)/100</f>
        <v>0.49700000000000005</v>
      </c>
      <c r="F126" s="8">
        <f t="shared" si="10"/>
        <v>3.9529999999999998</v>
      </c>
      <c r="G126" s="8">
        <f t="shared" si="11"/>
        <v>2.5270000000000001</v>
      </c>
      <c r="H126" s="8">
        <f t="shared" si="8"/>
        <v>6.48</v>
      </c>
      <c r="I126">
        <f>INDEX(StartupfileInput!$A$2:$D$331,MATCH(Calculation!$B126,StartupfileInput!$A$2:$A$331,0),4)</f>
        <v>6738</v>
      </c>
      <c r="J126" s="23">
        <f t="shared" si="14"/>
        <v>6805</v>
      </c>
      <c r="K126" s="9">
        <f t="shared" si="9"/>
        <v>26900</v>
      </c>
      <c r="L126" s="9">
        <f t="shared" si="12"/>
        <v>17196</v>
      </c>
      <c r="M126" s="9">
        <f t="shared" si="13"/>
        <v>44096</v>
      </c>
    </row>
    <row r="127" spans="1:13" ht="12.75" x14ac:dyDescent="0.2">
      <c r="A127" s="7" t="s">
        <v>488</v>
      </c>
      <c r="B127" s="1" t="s">
        <v>488</v>
      </c>
      <c r="C127" s="7" t="s">
        <v>238</v>
      </c>
      <c r="D127" s="14">
        <v>1598.1</v>
      </c>
      <c r="E127" s="21">
        <f>INDEX(frl1617_g1to6cep!$A$3:$F$335,MATCH(Calculation!$A127,frl1617_g1to6cep!$F$3:$F$335,0),5)/100</f>
        <v>0.37200000000000005</v>
      </c>
      <c r="F127" s="8">
        <f t="shared" si="10"/>
        <v>3.8170000000000002</v>
      </c>
      <c r="G127" s="8">
        <f t="shared" si="11"/>
        <v>3.26</v>
      </c>
      <c r="H127" s="8">
        <f t="shared" si="8"/>
        <v>7.077</v>
      </c>
      <c r="I127">
        <f>INDEX(StartupfileInput!$A$2:$D$331,MATCH(Calculation!$B127,StartupfileInput!$A$2:$A$331,0),4)</f>
        <v>6687</v>
      </c>
      <c r="J127" s="23">
        <f t="shared" si="14"/>
        <v>6754</v>
      </c>
      <c r="K127" s="9">
        <f t="shared" si="9"/>
        <v>25780</v>
      </c>
      <c r="L127" s="9">
        <f t="shared" si="12"/>
        <v>22018</v>
      </c>
      <c r="M127" s="9">
        <f t="shared" si="13"/>
        <v>47798</v>
      </c>
    </row>
    <row r="128" spans="1:13" ht="12.75" x14ac:dyDescent="0.2">
      <c r="A128" s="7" t="s">
        <v>489</v>
      </c>
      <c r="B128" s="1" t="s">
        <v>489</v>
      </c>
      <c r="C128" s="7" t="s">
        <v>237</v>
      </c>
      <c r="D128" s="14">
        <v>503.9</v>
      </c>
      <c r="E128" s="21">
        <f>INDEX(frl1617_g1to6cep!$A$3:$F$335,MATCH(Calculation!$A128,frl1617_g1to6cep!$F$3:$F$335,0),5)/100</f>
        <v>0.373</v>
      </c>
      <c r="F128" s="8">
        <f t="shared" si="10"/>
        <v>1.2070000000000001</v>
      </c>
      <c r="G128" s="8">
        <f t="shared" si="11"/>
        <v>1.028</v>
      </c>
      <c r="H128" s="8">
        <f t="shared" si="8"/>
        <v>2.2350000000000003</v>
      </c>
      <c r="I128">
        <f>INDEX(StartupfileInput!$A$2:$D$331,MATCH(Calculation!$B128,StartupfileInput!$A$2:$A$331,0),4)</f>
        <v>6729</v>
      </c>
      <c r="J128" s="23">
        <f t="shared" si="14"/>
        <v>6796</v>
      </c>
      <c r="K128" s="9">
        <f t="shared" si="9"/>
        <v>8203</v>
      </c>
      <c r="L128" s="9">
        <f t="shared" si="12"/>
        <v>6986</v>
      </c>
      <c r="M128" s="9">
        <f t="shared" si="13"/>
        <v>15189</v>
      </c>
    </row>
    <row r="129" spans="1:13" ht="12.75" x14ac:dyDescent="0.2">
      <c r="A129" s="7" t="s">
        <v>490</v>
      </c>
      <c r="B129" s="1" t="s">
        <v>490</v>
      </c>
      <c r="C129" s="7" t="s">
        <v>236</v>
      </c>
      <c r="D129" s="14">
        <v>654.20000000000005</v>
      </c>
      <c r="E129" s="21">
        <f>INDEX(frl1617_g1to6cep!$A$3:$F$335,MATCH(Calculation!$A129,frl1617_g1to6cep!$F$3:$F$335,0),5)/100</f>
        <v>0.30099999999999999</v>
      </c>
      <c r="F129" s="8">
        <f t="shared" si="10"/>
        <v>1.264</v>
      </c>
      <c r="G129" s="8">
        <f t="shared" si="11"/>
        <v>1.335</v>
      </c>
      <c r="H129" s="8">
        <f t="shared" si="8"/>
        <v>2.5990000000000002</v>
      </c>
      <c r="I129">
        <f>INDEX(StartupfileInput!$A$2:$D$331,MATCH(Calculation!$B129,StartupfileInput!$A$2:$A$331,0),4)</f>
        <v>6664</v>
      </c>
      <c r="J129" s="23">
        <f t="shared" si="14"/>
        <v>6736</v>
      </c>
      <c r="K129" s="9">
        <f t="shared" si="9"/>
        <v>8514</v>
      </c>
      <c r="L129" s="9">
        <f t="shared" si="12"/>
        <v>8993</v>
      </c>
      <c r="M129" s="9">
        <f t="shared" si="13"/>
        <v>17507</v>
      </c>
    </row>
    <row r="130" spans="1:13" ht="12.75" x14ac:dyDescent="0.2">
      <c r="A130" s="7" t="s">
        <v>491</v>
      </c>
      <c r="B130" s="1" t="s">
        <v>491</v>
      </c>
      <c r="C130" s="7" t="s">
        <v>235</v>
      </c>
      <c r="D130" s="14">
        <v>447.6</v>
      </c>
      <c r="E130" s="21">
        <f>INDEX(frl1617_g1to6cep!$A$3:$F$335,MATCH(Calculation!$A130,frl1617_g1to6cep!$F$3:$F$335,0),5)/100</f>
        <v>0.32100000000000001</v>
      </c>
      <c r="F130" s="8">
        <f t="shared" si="10"/>
        <v>0.92200000000000004</v>
      </c>
      <c r="G130" s="8">
        <f t="shared" si="11"/>
        <v>0.91300000000000003</v>
      </c>
      <c r="H130" s="8">
        <f t="shared" si="8"/>
        <v>1.835</v>
      </c>
      <c r="I130">
        <f>INDEX(StartupfileInput!$A$2:$D$331,MATCH(Calculation!$B130,StartupfileInput!$A$2:$A$331,0),4)</f>
        <v>6688</v>
      </c>
      <c r="J130" s="23">
        <f t="shared" si="14"/>
        <v>6755</v>
      </c>
      <c r="K130" s="9">
        <f t="shared" si="9"/>
        <v>6228</v>
      </c>
      <c r="L130" s="9">
        <f t="shared" si="12"/>
        <v>6167</v>
      </c>
      <c r="M130" s="9">
        <f t="shared" si="13"/>
        <v>12395</v>
      </c>
    </row>
    <row r="131" spans="1:13" ht="12.75" x14ac:dyDescent="0.2">
      <c r="A131" s="7" t="s">
        <v>493</v>
      </c>
      <c r="B131" s="1" t="s">
        <v>493</v>
      </c>
      <c r="C131" s="7" t="s">
        <v>27</v>
      </c>
      <c r="D131" s="14">
        <v>333.7</v>
      </c>
      <c r="E131" s="21">
        <f>INDEX(frl1617_g1to6cep!$A$3:$F$335,MATCH(Calculation!$A131,frl1617_g1to6cep!$F$3:$F$335,0),5)/100</f>
        <v>0.20800000000000002</v>
      </c>
      <c r="F131" s="8">
        <f t="shared" si="10"/>
        <v>0.44600000000000001</v>
      </c>
      <c r="G131" s="8">
        <f t="shared" si="11"/>
        <v>0.68100000000000005</v>
      </c>
      <c r="H131" s="8">
        <f t="shared" si="8"/>
        <v>1.127</v>
      </c>
      <c r="I131">
        <f>INDEX(StartupfileInput!$A$2:$D$331,MATCH(Calculation!$B131,StartupfileInput!$A$2:$A$331,0),4)</f>
        <v>6764</v>
      </c>
      <c r="J131" s="23">
        <f t="shared" si="14"/>
        <v>6831</v>
      </c>
      <c r="K131" s="9">
        <f t="shared" si="9"/>
        <v>3047</v>
      </c>
      <c r="L131" s="9">
        <f t="shared" si="12"/>
        <v>4652</v>
      </c>
      <c r="M131" s="9">
        <f t="shared" si="13"/>
        <v>7699</v>
      </c>
    </row>
    <row r="132" spans="1:13" ht="12.75" x14ac:dyDescent="0.2">
      <c r="A132" s="7" t="s">
        <v>494</v>
      </c>
      <c r="B132" s="1" t="s">
        <v>494</v>
      </c>
      <c r="C132" s="7" t="s">
        <v>232</v>
      </c>
      <c r="D132" s="14">
        <v>221</v>
      </c>
      <c r="E132" s="21">
        <f>INDEX(frl1617_g1to6cep!$A$3:$F$335,MATCH(Calculation!$A132,frl1617_g1to6cep!$F$3:$F$335,0),5)/100</f>
        <v>0.63600000000000001</v>
      </c>
      <c r="F132" s="8">
        <f t="shared" si="10"/>
        <v>0.90200000000000002</v>
      </c>
      <c r="G132" s="8">
        <f t="shared" si="11"/>
        <v>0.45100000000000001</v>
      </c>
      <c r="H132" s="8">
        <f t="shared" ref="H132:H195" si="15">SUM(F132:G132)</f>
        <v>1.353</v>
      </c>
      <c r="I132">
        <f>INDEX(StartupfileInput!$A$2:$D$331,MATCH(Calculation!$B132,StartupfileInput!$A$2:$A$331,0),4)</f>
        <v>6805</v>
      </c>
      <c r="J132" s="23">
        <f t="shared" si="14"/>
        <v>6872</v>
      </c>
      <c r="K132" s="9">
        <f t="shared" ref="K132:K195" si="16">ROUND(F132*J132,0)</f>
        <v>6199</v>
      </c>
      <c r="L132" s="9">
        <f t="shared" si="12"/>
        <v>3099</v>
      </c>
      <c r="M132" s="9">
        <f t="shared" si="13"/>
        <v>9298</v>
      </c>
    </row>
    <row r="133" spans="1:13" ht="12.75" x14ac:dyDescent="0.2">
      <c r="A133" s="7" t="s">
        <v>495</v>
      </c>
      <c r="B133" s="1" t="s">
        <v>495</v>
      </c>
      <c r="C133" s="7" t="s">
        <v>231</v>
      </c>
      <c r="D133" s="14">
        <v>1200.2</v>
      </c>
      <c r="E133" s="21">
        <f>INDEX(frl1617_g1to6cep!$A$3:$F$335,MATCH(Calculation!$A133,frl1617_g1to6cep!$F$3:$F$335,0),5)/100</f>
        <v>0.53</v>
      </c>
      <c r="F133" s="8">
        <f t="shared" ref="F133:F196" si="17">ROUND(D133*E133*$F$3,3)</f>
        <v>4.0839999999999996</v>
      </c>
      <c r="G133" s="8">
        <f t="shared" ref="G133:G196" si="18">ROUND(D133*$G$3,3)</f>
        <v>2.448</v>
      </c>
      <c r="H133" s="8">
        <f t="shared" si="15"/>
        <v>6.532</v>
      </c>
      <c r="I133">
        <f>INDEX(StartupfileInput!$A$2:$D$331,MATCH(Calculation!$B133,StartupfileInput!$A$2:$A$331,0),4)</f>
        <v>6664</v>
      </c>
      <c r="J133" s="23">
        <f t="shared" si="14"/>
        <v>6736</v>
      </c>
      <c r="K133" s="9">
        <f t="shared" si="16"/>
        <v>27510</v>
      </c>
      <c r="L133" s="9">
        <f t="shared" ref="L133:L196" si="19">M133-K133</f>
        <v>16490</v>
      </c>
      <c r="M133" s="9">
        <f t="shared" ref="M133:M196" si="20">ROUND(H133*J133,0)</f>
        <v>44000</v>
      </c>
    </row>
    <row r="134" spans="1:13" ht="12.75" x14ac:dyDescent="0.2">
      <c r="A134" s="7" t="s">
        <v>496</v>
      </c>
      <c r="B134" s="1" t="s">
        <v>496</v>
      </c>
      <c r="C134" s="7" t="s">
        <v>230</v>
      </c>
      <c r="D134" s="14">
        <v>1430.9</v>
      </c>
      <c r="E134" s="21">
        <f>INDEX(frl1617_g1to6cep!$A$3:$F$335,MATCH(Calculation!$A134,frl1617_g1to6cep!$F$3:$F$335,0),5)/100</f>
        <v>0.36499999999999999</v>
      </c>
      <c r="F134" s="8">
        <f t="shared" si="17"/>
        <v>3.3530000000000002</v>
      </c>
      <c r="G134" s="8">
        <f t="shared" si="18"/>
        <v>2.919</v>
      </c>
      <c r="H134" s="8">
        <f t="shared" si="15"/>
        <v>6.2720000000000002</v>
      </c>
      <c r="I134">
        <f>INDEX(StartupfileInput!$A$2:$D$331,MATCH(Calculation!$B134,StartupfileInput!$A$2:$A$331,0),4)</f>
        <v>6704</v>
      </c>
      <c r="J134" s="23">
        <f t="shared" si="14"/>
        <v>6771</v>
      </c>
      <c r="K134" s="9">
        <f t="shared" si="16"/>
        <v>22703</v>
      </c>
      <c r="L134" s="9">
        <f t="shared" si="19"/>
        <v>19765</v>
      </c>
      <c r="M134" s="9">
        <f t="shared" si="20"/>
        <v>42468</v>
      </c>
    </row>
    <row r="135" spans="1:13" ht="12.75" x14ac:dyDescent="0.2">
      <c r="A135" s="7" t="s">
        <v>497</v>
      </c>
      <c r="B135" s="1" t="s">
        <v>497</v>
      </c>
      <c r="C135" s="7" t="s">
        <v>229</v>
      </c>
      <c r="D135" s="14">
        <v>346.3</v>
      </c>
      <c r="E135" s="21">
        <f>INDEX(frl1617_g1to6cep!$A$3:$F$335,MATCH(Calculation!$A135,frl1617_g1to6cep!$F$3:$F$335,0),5)/100</f>
        <v>0.75700000000000001</v>
      </c>
      <c r="F135" s="8">
        <f t="shared" si="17"/>
        <v>1.6830000000000001</v>
      </c>
      <c r="G135" s="8">
        <f t="shared" si="18"/>
        <v>0.70599999999999996</v>
      </c>
      <c r="H135" s="8">
        <f t="shared" si="15"/>
        <v>2.3890000000000002</v>
      </c>
      <c r="I135">
        <f>INDEX(StartupfileInput!$A$2:$D$331,MATCH(Calculation!$B135,StartupfileInput!$A$2:$A$331,0),4)</f>
        <v>6664</v>
      </c>
      <c r="J135" s="23">
        <f t="shared" si="14"/>
        <v>6736</v>
      </c>
      <c r="K135" s="9">
        <f t="shared" si="16"/>
        <v>11337</v>
      </c>
      <c r="L135" s="9">
        <f t="shared" si="19"/>
        <v>4755</v>
      </c>
      <c r="M135" s="9">
        <f t="shared" si="20"/>
        <v>16092</v>
      </c>
    </row>
    <row r="136" spans="1:13" ht="12.75" x14ac:dyDescent="0.2">
      <c r="A136" s="7" t="s">
        <v>498</v>
      </c>
      <c r="B136" s="1" t="s">
        <v>498</v>
      </c>
      <c r="C136" s="7" t="s">
        <v>228</v>
      </c>
      <c r="D136" s="14">
        <v>306.89999999999998</v>
      </c>
      <c r="E136" s="21">
        <f>INDEX(frl1617_g1to6cep!$A$3:$F$335,MATCH(Calculation!$A136,frl1617_g1to6cep!$F$3:$F$335,0),5)/100</f>
        <v>0.34600000000000003</v>
      </c>
      <c r="F136" s="8">
        <f t="shared" si="17"/>
        <v>0.68200000000000005</v>
      </c>
      <c r="G136" s="8">
        <f t="shared" si="18"/>
        <v>0.626</v>
      </c>
      <c r="H136" s="8">
        <f t="shared" si="15"/>
        <v>1.3080000000000001</v>
      </c>
      <c r="I136">
        <f>INDEX(StartupfileInput!$A$2:$D$331,MATCH(Calculation!$B136,StartupfileInput!$A$2:$A$331,0),4)</f>
        <v>6735</v>
      </c>
      <c r="J136" s="23">
        <f t="shared" si="14"/>
        <v>6802</v>
      </c>
      <c r="K136" s="9">
        <f t="shared" si="16"/>
        <v>4639</v>
      </c>
      <c r="L136" s="9">
        <f t="shared" si="19"/>
        <v>4258</v>
      </c>
      <c r="M136" s="9">
        <f t="shared" si="20"/>
        <v>8897</v>
      </c>
    </row>
    <row r="137" spans="1:13" ht="12.75" x14ac:dyDescent="0.2">
      <c r="A137" s="7" t="s">
        <v>499</v>
      </c>
      <c r="B137" s="1" t="s">
        <v>499</v>
      </c>
      <c r="C137" s="7" t="s">
        <v>227</v>
      </c>
      <c r="D137" s="14">
        <v>627.9</v>
      </c>
      <c r="E137" s="21">
        <f>INDEX(frl1617_g1to6cep!$A$3:$F$335,MATCH(Calculation!$A137,frl1617_g1to6cep!$F$3:$F$335,0),5)/100</f>
        <v>0.51900000000000002</v>
      </c>
      <c r="F137" s="8">
        <f t="shared" si="17"/>
        <v>2.0920000000000001</v>
      </c>
      <c r="G137" s="8">
        <f t="shared" si="18"/>
        <v>1.2809999999999999</v>
      </c>
      <c r="H137" s="8">
        <f t="shared" si="15"/>
        <v>3.3730000000000002</v>
      </c>
      <c r="I137">
        <f>INDEX(StartupfileInput!$A$2:$D$331,MATCH(Calculation!$B137,StartupfileInput!$A$2:$A$331,0),4)</f>
        <v>6711</v>
      </c>
      <c r="J137" s="23">
        <f t="shared" si="14"/>
        <v>6778</v>
      </c>
      <c r="K137" s="9">
        <f t="shared" si="16"/>
        <v>14180</v>
      </c>
      <c r="L137" s="9">
        <f t="shared" si="19"/>
        <v>8682</v>
      </c>
      <c r="M137" s="9">
        <f t="shared" si="20"/>
        <v>22862</v>
      </c>
    </row>
    <row r="138" spans="1:13" ht="12.75" x14ac:dyDescent="0.2">
      <c r="A138" s="7" t="s">
        <v>500</v>
      </c>
      <c r="B138" s="1" t="s">
        <v>500</v>
      </c>
      <c r="C138" s="7" t="s">
        <v>226</v>
      </c>
      <c r="D138" s="14">
        <v>617.20000000000005</v>
      </c>
      <c r="E138" s="21">
        <f>INDEX(frl1617_g1to6cep!$A$3:$F$335,MATCH(Calculation!$A138,frl1617_g1to6cep!$F$3:$F$335,0),5)/100</f>
        <v>0.217</v>
      </c>
      <c r="F138" s="8">
        <f t="shared" si="17"/>
        <v>0.86</v>
      </c>
      <c r="G138" s="8">
        <f t="shared" si="18"/>
        <v>1.2589999999999999</v>
      </c>
      <c r="H138" s="8">
        <f t="shared" si="15"/>
        <v>2.1189999999999998</v>
      </c>
      <c r="I138">
        <f>INDEX(StartupfileInput!$A$2:$D$331,MATCH(Calculation!$B138,StartupfileInput!$A$2:$A$331,0),4)</f>
        <v>6664</v>
      </c>
      <c r="J138" s="23">
        <f t="shared" si="14"/>
        <v>6736</v>
      </c>
      <c r="K138" s="9">
        <f t="shared" si="16"/>
        <v>5793</v>
      </c>
      <c r="L138" s="9">
        <f t="shared" si="19"/>
        <v>8481</v>
      </c>
      <c r="M138" s="9">
        <f t="shared" si="20"/>
        <v>14274</v>
      </c>
    </row>
    <row r="139" spans="1:13" ht="12.75" x14ac:dyDescent="0.2">
      <c r="A139" s="7" t="s">
        <v>501</v>
      </c>
      <c r="B139" s="1" t="s">
        <v>501</v>
      </c>
      <c r="C139" s="7" t="s">
        <v>225</v>
      </c>
      <c r="D139" s="14">
        <v>526.1</v>
      </c>
      <c r="E139" s="21">
        <f>INDEX(frl1617_g1to6cep!$A$3:$F$335,MATCH(Calculation!$A139,frl1617_g1to6cep!$F$3:$F$335,0),5)/100</f>
        <v>0.14599999999999999</v>
      </c>
      <c r="F139" s="8">
        <f t="shared" si="17"/>
        <v>0.49299999999999999</v>
      </c>
      <c r="G139" s="8">
        <f t="shared" si="18"/>
        <v>1.073</v>
      </c>
      <c r="H139" s="8">
        <f t="shared" si="15"/>
        <v>1.5659999999999998</v>
      </c>
      <c r="I139">
        <f>INDEX(StartupfileInput!$A$2:$D$331,MATCH(Calculation!$B139,StartupfileInput!$A$2:$A$331,0),4)</f>
        <v>6664</v>
      </c>
      <c r="J139" s="23">
        <f t="shared" si="14"/>
        <v>6736</v>
      </c>
      <c r="K139" s="9">
        <f t="shared" si="16"/>
        <v>3321</v>
      </c>
      <c r="L139" s="9">
        <f t="shared" si="19"/>
        <v>7228</v>
      </c>
      <c r="M139" s="9">
        <f t="shared" si="20"/>
        <v>10549</v>
      </c>
    </row>
    <row r="140" spans="1:13" ht="12.75" x14ac:dyDescent="0.2">
      <c r="A140" s="7" t="s">
        <v>502</v>
      </c>
      <c r="B140" s="1" t="s">
        <v>502</v>
      </c>
      <c r="C140" s="7" t="s">
        <v>224</v>
      </c>
      <c r="D140" s="14">
        <v>1160.4000000000001</v>
      </c>
      <c r="E140" s="21">
        <f>INDEX(frl1617_g1to6cep!$A$3:$F$335,MATCH(Calculation!$A140,frl1617_g1to6cep!$F$3:$F$335,0),5)/100</f>
        <v>0.50900000000000001</v>
      </c>
      <c r="F140" s="8">
        <f t="shared" si="17"/>
        <v>3.7919999999999998</v>
      </c>
      <c r="G140" s="8">
        <f t="shared" si="18"/>
        <v>2.367</v>
      </c>
      <c r="H140" s="8">
        <f t="shared" si="15"/>
        <v>6.1589999999999998</v>
      </c>
      <c r="I140">
        <f>INDEX(StartupfileInput!$A$2:$D$331,MATCH(Calculation!$B140,StartupfileInput!$A$2:$A$331,0),4)</f>
        <v>6787</v>
      </c>
      <c r="J140" s="23">
        <f t="shared" si="14"/>
        <v>6854</v>
      </c>
      <c r="K140" s="9">
        <f t="shared" si="16"/>
        <v>25990</v>
      </c>
      <c r="L140" s="9">
        <f t="shared" si="19"/>
        <v>16224</v>
      </c>
      <c r="M140" s="9">
        <f t="shared" si="20"/>
        <v>42214</v>
      </c>
    </row>
    <row r="141" spans="1:13" ht="12.75" x14ac:dyDescent="0.2">
      <c r="A141" s="7" t="s">
        <v>503</v>
      </c>
      <c r="B141" s="1" t="s">
        <v>503</v>
      </c>
      <c r="C141" s="7" t="s">
        <v>223</v>
      </c>
      <c r="D141" s="14">
        <v>444.4</v>
      </c>
      <c r="E141" s="21">
        <f>INDEX(frl1617_g1to6cep!$A$3:$F$335,MATCH(Calculation!$A141,frl1617_g1to6cep!$F$3:$F$335,0),5)/100</f>
        <v>0.44</v>
      </c>
      <c r="F141" s="8">
        <f t="shared" si="17"/>
        <v>1.2549999999999999</v>
      </c>
      <c r="G141" s="8">
        <f t="shared" si="18"/>
        <v>0.90700000000000003</v>
      </c>
      <c r="H141" s="8">
        <f t="shared" si="15"/>
        <v>2.1619999999999999</v>
      </c>
      <c r="I141">
        <f>INDEX(StartupfileInput!$A$2:$D$331,MATCH(Calculation!$B141,StartupfileInput!$A$2:$A$331,0),4)</f>
        <v>6776</v>
      </c>
      <c r="J141" s="23">
        <f t="shared" ref="J141:J204" si="21">MAX(I141+$I$3,6736)</f>
        <v>6843</v>
      </c>
      <c r="K141" s="9">
        <f t="shared" si="16"/>
        <v>8588</v>
      </c>
      <c r="L141" s="9">
        <f t="shared" si="19"/>
        <v>6207</v>
      </c>
      <c r="M141" s="9">
        <f t="shared" si="20"/>
        <v>14795</v>
      </c>
    </row>
    <row r="142" spans="1:13" ht="12.75" x14ac:dyDescent="0.2">
      <c r="A142" s="7" t="s">
        <v>504</v>
      </c>
      <c r="B142" s="1" t="s">
        <v>504</v>
      </c>
      <c r="C142" s="7" t="s">
        <v>222</v>
      </c>
      <c r="D142" s="14">
        <v>677</v>
      </c>
      <c r="E142" s="21">
        <f>INDEX(frl1617_g1to6cep!$A$3:$F$335,MATCH(Calculation!$A142,frl1617_g1to6cep!$F$3:$F$335,0),5)/100</f>
        <v>0.28999999999999998</v>
      </c>
      <c r="F142" s="8">
        <f t="shared" si="17"/>
        <v>1.26</v>
      </c>
      <c r="G142" s="8">
        <f t="shared" si="18"/>
        <v>1.381</v>
      </c>
      <c r="H142" s="8">
        <f t="shared" si="15"/>
        <v>2.641</v>
      </c>
      <c r="I142">
        <f>INDEX(StartupfileInput!$A$2:$D$331,MATCH(Calculation!$B142,StartupfileInput!$A$2:$A$331,0),4)</f>
        <v>6839</v>
      </c>
      <c r="J142" s="23">
        <f t="shared" si="21"/>
        <v>6906</v>
      </c>
      <c r="K142" s="9">
        <f t="shared" si="16"/>
        <v>8702</v>
      </c>
      <c r="L142" s="9">
        <f t="shared" si="19"/>
        <v>9537</v>
      </c>
      <c r="M142" s="9">
        <f t="shared" si="20"/>
        <v>18239</v>
      </c>
    </row>
    <row r="143" spans="1:13" ht="12.75" x14ac:dyDescent="0.2">
      <c r="A143" s="7" t="s">
        <v>505</v>
      </c>
      <c r="B143" s="1" t="s">
        <v>505</v>
      </c>
      <c r="C143" s="7" t="s">
        <v>221</v>
      </c>
      <c r="D143" s="14">
        <v>1203.0999999999999</v>
      </c>
      <c r="E143" s="21">
        <f>INDEX(frl1617_g1to6cep!$A$3:$F$335,MATCH(Calculation!$A143,frl1617_g1to6cep!$F$3:$F$335,0),5)/100</f>
        <v>0.46600000000000003</v>
      </c>
      <c r="F143" s="8">
        <f t="shared" si="17"/>
        <v>3.5990000000000002</v>
      </c>
      <c r="G143" s="8">
        <f t="shared" si="18"/>
        <v>2.4540000000000002</v>
      </c>
      <c r="H143" s="8">
        <f t="shared" si="15"/>
        <v>6.0530000000000008</v>
      </c>
      <c r="I143">
        <f>INDEX(StartupfileInput!$A$2:$D$331,MATCH(Calculation!$B143,StartupfileInput!$A$2:$A$331,0),4)</f>
        <v>6664</v>
      </c>
      <c r="J143" s="23">
        <f t="shared" si="21"/>
        <v>6736</v>
      </c>
      <c r="K143" s="9">
        <f t="shared" si="16"/>
        <v>24243</v>
      </c>
      <c r="L143" s="9">
        <f t="shared" si="19"/>
        <v>16530</v>
      </c>
      <c r="M143" s="9">
        <f t="shared" si="20"/>
        <v>40773</v>
      </c>
    </row>
    <row r="144" spans="1:13" ht="12.75" x14ac:dyDescent="0.2">
      <c r="A144" s="7" t="s">
        <v>512</v>
      </c>
      <c r="B144" s="1" t="s">
        <v>512</v>
      </c>
      <c r="C144" s="7" t="s">
        <v>214</v>
      </c>
      <c r="D144" s="14">
        <v>679.5</v>
      </c>
      <c r="E144" s="21">
        <f>INDEX(frl1617_g1to6cep!$A$3:$F$335,MATCH(Calculation!$A144,frl1617_g1to6cep!$F$3:$F$335,0),5)/100</f>
        <v>0.436</v>
      </c>
      <c r="F144" s="8">
        <f t="shared" si="17"/>
        <v>1.9019999999999999</v>
      </c>
      <c r="G144" s="8">
        <f t="shared" si="18"/>
        <v>1.3859999999999999</v>
      </c>
      <c r="H144" s="8">
        <f t="shared" si="15"/>
        <v>3.2879999999999998</v>
      </c>
      <c r="I144">
        <f>INDEX(StartupfileInput!$A$2:$D$331,MATCH(Calculation!$B144,StartupfileInput!$A$2:$A$331,0),4)</f>
        <v>6765</v>
      </c>
      <c r="J144" s="23">
        <f t="shared" si="21"/>
        <v>6832</v>
      </c>
      <c r="K144" s="9">
        <f t="shared" si="16"/>
        <v>12994</v>
      </c>
      <c r="L144" s="9">
        <f t="shared" si="19"/>
        <v>9470</v>
      </c>
      <c r="M144" s="9">
        <f t="shared" si="20"/>
        <v>22464</v>
      </c>
    </row>
    <row r="145" spans="1:13" ht="12.75" x14ac:dyDescent="0.2">
      <c r="A145" s="7" t="s">
        <v>506</v>
      </c>
      <c r="B145" s="1" t="s">
        <v>506</v>
      </c>
      <c r="C145" s="7" t="s">
        <v>220</v>
      </c>
      <c r="D145" s="14">
        <v>1430.5</v>
      </c>
      <c r="E145" s="21">
        <f>INDEX(frl1617_g1to6cep!$A$3:$F$335,MATCH(Calculation!$A145,frl1617_g1to6cep!$F$3:$F$335,0),5)/100</f>
        <v>0.41100000000000003</v>
      </c>
      <c r="F145" s="8">
        <f t="shared" si="17"/>
        <v>3.7749999999999999</v>
      </c>
      <c r="G145" s="8">
        <f t="shared" si="18"/>
        <v>2.9180000000000001</v>
      </c>
      <c r="H145" s="8">
        <f t="shared" si="15"/>
        <v>6.6929999999999996</v>
      </c>
      <c r="I145">
        <f>INDEX(StartupfileInput!$A$2:$D$331,MATCH(Calculation!$B145,StartupfileInput!$A$2:$A$331,0),4)</f>
        <v>6664</v>
      </c>
      <c r="J145" s="23">
        <f t="shared" si="21"/>
        <v>6736</v>
      </c>
      <c r="K145" s="9">
        <f t="shared" si="16"/>
        <v>25428</v>
      </c>
      <c r="L145" s="9">
        <f t="shared" si="19"/>
        <v>19656</v>
      </c>
      <c r="M145" s="9">
        <f t="shared" si="20"/>
        <v>45084</v>
      </c>
    </row>
    <row r="146" spans="1:13" ht="12.75" x14ac:dyDescent="0.2">
      <c r="A146" s="7" t="s">
        <v>507</v>
      </c>
      <c r="B146" s="1" t="s">
        <v>507</v>
      </c>
      <c r="C146" s="7" t="s">
        <v>219</v>
      </c>
      <c r="D146" s="14">
        <v>3421.1</v>
      </c>
      <c r="E146" s="21">
        <f>INDEX(frl1617_g1to6cep!$A$3:$F$335,MATCH(Calculation!$A146,frl1617_g1to6cep!$F$3:$F$335,0),5)/100</f>
        <v>0.29399999999999998</v>
      </c>
      <c r="F146" s="8">
        <f t="shared" si="17"/>
        <v>6.4569999999999999</v>
      </c>
      <c r="G146" s="8">
        <f t="shared" si="18"/>
        <v>6.9790000000000001</v>
      </c>
      <c r="H146" s="8">
        <f t="shared" si="15"/>
        <v>13.436</v>
      </c>
      <c r="I146">
        <f>INDEX(StartupfileInput!$A$2:$D$331,MATCH(Calculation!$B146,StartupfileInput!$A$2:$A$331,0),4)</f>
        <v>6664</v>
      </c>
      <c r="J146" s="23">
        <f t="shared" si="21"/>
        <v>6736</v>
      </c>
      <c r="K146" s="9">
        <f t="shared" si="16"/>
        <v>43494</v>
      </c>
      <c r="L146" s="9">
        <f t="shared" si="19"/>
        <v>47011</v>
      </c>
      <c r="M146" s="9">
        <f t="shared" si="20"/>
        <v>90505</v>
      </c>
    </row>
    <row r="147" spans="1:13" ht="12.75" x14ac:dyDescent="0.2">
      <c r="A147" s="7" t="s">
        <v>508</v>
      </c>
      <c r="B147" s="1" t="s">
        <v>508</v>
      </c>
      <c r="C147" s="7" t="s">
        <v>218</v>
      </c>
      <c r="D147" s="14">
        <v>857.3</v>
      </c>
      <c r="E147" s="21">
        <f>INDEX(frl1617_g1to6cep!$A$3:$F$335,MATCH(Calculation!$A147,frl1617_g1to6cep!$F$3:$F$335,0),5)/100</f>
        <v>0.27200000000000002</v>
      </c>
      <c r="F147" s="8">
        <f t="shared" si="17"/>
        <v>1.4970000000000001</v>
      </c>
      <c r="G147" s="8">
        <f t="shared" si="18"/>
        <v>1.7490000000000001</v>
      </c>
      <c r="H147" s="8">
        <f t="shared" si="15"/>
        <v>3.2460000000000004</v>
      </c>
      <c r="I147">
        <f>INDEX(StartupfileInput!$A$2:$D$331,MATCH(Calculation!$B147,StartupfileInput!$A$2:$A$331,0),4)</f>
        <v>6664</v>
      </c>
      <c r="J147" s="23">
        <f t="shared" si="21"/>
        <v>6736</v>
      </c>
      <c r="K147" s="9">
        <f t="shared" si="16"/>
        <v>10084</v>
      </c>
      <c r="L147" s="9">
        <f t="shared" si="19"/>
        <v>11781</v>
      </c>
      <c r="M147" s="9">
        <f t="shared" si="20"/>
        <v>21865</v>
      </c>
    </row>
    <row r="148" spans="1:13" ht="12.75" x14ac:dyDescent="0.2">
      <c r="A148" s="7" t="s">
        <v>509</v>
      </c>
      <c r="B148" s="1" t="s">
        <v>509</v>
      </c>
      <c r="C148" s="7" t="s">
        <v>217</v>
      </c>
      <c r="D148" s="14">
        <v>14197.5</v>
      </c>
      <c r="E148" s="21">
        <f>INDEX(frl1617_g1to6cep!$A$3:$F$335,MATCH(Calculation!$A148,frl1617_g1to6cep!$F$3:$F$335,0),5)/100</f>
        <v>0.38900000000000001</v>
      </c>
      <c r="F148" s="8">
        <f t="shared" si="17"/>
        <v>35.457000000000001</v>
      </c>
      <c r="G148" s="8">
        <f t="shared" si="18"/>
        <v>28.963000000000001</v>
      </c>
      <c r="H148" s="8">
        <f t="shared" si="15"/>
        <v>64.42</v>
      </c>
      <c r="I148">
        <f>INDEX(StartupfileInput!$A$2:$D$331,MATCH(Calculation!$B148,StartupfileInput!$A$2:$A$331,0),4)</f>
        <v>6681</v>
      </c>
      <c r="J148" s="23">
        <f t="shared" si="21"/>
        <v>6748</v>
      </c>
      <c r="K148" s="9">
        <f t="shared" si="16"/>
        <v>239264</v>
      </c>
      <c r="L148" s="9">
        <f t="shared" si="19"/>
        <v>195442</v>
      </c>
      <c r="M148" s="9">
        <f t="shared" si="20"/>
        <v>434706</v>
      </c>
    </row>
    <row r="149" spans="1:13" ht="12.75" x14ac:dyDescent="0.2">
      <c r="A149" s="7" t="s">
        <v>510</v>
      </c>
      <c r="B149" s="1" t="s">
        <v>510</v>
      </c>
      <c r="C149" s="7" t="s">
        <v>216</v>
      </c>
      <c r="D149" s="14">
        <v>1097.2</v>
      </c>
      <c r="E149" s="21">
        <f>INDEX(frl1617_g1to6cep!$A$3:$F$335,MATCH(Calculation!$A149,frl1617_g1to6cep!$F$3:$F$335,0),5)/100</f>
        <v>0.41799999999999998</v>
      </c>
      <c r="F149" s="8">
        <f t="shared" si="17"/>
        <v>2.944</v>
      </c>
      <c r="G149" s="8">
        <f t="shared" si="18"/>
        <v>2.238</v>
      </c>
      <c r="H149" s="8">
        <f t="shared" si="15"/>
        <v>5.1820000000000004</v>
      </c>
      <c r="I149">
        <f>INDEX(StartupfileInput!$A$2:$D$331,MATCH(Calculation!$B149,StartupfileInput!$A$2:$A$331,0),4)</f>
        <v>6669</v>
      </c>
      <c r="J149" s="23">
        <f t="shared" si="21"/>
        <v>6736</v>
      </c>
      <c r="K149" s="9">
        <f t="shared" si="16"/>
        <v>19831</v>
      </c>
      <c r="L149" s="9">
        <f t="shared" si="19"/>
        <v>15075</v>
      </c>
      <c r="M149" s="9">
        <f t="shared" si="20"/>
        <v>34906</v>
      </c>
    </row>
    <row r="150" spans="1:13" ht="12.75" x14ac:dyDescent="0.2">
      <c r="A150" s="7" t="s">
        <v>511</v>
      </c>
      <c r="B150" s="1" t="s">
        <v>511</v>
      </c>
      <c r="C150" s="7" t="s">
        <v>215</v>
      </c>
      <c r="D150" s="14">
        <v>544.70000000000005</v>
      </c>
      <c r="E150" s="21">
        <f>INDEX(frl1617_g1to6cep!$A$3:$F$335,MATCH(Calculation!$A150,frl1617_g1to6cep!$F$3:$F$335,0),5)/100</f>
        <v>0.36599999999999999</v>
      </c>
      <c r="F150" s="8">
        <f t="shared" si="17"/>
        <v>1.28</v>
      </c>
      <c r="G150" s="8">
        <f t="shared" si="18"/>
        <v>1.111</v>
      </c>
      <c r="H150" s="8">
        <f t="shared" si="15"/>
        <v>2.391</v>
      </c>
      <c r="I150">
        <f>INDEX(StartupfileInput!$A$2:$D$331,MATCH(Calculation!$B150,StartupfileInput!$A$2:$A$331,0),4)</f>
        <v>6664</v>
      </c>
      <c r="J150" s="23">
        <f t="shared" si="21"/>
        <v>6736</v>
      </c>
      <c r="K150" s="9">
        <f t="shared" si="16"/>
        <v>8622</v>
      </c>
      <c r="L150" s="9">
        <f t="shared" si="19"/>
        <v>7484</v>
      </c>
      <c r="M150" s="9">
        <f t="shared" si="20"/>
        <v>16106</v>
      </c>
    </row>
    <row r="151" spans="1:13" ht="12.75" x14ac:dyDescent="0.2">
      <c r="A151" s="7" t="s">
        <v>513</v>
      </c>
      <c r="B151" s="1" t="s">
        <v>513</v>
      </c>
      <c r="C151" s="7" t="s">
        <v>726</v>
      </c>
      <c r="D151" s="14">
        <v>403</v>
      </c>
      <c r="E151" s="21">
        <f>INDEX(frl1617_g1to6cep!$A$3:$F$335,MATCH(Calculation!$A151,frl1617_g1to6cep!$F$3:$F$335,0),5)/100</f>
        <v>0.19800000000000001</v>
      </c>
      <c r="F151" s="8">
        <f t="shared" si="17"/>
        <v>0.51200000000000001</v>
      </c>
      <c r="G151" s="8">
        <f t="shared" si="18"/>
        <v>0.82199999999999995</v>
      </c>
      <c r="H151" s="8">
        <f t="shared" si="15"/>
        <v>1.3340000000000001</v>
      </c>
      <c r="I151">
        <f>INDEX(StartupfileInput!$A$2:$D$331,MATCH(Calculation!$B151,StartupfileInput!$A$2:$A$331,0),4)</f>
        <v>6739</v>
      </c>
      <c r="J151" s="23">
        <f t="shared" si="21"/>
        <v>6806</v>
      </c>
      <c r="K151" s="9">
        <f t="shared" si="16"/>
        <v>3485</v>
      </c>
      <c r="L151" s="9">
        <f t="shared" si="19"/>
        <v>5594</v>
      </c>
      <c r="M151" s="9">
        <f t="shared" si="20"/>
        <v>9079</v>
      </c>
    </row>
    <row r="152" spans="1:13" ht="12.75" x14ac:dyDescent="0.2">
      <c r="A152" s="7" t="s">
        <v>515</v>
      </c>
      <c r="B152" s="1" t="s">
        <v>515</v>
      </c>
      <c r="C152" s="7" t="s">
        <v>211</v>
      </c>
      <c r="D152" s="14">
        <v>908</v>
      </c>
      <c r="E152" s="21">
        <f>INDEX(frl1617_g1to6cep!$A$3:$F$335,MATCH(Calculation!$A152,frl1617_g1to6cep!$F$3:$F$335,0),5)/100</f>
        <v>0.21600000000000003</v>
      </c>
      <c r="F152" s="8">
        <f t="shared" si="17"/>
        <v>1.2589999999999999</v>
      </c>
      <c r="G152" s="8">
        <f t="shared" si="18"/>
        <v>1.8520000000000001</v>
      </c>
      <c r="H152" s="8">
        <f t="shared" si="15"/>
        <v>3.1109999999999998</v>
      </c>
      <c r="I152">
        <f>INDEX(StartupfileInput!$A$2:$D$331,MATCH(Calculation!$B152,StartupfileInput!$A$2:$A$331,0),4)</f>
        <v>6664</v>
      </c>
      <c r="J152" s="23">
        <f t="shared" si="21"/>
        <v>6736</v>
      </c>
      <c r="K152" s="9">
        <f t="shared" si="16"/>
        <v>8481</v>
      </c>
      <c r="L152" s="9">
        <f t="shared" si="19"/>
        <v>12475</v>
      </c>
      <c r="M152" s="9">
        <f t="shared" si="20"/>
        <v>20956</v>
      </c>
    </row>
    <row r="153" spans="1:13" ht="12.75" x14ac:dyDescent="0.2">
      <c r="A153" s="7" t="s">
        <v>516</v>
      </c>
      <c r="B153" s="1" t="s">
        <v>516</v>
      </c>
      <c r="C153" s="7" t="s">
        <v>210</v>
      </c>
      <c r="D153" s="14">
        <v>7074.1</v>
      </c>
      <c r="E153" s="21">
        <f>INDEX(frl1617_g1to6cep!$A$3:$F$335,MATCH(Calculation!$A153,frl1617_g1to6cep!$F$3:$F$335,0),5)/100</f>
        <v>0.23</v>
      </c>
      <c r="F153" s="8">
        <f t="shared" si="17"/>
        <v>10.446</v>
      </c>
      <c r="G153" s="8">
        <f t="shared" si="18"/>
        <v>14.430999999999999</v>
      </c>
      <c r="H153" s="8">
        <f t="shared" si="15"/>
        <v>24.876999999999999</v>
      </c>
      <c r="I153">
        <f>INDEX(StartupfileInput!$A$2:$D$331,MATCH(Calculation!$B153,StartupfileInput!$A$2:$A$331,0),4)</f>
        <v>6664</v>
      </c>
      <c r="J153" s="23">
        <f t="shared" si="21"/>
        <v>6736</v>
      </c>
      <c r="K153" s="9">
        <f t="shared" si="16"/>
        <v>70364</v>
      </c>
      <c r="L153" s="9">
        <f t="shared" si="19"/>
        <v>97207</v>
      </c>
      <c r="M153" s="9">
        <f t="shared" si="20"/>
        <v>167571</v>
      </c>
    </row>
    <row r="154" spans="1:13" ht="12.75" x14ac:dyDescent="0.2">
      <c r="A154" s="7" t="s">
        <v>517</v>
      </c>
      <c r="B154" s="1" t="s">
        <v>517</v>
      </c>
      <c r="C154" s="7" t="s">
        <v>209</v>
      </c>
      <c r="D154" s="14">
        <v>1909.7</v>
      </c>
      <c r="E154" s="21">
        <f>INDEX(frl1617_g1to6cep!$A$3:$F$335,MATCH(Calculation!$A154,frl1617_g1to6cep!$F$3:$F$335,0),5)/100</f>
        <v>0.67099999999999993</v>
      </c>
      <c r="F154" s="8">
        <f t="shared" si="17"/>
        <v>8.2270000000000003</v>
      </c>
      <c r="G154" s="8">
        <f t="shared" si="18"/>
        <v>3.8959999999999999</v>
      </c>
      <c r="H154" s="8">
        <f t="shared" si="15"/>
        <v>12.123000000000001</v>
      </c>
      <c r="I154">
        <f>INDEX(StartupfileInput!$A$2:$D$331,MATCH(Calculation!$B154,StartupfileInput!$A$2:$A$331,0),4)</f>
        <v>6664</v>
      </c>
      <c r="J154" s="23">
        <f t="shared" si="21"/>
        <v>6736</v>
      </c>
      <c r="K154" s="9">
        <f t="shared" si="16"/>
        <v>55417</v>
      </c>
      <c r="L154" s="9">
        <f t="shared" si="19"/>
        <v>26244</v>
      </c>
      <c r="M154" s="9">
        <f t="shared" si="20"/>
        <v>81661</v>
      </c>
    </row>
    <row r="155" spans="1:13" ht="12.75" x14ac:dyDescent="0.2">
      <c r="A155" s="7" t="s">
        <v>518</v>
      </c>
      <c r="B155" s="1" t="s">
        <v>518</v>
      </c>
      <c r="C155" s="7" t="s">
        <v>208</v>
      </c>
      <c r="D155" s="14">
        <v>341.3</v>
      </c>
      <c r="E155" s="21">
        <f>INDEX(frl1617_g1to6cep!$A$3:$F$335,MATCH(Calculation!$A155,frl1617_g1to6cep!$F$3:$F$335,0),5)/100</f>
        <v>0.31</v>
      </c>
      <c r="F155" s="8">
        <f t="shared" si="17"/>
        <v>0.67900000000000005</v>
      </c>
      <c r="G155" s="8">
        <f t="shared" si="18"/>
        <v>0.69599999999999995</v>
      </c>
      <c r="H155" s="8">
        <f t="shared" si="15"/>
        <v>1.375</v>
      </c>
      <c r="I155">
        <f>INDEX(StartupfileInput!$A$2:$D$331,MATCH(Calculation!$B155,StartupfileInput!$A$2:$A$331,0),4)</f>
        <v>6708</v>
      </c>
      <c r="J155" s="23">
        <f t="shared" si="21"/>
        <v>6775</v>
      </c>
      <c r="K155" s="9">
        <f t="shared" si="16"/>
        <v>4600</v>
      </c>
      <c r="L155" s="9">
        <f t="shared" si="19"/>
        <v>4716</v>
      </c>
      <c r="M155" s="9">
        <f t="shared" si="20"/>
        <v>9316</v>
      </c>
    </row>
    <row r="156" spans="1:13" ht="12.75" x14ac:dyDescent="0.2">
      <c r="A156" s="7" t="s">
        <v>519</v>
      </c>
      <c r="B156" s="1" t="s">
        <v>519</v>
      </c>
      <c r="C156" s="7" t="s">
        <v>207</v>
      </c>
      <c r="D156" s="14">
        <v>456.4</v>
      </c>
      <c r="E156" s="21">
        <f>INDEX(frl1617_g1to6cep!$A$3:$F$335,MATCH(Calculation!$A156,frl1617_g1to6cep!$F$3:$F$335,0),5)/100</f>
        <v>0.33799999999999997</v>
      </c>
      <c r="F156" s="8">
        <f t="shared" si="17"/>
        <v>0.99</v>
      </c>
      <c r="G156" s="8">
        <f t="shared" si="18"/>
        <v>0.93100000000000005</v>
      </c>
      <c r="H156" s="8">
        <f t="shared" si="15"/>
        <v>1.921</v>
      </c>
      <c r="I156">
        <f>INDEX(StartupfileInput!$A$2:$D$331,MATCH(Calculation!$B156,StartupfileInput!$A$2:$A$331,0),4)</f>
        <v>6767</v>
      </c>
      <c r="J156" s="23">
        <f t="shared" si="21"/>
        <v>6834</v>
      </c>
      <c r="K156" s="9">
        <f t="shared" si="16"/>
        <v>6766</v>
      </c>
      <c r="L156" s="9">
        <f t="shared" si="19"/>
        <v>6362</v>
      </c>
      <c r="M156" s="9">
        <f t="shared" si="20"/>
        <v>13128</v>
      </c>
    </row>
    <row r="157" spans="1:13" ht="12.75" x14ac:dyDescent="0.2">
      <c r="A157" s="7" t="s">
        <v>520</v>
      </c>
      <c r="B157" s="1" t="s">
        <v>520</v>
      </c>
      <c r="C157" s="7" t="s">
        <v>206</v>
      </c>
      <c r="D157" s="14">
        <v>1763.9</v>
      </c>
      <c r="E157" s="21">
        <f>INDEX(frl1617_g1to6cep!$A$3:$F$335,MATCH(Calculation!$A157,frl1617_g1to6cep!$F$3:$F$335,0),5)/100</f>
        <v>0.47100000000000003</v>
      </c>
      <c r="F157" s="8">
        <f t="shared" si="17"/>
        <v>5.3339999999999996</v>
      </c>
      <c r="G157" s="8">
        <f t="shared" si="18"/>
        <v>3.5979999999999999</v>
      </c>
      <c r="H157" s="8">
        <f t="shared" si="15"/>
        <v>8.9319999999999986</v>
      </c>
      <c r="I157">
        <f>INDEX(StartupfileInput!$A$2:$D$331,MATCH(Calculation!$B157,StartupfileInput!$A$2:$A$331,0),4)</f>
        <v>6664</v>
      </c>
      <c r="J157" s="23">
        <f t="shared" si="21"/>
        <v>6736</v>
      </c>
      <c r="K157" s="9">
        <f t="shared" si="16"/>
        <v>35930</v>
      </c>
      <c r="L157" s="9">
        <f t="shared" si="19"/>
        <v>24236</v>
      </c>
      <c r="M157" s="9">
        <f t="shared" si="20"/>
        <v>60166</v>
      </c>
    </row>
    <row r="158" spans="1:13" ht="12.75" x14ac:dyDescent="0.2">
      <c r="A158" s="7" t="s">
        <v>521</v>
      </c>
      <c r="B158" s="1" t="s">
        <v>521</v>
      </c>
      <c r="C158" s="7" t="s">
        <v>205</v>
      </c>
      <c r="D158" s="14">
        <v>614.6</v>
      </c>
      <c r="E158" s="21">
        <f>INDEX(frl1617_g1to6cep!$A$3:$F$335,MATCH(Calculation!$A158,frl1617_g1to6cep!$F$3:$F$335,0),5)/100</f>
        <v>0.42399999999999999</v>
      </c>
      <c r="F158" s="8">
        <f t="shared" si="17"/>
        <v>1.673</v>
      </c>
      <c r="G158" s="8">
        <f t="shared" si="18"/>
        <v>1.254</v>
      </c>
      <c r="H158" s="8">
        <f t="shared" si="15"/>
        <v>2.927</v>
      </c>
      <c r="I158">
        <f>INDEX(StartupfileInput!$A$2:$D$331,MATCH(Calculation!$B158,StartupfileInput!$A$2:$A$331,0),4)</f>
        <v>6664</v>
      </c>
      <c r="J158" s="23">
        <f t="shared" si="21"/>
        <v>6736</v>
      </c>
      <c r="K158" s="9">
        <f t="shared" si="16"/>
        <v>11269</v>
      </c>
      <c r="L158" s="9">
        <f t="shared" si="19"/>
        <v>8447</v>
      </c>
      <c r="M158" s="9">
        <f t="shared" si="20"/>
        <v>19716</v>
      </c>
    </row>
    <row r="159" spans="1:13" ht="12.75" x14ac:dyDescent="0.2">
      <c r="A159" s="7" t="s">
        <v>522</v>
      </c>
      <c r="B159" s="1" t="s">
        <v>522</v>
      </c>
      <c r="C159" s="7" t="s">
        <v>204</v>
      </c>
      <c r="D159" s="14">
        <v>306.3</v>
      </c>
      <c r="E159" s="21">
        <f>INDEX(frl1617_g1to6cep!$A$3:$F$335,MATCH(Calculation!$A159,frl1617_g1to6cep!$F$3:$F$335,0),5)/100</f>
        <v>0.61599999999999999</v>
      </c>
      <c r="F159" s="8">
        <f t="shared" si="17"/>
        <v>1.2110000000000001</v>
      </c>
      <c r="G159" s="8">
        <f t="shared" si="18"/>
        <v>0.625</v>
      </c>
      <c r="H159" s="8">
        <f t="shared" si="15"/>
        <v>1.8360000000000001</v>
      </c>
      <c r="I159">
        <f>INDEX(StartupfileInput!$A$2:$D$331,MATCH(Calculation!$B159,StartupfileInput!$A$2:$A$331,0),4)</f>
        <v>6664</v>
      </c>
      <c r="J159" s="23">
        <f t="shared" si="21"/>
        <v>6736</v>
      </c>
      <c r="K159" s="9">
        <f t="shared" si="16"/>
        <v>8157</v>
      </c>
      <c r="L159" s="9">
        <f t="shared" si="19"/>
        <v>4210</v>
      </c>
      <c r="M159" s="9">
        <f t="shared" si="20"/>
        <v>12367</v>
      </c>
    </row>
    <row r="160" spans="1:13" ht="12.75" x14ac:dyDescent="0.2">
      <c r="A160" s="7" t="s">
        <v>523</v>
      </c>
      <c r="B160" s="1" t="s">
        <v>523</v>
      </c>
      <c r="C160" s="7" t="s">
        <v>203</v>
      </c>
      <c r="D160" s="14">
        <v>281</v>
      </c>
      <c r="E160" s="21">
        <f>INDEX(frl1617_g1to6cep!$A$3:$F$335,MATCH(Calculation!$A160,frl1617_g1to6cep!$F$3:$F$335,0),5)/100</f>
        <v>0.77700000000000002</v>
      </c>
      <c r="F160" s="8">
        <f t="shared" si="17"/>
        <v>1.4019999999999999</v>
      </c>
      <c r="G160" s="8">
        <f t="shared" si="18"/>
        <v>0.57299999999999995</v>
      </c>
      <c r="H160" s="8">
        <f t="shared" si="15"/>
        <v>1.9749999999999999</v>
      </c>
      <c r="I160">
        <f>INDEX(StartupfileInput!$A$2:$D$331,MATCH(Calculation!$B160,StartupfileInput!$A$2:$A$331,0),4)</f>
        <v>6664</v>
      </c>
      <c r="J160" s="23">
        <f t="shared" si="21"/>
        <v>6736</v>
      </c>
      <c r="K160" s="9">
        <f t="shared" si="16"/>
        <v>9444</v>
      </c>
      <c r="L160" s="9">
        <f t="shared" si="19"/>
        <v>3860</v>
      </c>
      <c r="M160" s="9">
        <f t="shared" si="20"/>
        <v>13304</v>
      </c>
    </row>
    <row r="161" spans="1:13" ht="12.75" x14ac:dyDescent="0.2">
      <c r="A161" s="7" t="s">
        <v>524</v>
      </c>
      <c r="B161" s="1" t="s">
        <v>524</v>
      </c>
      <c r="C161" s="7" t="s">
        <v>202</v>
      </c>
      <c r="D161" s="14">
        <v>575.20000000000005</v>
      </c>
      <c r="E161" s="21">
        <f>INDEX(frl1617_g1to6cep!$A$3:$F$335,MATCH(Calculation!$A161,frl1617_g1to6cep!$F$3:$F$335,0),5)/100</f>
        <v>0.19800000000000001</v>
      </c>
      <c r="F161" s="8">
        <f t="shared" si="17"/>
        <v>0.73099999999999998</v>
      </c>
      <c r="G161" s="8">
        <f t="shared" si="18"/>
        <v>1.173</v>
      </c>
      <c r="H161" s="8">
        <f t="shared" si="15"/>
        <v>1.9039999999999999</v>
      </c>
      <c r="I161">
        <f>INDEX(StartupfileInput!$A$2:$D$331,MATCH(Calculation!$B161,StartupfileInput!$A$2:$A$331,0),4)</f>
        <v>6664</v>
      </c>
      <c r="J161" s="23">
        <f t="shared" si="21"/>
        <v>6736</v>
      </c>
      <c r="K161" s="9">
        <f t="shared" si="16"/>
        <v>4924</v>
      </c>
      <c r="L161" s="9">
        <f t="shared" si="19"/>
        <v>7901</v>
      </c>
      <c r="M161" s="9">
        <f t="shared" si="20"/>
        <v>12825</v>
      </c>
    </row>
    <row r="162" spans="1:13" ht="12.75" x14ac:dyDescent="0.2">
      <c r="A162" s="7" t="s">
        <v>526</v>
      </c>
      <c r="B162" s="1" t="s">
        <v>526</v>
      </c>
      <c r="C162" s="7" t="s">
        <v>201</v>
      </c>
      <c r="D162" s="14">
        <v>2184.3000000000002</v>
      </c>
      <c r="E162" s="21">
        <f>INDEX(frl1617_g1to6cep!$A$3:$F$335,MATCH(Calculation!$A162,frl1617_g1to6cep!$F$3:$F$335,0),5)/100</f>
        <v>0.37799999999999995</v>
      </c>
      <c r="F162" s="8">
        <f t="shared" si="17"/>
        <v>5.3010000000000002</v>
      </c>
      <c r="G162" s="8">
        <f t="shared" si="18"/>
        <v>4.4560000000000004</v>
      </c>
      <c r="H162" s="8">
        <f t="shared" si="15"/>
        <v>9.7570000000000014</v>
      </c>
      <c r="I162">
        <f>INDEX(StartupfileInput!$A$2:$D$331,MATCH(Calculation!$B162,StartupfileInput!$A$2:$A$331,0),4)</f>
        <v>6664</v>
      </c>
      <c r="J162" s="23">
        <f t="shared" si="21"/>
        <v>6736</v>
      </c>
      <c r="K162" s="9">
        <f t="shared" si="16"/>
        <v>35708</v>
      </c>
      <c r="L162" s="9">
        <f t="shared" si="19"/>
        <v>30015</v>
      </c>
      <c r="M162" s="9">
        <f t="shared" si="20"/>
        <v>65723</v>
      </c>
    </row>
    <row r="163" spans="1:13" ht="12.75" x14ac:dyDescent="0.2">
      <c r="A163" s="7" t="s">
        <v>527</v>
      </c>
      <c r="B163" s="1" t="s">
        <v>527</v>
      </c>
      <c r="C163" s="7" t="s">
        <v>200</v>
      </c>
      <c r="D163" s="14">
        <v>460.5</v>
      </c>
      <c r="E163" s="21">
        <f>INDEX(frl1617_g1to6cep!$A$3:$F$335,MATCH(Calculation!$A163,frl1617_g1to6cep!$F$3:$F$335,0),5)/100</f>
        <v>0.55799999999999994</v>
      </c>
      <c r="F163" s="8">
        <f t="shared" si="17"/>
        <v>1.65</v>
      </c>
      <c r="G163" s="8">
        <f t="shared" si="18"/>
        <v>0.93899999999999995</v>
      </c>
      <c r="H163" s="8">
        <f t="shared" si="15"/>
        <v>2.589</v>
      </c>
      <c r="I163">
        <f>INDEX(StartupfileInput!$A$2:$D$331,MATCH(Calculation!$B163,StartupfileInput!$A$2:$A$331,0),4)</f>
        <v>6664</v>
      </c>
      <c r="J163" s="23">
        <f t="shared" si="21"/>
        <v>6736</v>
      </c>
      <c r="K163" s="9">
        <f t="shared" si="16"/>
        <v>11114</v>
      </c>
      <c r="L163" s="9">
        <f t="shared" si="19"/>
        <v>6326</v>
      </c>
      <c r="M163" s="9">
        <f t="shared" si="20"/>
        <v>17440</v>
      </c>
    </row>
    <row r="164" spans="1:13" ht="12.75" x14ac:dyDescent="0.2">
      <c r="A164" s="7" t="s">
        <v>528</v>
      </c>
      <c r="B164" s="1" t="s">
        <v>528</v>
      </c>
      <c r="C164" s="7" t="s">
        <v>199</v>
      </c>
      <c r="D164" s="14">
        <v>2475.6</v>
      </c>
      <c r="E164" s="21">
        <f>INDEX(frl1617_g1to6cep!$A$3:$F$335,MATCH(Calculation!$A164,frl1617_g1to6cep!$F$3:$F$335,0),5)/100</f>
        <v>0.39500000000000002</v>
      </c>
      <c r="F164" s="8">
        <f t="shared" si="17"/>
        <v>6.2779999999999996</v>
      </c>
      <c r="G164" s="8">
        <f t="shared" si="18"/>
        <v>5.05</v>
      </c>
      <c r="H164" s="8">
        <f t="shared" si="15"/>
        <v>11.327999999999999</v>
      </c>
      <c r="I164">
        <f>INDEX(StartupfileInput!$A$2:$D$331,MATCH(Calculation!$B164,StartupfileInput!$A$2:$A$331,0),4)</f>
        <v>6664</v>
      </c>
      <c r="J164" s="23">
        <f t="shared" si="21"/>
        <v>6736</v>
      </c>
      <c r="K164" s="9">
        <f t="shared" si="16"/>
        <v>42289</v>
      </c>
      <c r="L164" s="9">
        <f t="shared" si="19"/>
        <v>34016</v>
      </c>
      <c r="M164" s="9">
        <f t="shared" si="20"/>
        <v>76305</v>
      </c>
    </row>
    <row r="165" spans="1:13" ht="12.75" x14ac:dyDescent="0.2">
      <c r="A165" s="7" t="s">
        <v>530</v>
      </c>
      <c r="B165" s="1" t="s">
        <v>530</v>
      </c>
      <c r="C165" s="7" t="s">
        <v>197</v>
      </c>
      <c r="D165" s="14">
        <v>7436.2</v>
      </c>
      <c r="E165" s="21">
        <f>INDEX(frl1617_g1to6cep!$A$3:$F$335,MATCH(Calculation!$A165,frl1617_g1to6cep!$F$3:$F$335,0),5)/100</f>
        <v>0.23600000000000002</v>
      </c>
      <c r="F165" s="8">
        <f t="shared" si="17"/>
        <v>11.266999999999999</v>
      </c>
      <c r="G165" s="8">
        <f t="shared" si="18"/>
        <v>15.17</v>
      </c>
      <c r="H165" s="8">
        <f t="shared" si="15"/>
        <v>26.436999999999998</v>
      </c>
      <c r="I165">
        <f>INDEX(StartupfileInput!$A$2:$D$331,MATCH(Calculation!$B165,StartupfileInput!$A$2:$A$331,0),4)</f>
        <v>6665</v>
      </c>
      <c r="J165" s="23">
        <f t="shared" si="21"/>
        <v>6736</v>
      </c>
      <c r="K165" s="9">
        <f t="shared" si="16"/>
        <v>75895</v>
      </c>
      <c r="L165" s="9">
        <f t="shared" si="19"/>
        <v>102185</v>
      </c>
      <c r="M165" s="9">
        <f t="shared" si="20"/>
        <v>178080</v>
      </c>
    </row>
    <row r="166" spans="1:13" ht="12.75" x14ac:dyDescent="0.2">
      <c r="A166" s="7" t="s">
        <v>531</v>
      </c>
      <c r="B166" s="1" t="s">
        <v>531</v>
      </c>
      <c r="C166" s="7" t="s">
        <v>196</v>
      </c>
      <c r="D166" s="14">
        <v>645.5</v>
      </c>
      <c r="E166" s="21">
        <f>INDEX(frl1617_g1to6cep!$A$3:$F$335,MATCH(Calculation!$A166,frl1617_g1to6cep!$F$3:$F$335,0),5)/100</f>
        <v>0.20100000000000001</v>
      </c>
      <c r="F166" s="8">
        <f t="shared" si="17"/>
        <v>0.83299999999999996</v>
      </c>
      <c r="G166" s="8">
        <f t="shared" si="18"/>
        <v>1.3169999999999999</v>
      </c>
      <c r="H166" s="8">
        <f t="shared" si="15"/>
        <v>2.15</v>
      </c>
      <c r="I166">
        <f>INDEX(StartupfileInput!$A$2:$D$331,MATCH(Calculation!$B166,StartupfileInput!$A$2:$A$331,0),4)</f>
        <v>6664</v>
      </c>
      <c r="J166" s="23">
        <f t="shared" si="21"/>
        <v>6736</v>
      </c>
      <c r="K166" s="9">
        <f t="shared" si="16"/>
        <v>5611</v>
      </c>
      <c r="L166" s="9">
        <f t="shared" si="19"/>
        <v>8871</v>
      </c>
      <c r="M166" s="9">
        <f t="shared" si="20"/>
        <v>14482</v>
      </c>
    </row>
    <row r="167" spans="1:13" ht="12.75" x14ac:dyDescent="0.2">
      <c r="A167" s="7" t="s">
        <v>532</v>
      </c>
      <c r="B167" s="1" t="s">
        <v>532</v>
      </c>
      <c r="C167" s="7" t="s">
        <v>195</v>
      </c>
      <c r="D167" s="14">
        <v>564</v>
      </c>
      <c r="E167" s="21">
        <f>INDEX(frl1617_g1to6cep!$A$3:$F$335,MATCH(Calculation!$A167,frl1617_g1to6cep!$F$3:$F$335,0),5)/100</f>
        <v>0.28000000000000003</v>
      </c>
      <c r="F167" s="8">
        <f t="shared" si="17"/>
        <v>1.014</v>
      </c>
      <c r="G167" s="8">
        <f t="shared" si="18"/>
        <v>1.151</v>
      </c>
      <c r="H167" s="8">
        <f t="shared" si="15"/>
        <v>2.165</v>
      </c>
      <c r="I167">
        <f>INDEX(StartupfileInput!$A$2:$D$331,MATCH(Calculation!$B167,StartupfileInput!$A$2:$A$331,0),4)</f>
        <v>6670</v>
      </c>
      <c r="J167" s="23">
        <f t="shared" si="21"/>
        <v>6737</v>
      </c>
      <c r="K167" s="9">
        <f t="shared" si="16"/>
        <v>6831</v>
      </c>
      <c r="L167" s="9">
        <f t="shared" si="19"/>
        <v>7755</v>
      </c>
      <c r="M167" s="9">
        <f t="shared" si="20"/>
        <v>14586</v>
      </c>
    </row>
    <row r="168" spans="1:13" ht="12.75" x14ac:dyDescent="0.2">
      <c r="A168" s="7" t="s">
        <v>533</v>
      </c>
      <c r="B168" s="1" t="s">
        <v>533</v>
      </c>
      <c r="C168" s="7" t="s">
        <v>194</v>
      </c>
      <c r="D168" s="14">
        <v>366.1</v>
      </c>
      <c r="E168" s="21">
        <f>INDEX(frl1617_g1to6cep!$A$3:$F$335,MATCH(Calculation!$A168,frl1617_g1to6cep!$F$3:$F$335,0),5)/100</f>
        <v>0.40299999999999997</v>
      </c>
      <c r="F168" s="8">
        <f t="shared" si="17"/>
        <v>0.94699999999999995</v>
      </c>
      <c r="G168" s="8">
        <f t="shared" si="18"/>
        <v>0.747</v>
      </c>
      <c r="H168" s="8">
        <f t="shared" si="15"/>
        <v>1.694</v>
      </c>
      <c r="I168">
        <f>INDEX(StartupfileInput!$A$2:$D$331,MATCH(Calculation!$B168,StartupfileInput!$A$2:$A$331,0),4)</f>
        <v>6664</v>
      </c>
      <c r="J168" s="23">
        <f t="shared" si="21"/>
        <v>6736</v>
      </c>
      <c r="K168" s="9">
        <f t="shared" si="16"/>
        <v>6379</v>
      </c>
      <c r="L168" s="9">
        <f t="shared" si="19"/>
        <v>5032</v>
      </c>
      <c r="M168" s="9">
        <f t="shared" si="20"/>
        <v>11411</v>
      </c>
    </row>
    <row r="169" spans="1:13" ht="12.75" x14ac:dyDescent="0.2">
      <c r="A169" s="7" t="s">
        <v>534</v>
      </c>
      <c r="B169" s="1" t="s">
        <v>534</v>
      </c>
      <c r="C169" s="7" t="s">
        <v>193</v>
      </c>
      <c r="D169" s="14">
        <v>740</v>
      </c>
      <c r="E169" s="21">
        <f>INDEX(frl1617_g1to6cep!$A$3:$F$335,MATCH(Calculation!$A169,frl1617_g1to6cep!$F$3:$F$335,0),5)/100</f>
        <v>0.34499999999999997</v>
      </c>
      <c r="F169" s="8">
        <f t="shared" si="17"/>
        <v>1.639</v>
      </c>
      <c r="G169" s="8">
        <f t="shared" si="18"/>
        <v>1.51</v>
      </c>
      <c r="H169" s="8">
        <f t="shared" si="15"/>
        <v>3.149</v>
      </c>
      <c r="I169">
        <f>INDEX(StartupfileInput!$A$2:$D$331,MATCH(Calculation!$B169,StartupfileInput!$A$2:$A$331,0),4)</f>
        <v>6664</v>
      </c>
      <c r="J169" s="23">
        <f t="shared" si="21"/>
        <v>6736</v>
      </c>
      <c r="K169" s="9">
        <f t="shared" si="16"/>
        <v>11040</v>
      </c>
      <c r="L169" s="9">
        <f t="shared" si="19"/>
        <v>10172</v>
      </c>
      <c r="M169" s="9">
        <f t="shared" si="20"/>
        <v>21212</v>
      </c>
    </row>
    <row r="170" spans="1:13" ht="12.75" x14ac:dyDescent="0.2">
      <c r="A170" s="7" t="s">
        <v>535</v>
      </c>
      <c r="B170" s="1" t="s">
        <v>535</v>
      </c>
      <c r="C170" s="7" t="s">
        <v>727</v>
      </c>
      <c r="D170" s="14">
        <v>165.2</v>
      </c>
      <c r="E170" s="21">
        <f>INDEX(frl1617_g1to6cep!$A$3:$F$335,MATCH(Calculation!$A170,frl1617_g1to6cep!$F$3:$F$335,0),5)/100</f>
        <v>0.70700000000000007</v>
      </c>
      <c r="F170" s="8">
        <f t="shared" si="17"/>
        <v>0.75</v>
      </c>
      <c r="G170" s="8">
        <f t="shared" si="18"/>
        <v>0.33700000000000002</v>
      </c>
      <c r="H170" s="8">
        <f t="shared" si="15"/>
        <v>1.087</v>
      </c>
      <c r="I170">
        <f>INDEX(StartupfileInput!$A$2:$D$331,MATCH(Calculation!$B170,StartupfileInput!$A$2:$A$331,0),4)</f>
        <v>6839</v>
      </c>
      <c r="J170" s="23">
        <f t="shared" si="21"/>
        <v>6906</v>
      </c>
      <c r="K170" s="9">
        <f t="shared" si="16"/>
        <v>5180</v>
      </c>
      <c r="L170" s="9">
        <f t="shared" si="19"/>
        <v>2327</v>
      </c>
      <c r="M170" s="9">
        <f t="shared" si="20"/>
        <v>7507</v>
      </c>
    </row>
    <row r="171" spans="1:13" ht="12.75" x14ac:dyDescent="0.2">
      <c r="A171" s="7" t="s">
        <v>536</v>
      </c>
      <c r="B171" s="1" t="s">
        <v>536</v>
      </c>
      <c r="C171" s="7" t="s">
        <v>191</v>
      </c>
      <c r="D171" s="14">
        <v>462.6</v>
      </c>
      <c r="E171" s="21">
        <f>INDEX(frl1617_g1to6cep!$A$3:$F$335,MATCH(Calculation!$A171,frl1617_g1to6cep!$F$3:$F$335,0),5)/100</f>
        <v>0.309</v>
      </c>
      <c r="F171" s="8">
        <f t="shared" si="17"/>
        <v>0.91800000000000004</v>
      </c>
      <c r="G171" s="8">
        <f t="shared" si="18"/>
        <v>0.94399999999999995</v>
      </c>
      <c r="H171" s="8">
        <f t="shared" si="15"/>
        <v>1.8620000000000001</v>
      </c>
      <c r="I171">
        <f>INDEX(StartupfileInput!$A$2:$D$331,MATCH(Calculation!$B171,StartupfileInput!$A$2:$A$331,0),4)</f>
        <v>6664</v>
      </c>
      <c r="J171" s="23">
        <f t="shared" si="21"/>
        <v>6736</v>
      </c>
      <c r="K171" s="9">
        <f t="shared" si="16"/>
        <v>6184</v>
      </c>
      <c r="L171" s="9">
        <f t="shared" si="19"/>
        <v>6358</v>
      </c>
      <c r="M171" s="9">
        <f t="shared" si="20"/>
        <v>12542</v>
      </c>
    </row>
    <row r="172" spans="1:13" ht="12.75" x14ac:dyDescent="0.2">
      <c r="A172" s="7" t="s">
        <v>554</v>
      </c>
      <c r="B172" s="1" t="s">
        <v>554</v>
      </c>
      <c r="C172" s="7" t="s">
        <v>728</v>
      </c>
      <c r="D172" s="14">
        <v>757.5</v>
      </c>
      <c r="E172" s="21">
        <f>INDEX(frl1617_g1to6cep!$A$3:$F$335,MATCH(Calculation!$A172,frl1617_g1to6cep!$F$3:$F$335,0),5)/100</f>
        <v>0.44400000000000001</v>
      </c>
      <c r="F172" s="8">
        <f t="shared" si="17"/>
        <v>2.1589999999999998</v>
      </c>
      <c r="G172" s="8">
        <f t="shared" si="18"/>
        <v>1.5449999999999999</v>
      </c>
      <c r="H172" s="8">
        <f t="shared" si="15"/>
        <v>3.7039999999999997</v>
      </c>
      <c r="I172">
        <f>INDEX(StartupfileInput!$A$2:$D$331,MATCH(Calculation!$B172,StartupfileInput!$A$2:$A$331,0),4)</f>
        <v>6701</v>
      </c>
      <c r="J172" s="23">
        <f t="shared" si="21"/>
        <v>6768</v>
      </c>
      <c r="K172" s="9">
        <f t="shared" si="16"/>
        <v>14612</v>
      </c>
      <c r="L172" s="9">
        <f t="shared" si="19"/>
        <v>10457</v>
      </c>
      <c r="M172" s="9">
        <f t="shared" si="20"/>
        <v>25069</v>
      </c>
    </row>
    <row r="173" spans="1:13" ht="12.75" x14ac:dyDescent="0.2">
      <c r="A173" s="7" t="s">
        <v>537</v>
      </c>
      <c r="B173" s="1" t="s">
        <v>537</v>
      </c>
      <c r="C173" s="7" t="s">
        <v>190</v>
      </c>
      <c r="D173" s="14">
        <v>683.7</v>
      </c>
      <c r="E173" s="21">
        <f>INDEX(frl1617_g1to6cep!$A$3:$F$335,MATCH(Calculation!$A173,frl1617_g1to6cep!$F$3:$F$335,0),5)/100</f>
        <v>0.32200000000000001</v>
      </c>
      <c r="F173" s="8">
        <f t="shared" si="17"/>
        <v>1.413</v>
      </c>
      <c r="G173" s="8">
        <f t="shared" si="18"/>
        <v>1.395</v>
      </c>
      <c r="H173" s="8">
        <f t="shared" si="15"/>
        <v>2.8079999999999998</v>
      </c>
      <c r="I173">
        <f>INDEX(StartupfileInput!$A$2:$D$331,MATCH(Calculation!$B173,StartupfileInput!$A$2:$A$331,0),4)</f>
        <v>6664</v>
      </c>
      <c r="J173" s="23">
        <f t="shared" si="21"/>
        <v>6736</v>
      </c>
      <c r="K173" s="9">
        <f t="shared" si="16"/>
        <v>9518</v>
      </c>
      <c r="L173" s="9">
        <f t="shared" si="19"/>
        <v>9397</v>
      </c>
      <c r="M173" s="9">
        <f t="shared" si="20"/>
        <v>18915</v>
      </c>
    </row>
    <row r="174" spans="1:13" ht="12.75" x14ac:dyDescent="0.2">
      <c r="A174" s="7" t="s">
        <v>539</v>
      </c>
      <c r="B174" s="1" t="s">
        <v>539</v>
      </c>
      <c r="C174" s="7" t="s">
        <v>729</v>
      </c>
      <c r="D174" s="14">
        <v>658</v>
      </c>
      <c r="E174" s="21">
        <f>INDEX(frl1617_g1to6cep!$A$3:$F$335,MATCH(Calculation!$A174,frl1617_g1to6cep!$F$3:$F$335,0),5)/100</f>
        <v>0.35600000000000004</v>
      </c>
      <c r="F174" s="8">
        <f t="shared" si="17"/>
        <v>1.504</v>
      </c>
      <c r="G174" s="8">
        <f t="shared" si="18"/>
        <v>1.3420000000000001</v>
      </c>
      <c r="H174" s="8">
        <f t="shared" si="15"/>
        <v>2.8460000000000001</v>
      </c>
      <c r="I174">
        <f>INDEX(StartupfileInput!$A$2:$D$331,MATCH(Calculation!$B174,StartupfileInput!$A$2:$A$331,0),4)</f>
        <v>6724</v>
      </c>
      <c r="J174" s="23">
        <f t="shared" si="21"/>
        <v>6791</v>
      </c>
      <c r="K174" s="9">
        <f t="shared" si="16"/>
        <v>10214</v>
      </c>
      <c r="L174" s="9">
        <f t="shared" si="19"/>
        <v>9113</v>
      </c>
      <c r="M174" s="9">
        <f t="shared" si="20"/>
        <v>19327</v>
      </c>
    </row>
    <row r="175" spans="1:13" ht="12.75" x14ac:dyDescent="0.2">
      <c r="A175" s="7" t="s">
        <v>540</v>
      </c>
      <c r="B175" s="1" t="s">
        <v>540</v>
      </c>
      <c r="C175" s="7" t="s">
        <v>187</v>
      </c>
      <c r="D175" s="14">
        <v>654.6</v>
      </c>
      <c r="E175" s="21">
        <f>INDEX(frl1617_g1to6cep!$A$3:$F$335,MATCH(Calculation!$A175,frl1617_g1to6cep!$F$3:$F$335,0),5)/100</f>
        <v>0.60199999999999998</v>
      </c>
      <c r="F175" s="8">
        <f t="shared" si="17"/>
        <v>2.5299999999999998</v>
      </c>
      <c r="G175" s="8">
        <f t="shared" si="18"/>
        <v>1.335</v>
      </c>
      <c r="H175" s="8">
        <f t="shared" si="15"/>
        <v>3.8649999999999998</v>
      </c>
      <c r="I175">
        <f>INDEX(StartupfileInput!$A$2:$D$331,MATCH(Calculation!$B175,StartupfileInput!$A$2:$A$331,0),4)</f>
        <v>6771</v>
      </c>
      <c r="J175" s="23">
        <f t="shared" si="21"/>
        <v>6838</v>
      </c>
      <c r="K175" s="9">
        <f t="shared" si="16"/>
        <v>17300</v>
      </c>
      <c r="L175" s="9">
        <f t="shared" si="19"/>
        <v>9129</v>
      </c>
      <c r="M175" s="9">
        <f t="shared" si="20"/>
        <v>26429</v>
      </c>
    </row>
    <row r="176" spans="1:13" ht="12.75" x14ac:dyDescent="0.2">
      <c r="A176" s="7" t="s">
        <v>541</v>
      </c>
      <c r="B176" s="1" t="s">
        <v>541</v>
      </c>
      <c r="C176" s="7" t="s">
        <v>186</v>
      </c>
      <c r="D176" s="14">
        <v>1335.5</v>
      </c>
      <c r="E176" s="21">
        <f>INDEX(frl1617_g1to6cep!$A$3:$F$335,MATCH(Calculation!$A176,frl1617_g1to6cep!$F$3:$F$335,0),5)/100</f>
        <v>0.69200000000000006</v>
      </c>
      <c r="F176" s="8">
        <f t="shared" si="17"/>
        <v>5.9329999999999998</v>
      </c>
      <c r="G176" s="8">
        <f t="shared" si="18"/>
        <v>2.7240000000000002</v>
      </c>
      <c r="H176" s="8">
        <f t="shared" si="15"/>
        <v>8.657</v>
      </c>
      <c r="I176">
        <f>INDEX(StartupfileInput!$A$2:$D$331,MATCH(Calculation!$B176,StartupfileInput!$A$2:$A$331,0),4)</f>
        <v>6664</v>
      </c>
      <c r="J176" s="23">
        <f t="shared" si="21"/>
        <v>6736</v>
      </c>
      <c r="K176" s="9">
        <f t="shared" si="16"/>
        <v>39965</v>
      </c>
      <c r="L176" s="9">
        <f t="shared" si="19"/>
        <v>18349</v>
      </c>
      <c r="M176" s="9">
        <f t="shared" si="20"/>
        <v>58314</v>
      </c>
    </row>
    <row r="177" spans="1:13" ht="12.75" x14ac:dyDescent="0.2">
      <c r="A177" s="7" t="s">
        <v>542</v>
      </c>
      <c r="B177" s="1" t="s">
        <v>542</v>
      </c>
      <c r="C177" s="7" t="s">
        <v>185</v>
      </c>
      <c r="D177" s="14">
        <v>672.4</v>
      </c>
      <c r="E177" s="21">
        <f>INDEX(frl1617_g1to6cep!$A$3:$F$335,MATCH(Calculation!$A177,frl1617_g1to6cep!$F$3:$F$335,0),5)/100</f>
        <v>0.38400000000000001</v>
      </c>
      <c r="F177" s="8">
        <f t="shared" si="17"/>
        <v>1.6579999999999999</v>
      </c>
      <c r="G177" s="8">
        <f t="shared" si="18"/>
        <v>1.3720000000000001</v>
      </c>
      <c r="H177" s="8">
        <f t="shared" si="15"/>
        <v>3.0300000000000002</v>
      </c>
      <c r="I177">
        <f>INDEX(StartupfileInput!$A$2:$D$331,MATCH(Calculation!$B177,StartupfileInput!$A$2:$A$331,0),4)</f>
        <v>6696</v>
      </c>
      <c r="J177" s="23">
        <f t="shared" si="21"/>
        <v>6763</v>
      </c>
      <c r="K177" s="9">
        <f t="shared" si="16"/>
        <v>11213</v>
      </c>
      <c r="L177" s="9">
        <f t="shared" si="19"/>
        <v>9279</v>
      </c>
      <c r="M177" s="9">
        <f t="shared" si="20"/>
        <v>20492</v>
      </c>
    </row>
    <row r="178" spans="1:13" ht="12.75" x14ac:dyDescent="0.2">
      <c r="A178" s="7" t="s">
        <v>543</v>
      </c>
      <c r="B178" s="1" t="s">
        <v>543</v>
      </c>
      <c r="C178" s="7" t="s">
        <v>730</v>
      </c>
      <c r="D178" s="14">
        <v>424.5</v>
      </c>
      <c r="E178" s="21">
        <f>INDEX(frl1617_g1to6cep!$A$3:$F$335,MATCH(Calculation!$A178,frl1617_g1to6cep!$F$3:$F$335,0),5)/100</f>
        <v>0.36499999999999999</v>
      </c>
      <c r="F178" s="8">
        <f t="shared" si="17"/>
        <v>0.995</v>
      </c>
      <c r="G178" s="8">
        <f t="shared" si="18"/>
        <v>0.86599999999999999</v>
      </c>
      <c r="H178" s="8">
        <f t="shared" si="15"/>
        <v>1.861</v>
      </c>
      <c r="I178">
        <f>INDEX(StartupfileInput!$A$2:$D$331,MATCH(Calculation!$B178,StartupfileInput!$A$2:$A$331,0),4)</f>
        <v>6699</v>
      </c>
      <c r="J178" s="23">
        <f t="shared" si="21"/>
        <v>6766</v>
      </c>
      <c r="K178" s="9">
        <f t="shared" si="16"/>
        <v>6732</v>
      </c>
      <c r="L178" s="9">
        <f t="shared" si="19"/>
        <v>5860</v>
      </c>
      <c r="M178" s="9">
        <f t="shared" si="20"/>
        <v>12592</v>
      </c>
    </row>
    <row r="179" spans="1:13" ht="12.75" x14ac:dyDescent="0.2">
      <c r="A179" s="7" t="s">
        <v>544</v>
      </c>
      <c r="B179" s="1" t="s">
        <v>544</v>
      </c>
      <c r="C179" s="7" t="s">
        <v>731</v>
      </c>
      <c r="D179" s="14">
        <v>1918.1</v>
      </c>
      <c r="E179" s="21">
        <f>INDEX(frl1617_g1to6cep!$A$3:$F$335,MATCH(Calculation!$A179,frl1617_g1to6cep!$F$3:$F$335,0),5)/100</f>
        <v>0.31</v>
      </c>
      <c r="F179" s="8">
        <f t="shared" si="17"/>
        <v>3.8170000000000002</v>
      </c>
      <c r="G179" s="8">
        <f t="shared" si="18"/>
        <v>3.9129999999999998</v>
      </c>
      <c r="H179" s="8">
        <f t="shared" si="15"/>
        <v>7.73</v>
      </c>
      <c r="I179">
        <f>INDEX(StartupfileInput!$A$2:$D$331,MATCH(Calculation!$B179,StartupfileInput!$A$2:$A$331,0),4)</f>
        <v>6766</v>
      </c>
      <c r="J179" s="23">
        <f t="shared" si="21"/>
        <v>6833</v>
      </c>
      <c r="K179" s="9">
        <f t="shared" si="16"/>
        <v>26082</v>
      </c>
      <c r="L179" s="9">
        <f t="shared" si="19"/>
        <v>26737</v>
      </c>
      <c r="M179" s="9">
        <f t="shared" si="20"/>
        <v>52819</v>
      </c>
    </row>
    <row r="180" spans="1:13" ht="12.75" x14ac:dyDescent="0.2">
      <c r="A180" s="7" t="s">
        <v>545</v>
      </c>
      <c r="B180" s="1" t="s">
        <v>545</v>
      </c>
      <c r="C180" s="7" t="s">
        <v>182</v>
      </c>
      <c r="D180" s="14">
        <v>5458.4</v>
      </c>
      <c r="E180" s="21">
        <f>INDEX(frl1617_g1to6cep!$A$3:$F$335,MATCH(Calculation!$A180,frl1617_g1to6cep!$F$3:$F$335,0),5)/100</f>
        <v>0.57799999999999996</v>
      </c>
      <c r="F180" s="8">
        <f t="shared" si="17"/>
        <v>20.254999999999999</v>
      </c>
      <c r="G180" s="8">
        <f t="shared" si="18"/>
        <v>11.135</v>
      </c>
      <c r="H180" s="8">
        <f t="shared" si="15"/>
        <v>31.39</v>
      </c>
      <c r="I180">
        <f>INDEX(StartupfileInput!$A$2:$D$331,MATCH(Calculation!$B180,StartupfileInput!$A$2:$A$331,0),4)</f>
        <v>6705</v>
      </c>
      <c r="J180" s="23">
        <f t="shared" si="21"/>
        <v>6772</v>
      </c>
      <c r="K180" s="9">
        <f t="shared" si="16"/>
        <v>137167</v>
      </c>
      <c r="L180" s="9">
        <f t="shared" si="19"/>
        <v>75406</v>
      </c>
      <c r="M180" s="9">
        <f t="shared" si="20"/>
        <v>212573</v>
      </c>
    </row>
    <row r="181" spans="1:13" ht="12.75" x14ac:dyDescent="0.2">
      <c r="A181" s="7" t="s">
        <v>546</v>
      </c>
      <c r="B181" s="1" t="s">
        <v>546</v>
      </c>
      <c r="C181" s="7" t="s">
        <v>181</v>
      </c>
      <c r="D181" s="14">
        <v>512.20000000000005</v>
      </c>
      <c r="E181" s="21">
        <f>INDEX(frl1617_g1to6cep!$A$3:$F$335,MATCH(Calculation!$A181,frl1617_g1to6cep!$F$3:$F$335,0),5)/100</f>
        <v>0.19</v>
      </c>
      <c r="F181" s="8">
        <f t="shared" si="17"/>
        <v>0.625</v>
      </c>
      <c r="G181" s="8">
        <f t="shared" si="18"/>
        <v>1.0449999999999999</v>
      </c>
      <c r="H181" s="8">
        <f t="shared" si="15"/>
        <v>1.67</v>
      </c>
      <c r="I181">
        <f>INDEX(StartupfileInput!$A$2:$D$331,MATCH(Calculation!$B181,StartupfileInput!$A$2:$A$331,0),4)</f>
        <v>6664</v>
      </c>
      <c r="J181" s="23">
        <f t="shared" si="21"/>
        <v>6736</v>
      </c>
      <c r="K181" s="9">
        <f t="shared" si="16"/>
        <v>4210</v>
      </c>
      <c r="L181" s="9">
        <f t="shared" si="19"/>
        <v>7039</v>
      </c>
      <c r="M181" s="9">
        <f t="shared" si="20"/>
        <v>11249</v>
      </c>
    </row>
    <row r="182" spans="1:13" ht="12.75" x14ac:dyDescent="0.2">
      <c r="A182" s="7" t="s">
        <v>547</v>
      </c>
      <c r="B182" s="1" t="s">
        <v>547</v>
      </c>
      <c r="C182" s="7" t="s">
        <v>180</v>
      </c>
      <c r="D182" s="14">
        <v>3639.4</v>
      </c>
      <c r="E182" s="21">
        <f>INDEX(frl1617_g1to6cep!$A$3:$F$335,MATCH(Calculation!$A182,frl1617_g1to6cep!$F$3:$F$335,0),5)/100</f>
        <v>0.58399999999999996</v>
      </c>
      <c r="F182" s="8">
        <f t="shared" si="17"/>
        <v>13.645</v>
      </c>
      <c r="G182" s="8">
        <f t="shared" si="18"/>
        <v>7.4240000000000004</v>
      </c>
      <c r="H182" s="8">
        <f t="shared" si="15"/>
        <v>21.068999999999999</v>
      </c>
      <c r="I182">
        <f>INDEX(StartupfileInput!$A$2:$D$331,MATCH(Calculation!$B182,StartupfileInput!$A$2:$A$331,0),4)</f>
        <v>6736</v>
      </c>
      <c r="J182" s="23">
        <f t="shared" si="21"/>
        <v>6803</v>
      </c>
      <c r="K182" s="9">
        <f t="shared" si="16"/>
        <v>92827</v>
      </c>
      <c r="L182" s="9">
        <f t="shared" si="19"/>
        <v>50505</v>
      </c>
      <c r="M182" s="9">
        <f t="shared" si="20"/>
        <v>143332</v>
      </c>
    </row>
    <row r="183" spans="1:13" ht="12.75" x14ac:dyDescent="0.2">
      <c r="A183" s="7" t="s">
        <v>549</v>
      </c>
      <c r="B183" s="1" t="s">
        <v>549</v>
      </c>
      <c r="C183" s="7" t="s">
        <v>178</v>
      </c>
      <c r="D183" s="14">
        <v>790.8</v>
      </c>
      <c r="E183" s="21">
        <f>INDEX(frl1617_g1to6cep!$A$3:$F$335,MATCH(Calculation!$A183,frl1617_g1to6cep!$F$3:$F$335,0),5)/100</f>
        <v>0.26700000000000002</v>
      </c>
      <c r="F183" s="8">
        <f t="shared" si="17"/>
        <v>1.3560000000000001</v>
      </c>
      <c r="G183" s="8">
        <f t="shared" si="18"/>
        <v>1.613</v>
      </c>
      <c r="H183" s="8">
        <f t="shared" si="15"/>
        <v>2.9690000000000003</v>
      </c>
      <c r="I183">
        <f>INDEX(StartupfileInput!$A$2:$D$331,MATCH(Calculation!$B183,StartupfileInput!$A$2:$A$331,0),4)</f>
        <v>6664</v>
      </c>
      <c r="J183" s="23">
        <f t="shared" si="21"/>
        <v>6736</v>
      </c>
      <c r="K183" s="9">
        <f t="shared" si="16"/>
        <v>9134</v>
      </c>
      <c r="L183" s="9">
        <f t="shared" si="19"/>
        <v>10865</v>
      </c>
      <c r="M183" s="9">
        <f t="shared" si="20"/>
        <v>19999</v>
      </c>
    </row>
    <row r="184" spans="1:13" ht="12.75" x14ac:dyDescent="0.2">
      <c r="A184" s="7" t="s">
        <v>550</v>
      </c>
      <c r="B184" s="1" t="s">
        <v>550</v>
      </c>
      <c r="C184" s="7" t="s">
        <v>177</v>
      </c>
      <c r="D184" s="14">
        <v>332.1</v>
      </c>
      <c r="E184" s="21">
        <f>INDEX(frl1617_g1to6cep!$A$3:$F$335,MATCH(Calculation!$A184,frl1617_g1to6cep!$F$3:$F$335,0),5)/100</f>
        <v>0.43799999999999994</v>
      </c>
      <c r="F184" s="8">
        <f t="shared" si="17"/>
        <v>0.93400000000000005</v>
      </c>
      <c r="G184" s="8">
        <f t="shared" si="18"/>
        <v>0.67700000000000005</v>
      </c>
      <c r="H184" s="8">
        <f t="shared" si="15"/>
        <v>1.6110000000000002</v>
      </c>
      <c r="I184">
        <f>INDEX(StartupfileInput!$A$2:$D$331,MATCH(Calculation!$B184,StartupfileInput!$A$2:$A$331,0),4)</f>
        <v>6664</v>
      </c>
      <c r="J184" s="23">
        <f t="shared" si="21"/>
        <v>6736</v>
      </c>
      <c r="K184" s="9">
        <f t="shared" si="16"/>
        <v>6291</v>
      </c>
      <c r="L184" s="9">
        <f t="shared" si="19"/>
        <v>4561</v>
      </c>
      <c r="M184" s="9">
        <f t="shared" si="20"/>
        <v>10852</v>
      </c>
    </row>
    <row r="185" spans="1:13" ht="12.75" x14ac:dyDescent="0.2">
      <c r="A185" s="7" t="s">
        <v>552</v>
      </c>
      <c r="B185" s="1" t="s">
        <v>552</v>
      </c>
      <c r="C185" s="7" t="s">
        <v>175</v>
      </c>
      <c r="D185" s="14">
        <v>1248.7</v>
      </c>
      <c r="E185" s="21">
        <f>INDEX(frl1617_g1to6cep!$A$3:$F$335,MATCH(Calculation!$A185,frl1617_g1to6cep!$F$3:$F$335,0),5)/100</f>
        <v>0.26200000000000001</v>
      </c>
      <c r="F185" s="8">
        <f t="shared" si="17"/>
        <v>2.1</v>
      </c>
      <c r="G185" s="8">
        <f t="shared" si="18"/>
        <v>2.5470000000000002</v>
      </c>
      <c r="H185" s="8">
        <f t="shared" si="15"/>
        <v>4.6470000000000002</v>
      </c>
      <c r="I185">
        <f>INDEX(StartupfileInput!$A$2:$D$331,MATCH(Calculation!$B185,StartupfileInput!$A$2:$A$331,0),4)</f>
        <v>6688</v>
      </c>
      <c r="J185" s="23">
        <f t="shared" si="21"/>
        <v>6755</v>
      </c>
      <c r="K185" s="9">
        <f t="shared" si="16"/>
        <v>14186</v>
      </c>
      <c r="L185" s="9">
        <f t="shared" si="19"/>
        <v>17204</v>
      </c>
      <c r="M185" s="9">
        <f t="shared" si="20"/>
        <v>31390</v>
      </c>
    </row>
    <row r="186" spans="1:13" ht="12.75" x14ac:dyDescent="0.2">
      <c r="A186" s="7" t="s">
        <v>551</v>
      </c>
      <c r="B186" s="1" t="s">
        <v>551</v>
      </c>
      <c r="C186" s="7" t="s">
        <v>176</v>
      </c>
      <c r="D186" s="14">
        <v>535.1</v>
      </c>
      <c r="E186" s="21">
        <f>INDEX(frl1617_g1to6cep!$A$3:$F$335,MATCH(Calculation!$A186,frl1617_g1to6cep!$F$3:$F$335,0),5)/100</f>
        <v>0.50900000000000001</v>
      </c>
      <c r="F186" s="8">
        <f t="shared" si="17"/>
        <v>1.7490000000000001</v>
      </c>
      <c r="G186" s="8">
        <f t="shared" si="18"/>
        <v>1.0920000000000001</v>
      </c>
      <c r="H186" s="8">
        <f t="shared" si="15"/>
        <v>2.8410000000000002</v>
      </c>
      <c r="I186">
        <f>INDEX(StartupfileInput!$A$2:$D$331,MATCH(Calculation!$B186,StartupfileInput!$A$2:$A$331,0),4)</f>
        <v>6753</v>
      </c>
      <c r="J186" s="23">
        <f t="shared" si="21"/>
        <v>6820</v>
      </c>
      <c r="K186" s="9">
        <f t="shared" si="16"/>
        <v>11928</v>
      </c>
      <c r="L186" s="9">
        <f t="shared" si="19"/>
        <v>7448</v>
      </c>
      <c r="M186" s="9">
        <f t="shared" si="20"/>
        <v>19376</v>
      </c>
    </row>
    <row r="187" spans="1:13" ht="12.75" x14ac:dyDescent="0.2">
      <c r="A187" s="7" t="s">
        <v>553</v>
      </c>
      <c r="B187" s="1" t="s">
        <v>553</v>
      </c>
      <c r="C187" s="7" t="s">
        <v>174</v>
      </c>
      <c r="D187" s="14">
        <v>832.4</v>
      </c>
      <c r="E187" s="21">
        <f>INDEX(frl1617_g1to6cep!$A$3:$F$335,MATCH(Calculation!$A187,frl1617_g1to6cep!$F$3:$F$335,0),5)/100</f>
        <v>0.43099999999999999</v>
      </c>
      <c r="F187" s="8">
        <f t="shared" si="17"/>
        <v>2.3029999999999999</v>
      </c>
      <c r="G187" s="8">
        <f t="shared" si="18"/>
        <v>1.698</v>
      </c>
      <c r="H187" s="8">
        <f t="shared" si="15"/>
        <v>4.0009999999999994</v>
      </c>
      <c r="I187">
        <f>INDEX(StartupfileInput!$A$2:$D$331,MATCH(Calculation!$B187,StartupfileInput!$A$2:$A$331,0),4)</f>
        <v>6664</v>
      </c>
      <c r="J187" s="23">
        <f t="shared" si="21"/>
        <v>6736</v>
      </c>
      <c r="K187" s="9">
        <f t="shared" si="16"/>
        <v>15513</v>
      </c>
      <c r="L187" s="9">
        <f t="shared" si="19"/>
        <v>11438</v>
      </c>
      <c r="M187" s="9">
        <f t="shared" si="20"/>
        <v>26951</v>
      </c>
    </row>
    <row r="188" spans="1:13" ht="12.75" x14ac:dyDescent="0.2">
      <c r="A188" s="7" t="s">
        <v>548</v>
      </c>
      <c r="B188" s="1" t="s">
        <v>548</v>
      </c>
      <c r="C188" s="7" t="s">
        <v>732</v>
      </c>
      <c r="D188" s="14">
        <v>1436.5</v>
      </c>
      <c r="E188" s="21">
        <f>INDEX(frl1617_g1to6cep!$A$3:$F$335,MATCH(Calculation!$A188,frl1617_g1to6cep!$F$3:$F$335,0),5)/100</f>
        <v>0.30399999999999999</v>
      </c>
      <c r="F188" s="8">
        <f t="shared" si="17"/>
        <v>2.8039999999999998</v>
      </c>
      <c r="G188" s="8">
        <f t="shared" si="18"/>
        <v>2.93</v>
      </c>
      <c r="H188" s="8">
        <f t="shared" si="15"/>
        <v>5.734</v>
      </c>
      <c r="I188">
        <f>INDEX(StartupfileInput!$A$2:$D$331,MATCH(Calculation!$B188,StartupfileInput!$A$2:$A$331,0),4)</f>
        <v>6704</v>
      </c>
      <c r="J188" s="23">
        <f t="shared" si="21"/>
        <v>6771</v>
      </c>
      <c r="K188" s="9">
        <f t="shared" si="16"/>
        <v>18986</v>
      </c>
      <c r="L188" s="9">
        <f t="shared" si="19"/>
        <v>19839</v>
      </c>
      <c r="M188" s="9">
        <f t="shared" si="20"/>
        <v>38825</v>
      </c>
    </row>
    <row r="189" spans="1:13" ht="12.75" x14ac:dyDescent="0.2">
      <c r="A189" s="7" t="s">
        <v>555</v>
      </c>
      <c r="B189" s="1" t="s">
        <v>555</v>
      </c>
      <c r="C189" s="7" t="s">
        <v>172</v>
      </c>
      <c r="D189" s="14">
        <v>497.1</v>
      </c>
      <c r="E189" s="21">
        <f>INDEX(frl1617_g1to6cep!$A$3:$F$335,MATCH(Calculation!$A189,frl1617_g1to6cep!$F$3:$F$335,0),5)/100</f>
        <v>0.30299999999999999</v>
      </c>
      <c r="F189" s="8">
        <f t="shared" si="17"/>
        <v>0.96699999999999997</v>
      </c>
      <c r="G189" s="8">
        <f t="shared" si="18"/>
        <v>1.014</v>
      </c>
      <c r="H189" s="8">
        <f t="shared" si="15"/>
        <v>1.9809999999999999</v>
      </c>
      <c r="I189">
        <f>INDEX(StartupfileInput!$A$2:$D$331,MATCH(Calculation!$B189,StartupfileInput!$A$2:$A$331,0),4)</f>
        <v>6664</v>
      </c>
      <c r="J189" s="23">
        <f t="shared" si="21"/>
        <v>6736</v>
      </c>
      <c r="K189" s="9">
        <f t="shared" si="16"/>
        <v>6514</v>
      </c>
      <c r="L189" s="9">
        <f t="shared" si="19"/>
        <v>6830</v>
      </c>
      <c r="M189" s="9">
        <f t="shared" si="20"/>
        <v>13344</v>
      </c>
    </row>
    <row r="190" spans="1:13" ht="12.75" x14ac:dyDescent="0.2">
      <c r="A190" s="7" t="s">
        <v>556</v>
      </c>
      <c r="B190" s="1" t="s">
        <v>556</v>
      </c>
      <c r="C190" s="7" t="s">
        <v>171</v>
      </c>
      <c r="D190" s="14">
        <v>993.6</v>
      </c>
      <c r="E190" s="21">
        <f>INDEX(frl1617_g1to6cep!$A$3:$F$335,MATCH(Calculation!$A190,frl1617_g1to6cep!$F$3:$F$335,0),5)/100</f>
        <v>0.35</v>
      </c>
      <c r="F190" s="8">
        <f t="shared" si="17"/>
        <v>2.2330000000000001</v>
      </c>
      <c r="G190" s="8">
        <f t="shared" si="18"/>
        <v>2.0270000000000001</v>
      </c>
      <c r="H190" s="8">
        <f t="shared" si="15"/>
        <v>4.26</v>
      </c>
      <c r="I190">
        <f>INDEX(StartupfileInput!$A$2:$D$331,MATCH(Calculation!$B190,StartupfileInput!$A$2:$A$331,0),4)</f>
        <v>6664</v>
      </c>
      <c r="J190" s="23">
        <f t="shared" si="21"/>
        <v>6736</v>
      </c>
      <c r="K190" s="9">
        <f t="shared" si="16"/>
        <v>15041</v>
      </c>
      <c r="L190" s="9">
        <f t="shared" si="19"/>
        <v>13654</v>
      </c>
      <c r="M190" s="9">
        <f t="shared" si="20"/>
        <v>28695</v>
      </c>
    </row>
    <row r="191" spans="1:13" ht="12.75" x14ac:dyDescent="0.2">
      <c r="A191" s="7" t="s">
        <v>557</v>
      </c>
      <c r="B191" s="1" t="s">
        <v>557</v>
      </c>
      <c r="C191" s="7" t="s">
        <v>170</v>
      </c>
      <c r="D191" s="14">
        <v>344.4</v>
      </c>
      <c r="E191" s="21">
        <f>INDEX(frl1617_g1to6cep!$A$3:$F$335,MATCH(Calculation!$A191,frl1617_g1to6cep!$F$3:$F$335,0),5)/100</f>
        <v>0.45600000000000002</v>
      </c>
      <c r="F191" s="8">
        <f t="shared" si="17"/>
        <v>1.008</v>
      </c>
      <c r="G191" s="8">
        <f t="shared" si="18"/>
        <v>0.70299999999999996</v>
      </c>
      <c r="H191" s="8">
        <f t="shared" si="15"/>
        <v>1.7109999999999999</v>
      </c>
      <c r="I191">
        <f>INDEX(StartupfileInput!$A$2:$D$331,MATCH(Calculation!$B191,StartupfileInput!$A$2:$A$331,0),4)</f>
        <v>6664</v>
      </c>
      <c r="J191" s="23">
        <f t="shared" si="21"/>
        <v>6736</v>
      </c>
      <c r="K191" s="9">
        <f t="shared" si="16"/>
        <v>6790</v>
      </c>
      <c r="L191" s="9">
        <f t="shared" si="19"/>
        <v>4735</v>
      </c>
      <c r="M191" s="9">
        <f t="shared" si="20"/>
        <v>11525</v>
      </c>
    </row>
    <row r="192" spans="1:13" ht="12.75" x14ac:dyDescent="0.2">
      <c r="A192" s="7" t="s">
        <v>558</v>
      </c>
      <c r="B192" s="1" t="s">
        <v>558</v>
      </c>
      <c r="C192" s="7" t="s">
        <v>169</v>
      </c>
      <c r="D192" s="14">
        <v>267.10000000000002</v>
      </c>
      <c r="E192" s="21">
        <f>INDEX(frl1617_g1to6cep!$A$3:$F$335,MATCH(Calculation!$A192,frl1617_g1to6cep!$F$3:$F$335,0),5)/100</f>
        <v>0.60599999999999998</v>
      </c>
      <c r="F192" s="8">
        <f t="shared" si="17"/>
        <v>1.0389999999999999</v>
      </c>
      <c r="G192" s="8">
        <f t="shared" si="18"/>
        <v>0.54500000000000004</v>
      </c>
      <c r="H192" s="8">
        <f t="shared" si="15"/>
        <v>1.5840000000000001</v>
      </c>
      <c r="I192">
        <f>INDEX(StartupfileInput!$A$2:$D$331,MATCH(Calculation!$B192,StartupfileInput!$A$2:$A$331,0),4)</f>
        <v>6738</v>
      </c>
      <c r="J192" s="23">
        <f t="shared" si="21"/>
        <v>6805</v>
      </c>
      <c r="K192" s="9">
        <f t="shared" si="16"/>
        <v>7070</v>
      </c>
      <c r="L192" s="9">
        <f t="shared" si="19"/>
        <v>3709</v>
      </c>
      <c r="M192" s="9">
        <f t="shared" si="20"/>
        <v>10779</v>
      </c>
    </row>
    <row r="193" spans="1:13" ht="12.75" x14ac:dyDescent="0.2">
      <c r="A193" s="7" t="s">
        <v>559</v>
      </c>
      <c r="B193" s="1" t="s">
        <v>559</v>
      </c>
      <c r="C193" s="7" t="s">
        <v>168</v>
      </c>
      <c r="D193" s="14">
        <v>209.2</v>
      </c>
      <c r="E193" s="21">
        <f>INDEX(frl1617_g1to6cep!$A$3:$F$335,MATCH(Calculation!$A193,frl1617_g1to6cep!$F$3:$F$335,0),5)/100</f>
        <v>0.39600000000000002</v>
      </c>
      <c r="F193" s="8">
        <f t="shared" si="17"/>
        <v>0.53200000000000003</v>
      </c>
      <c r="G193" s="8">
        <f t="shared" si="18"/>
        <v>0.42699999999999999</v>
      </c>
      <c r="H193" s="8">
        <f t="shared" si="15"/>
        <v>0.95900000000000007</v>
      </c>
      <c r="I193">
        <f>INDEX(StartupfileInput!$A$2:$D$331,MATCH(Calculation!$B193,StartupfileInput!$A$2:$A$331,0),4)</f>
        <v>6664</v>
      </c>
      <c r="J193" s="23">
        <f t="shared" si="21"/>
        <v>6736</v>
      </c>
      <c r="K193" s="9">
        <f t="shared" si="16"/>
        <v>3584</v>
      </c>
      <c r="L193" s="9">
        <f t="shared" si="19"/>
        <v>2876</v>
      </c>
      <c r="M193" s="9">
        <f t="shared" si="20"/>
        <v>6460</v>
      </c>
    </row>
    <row r="194" spans="1:13" ht="12.75" x14ac:dyDescent="0.2">
      <c r="A194" s="7" t="s">
        <v>560</v>
      </c>
      <c r="B194" s="1" t="s">
        <v>560</v>
      </c>
      <c r="C194" s="7" t="s">
        <v>167</v>
      </c>
      <c r="D194" s="14">
        <v>209.9</v>
      </c>
      <c r="E194" s="21">
        <f>INDEX(frl1617_g1to6cep!$A$3:$F$335,MATCH(Calculation!$A194,frl1617_g1to6cep!$F$3:$F$335,0),5)/100</f>
        <v>0.58700000000000008</v>
      </c>
      <c r="F194" s="8">
        <f t="shared" si="17"/>
        <v>0.79100000000000004</v>
      </c>
      <c r="G194" s="8">
        <f t="shared" si="18"/>
        <v>0.42799999999999999</v>
      </c>
      <c r="H194" s="8">
        <f t="shared" si="15"/>
        <v>1.2190000000000001</v>
      </c>
      <c r="I194">
        <f>INDEX(StartupfileInput!$A$2:$D$331,MATCH(Calculation!$B194,StartupfileInput!$A$2:$A$331,0),4)</f>
        <v>6664</v>
      </c>
      <c r="J194" s="23">
        <f t="shared" si="21"/>
        <v>6736</v>
      </c>
      <c r="K194" s="9">
        <f t="shared" si="16"/>
        <v>5328</v>
      </c>
      <c r="L194" s="9">
        <f t="shared" si="19"/>
        <v>2883</v>
      </c>
      <c r="M194" s="9">
        <f t="shared" si="20"/>
        <v>8211</v>
      </c>
    </row>
    <row r="195" spans="1:13" ht="12.75" x14ac:dyDescent="0.2">
      <c r="A195" s="7" t="s">
        <v>561</v>
      </c>
      <c r="B195" s="1" t="s">
        <v>561</v>
      </c>
      <c r="C195" s="7" t="s">
        <v>166</v>
      </c>
      <c r="D195" s="14">
        <v>631.1</v>
      </c>
      <c r="E195" s="21">
        <f>INDEX(frl1617_g1to6cep!$A$3:$F$335,MATCH(Calculation!$A195,frl1617_g1to6cep!$F$3:$F$335,0),5)/100</f>
        <v>0.45700000000000002</v>
      </c>
      <c r="F195" s="8">
        <f t="shared" si="17"/>
        <v>1.8520000000000001</v>
      </c>
      <c r="G195" s="8">
        <f t="shared" si="18"/>
        <v>1.2869999999999999</v>
      </c>
      <c r="H195" s="8">
        <f t="shared" si="15"/>
        <v>3.1390000000000002</v>
      </c>
      <c r="I195">
        <f>INDEX(StartupfileInput!$A$2:$D$331,MATCH(Calculation!$B195,StartupfileInput!$A$2:$A$331,0),4)</f>
        <v>6667</v>
      </c>
      <c r="J195" s="23">
        <f t="shared" si="21"/>
        <v>6736</v>
      </c>
      <c r="K195" s="9">
        <f t="shared" si="16"/>
        <v>12475</v>
      </c>
      <c r="L195" s="9">
        <f t="shared" si="19"/>
        <v>8669</v>
      </c>
      <c r="M195" s="9">
        <f t="shared" si="20"/>
        <v>21144</v>
      </c>
    </row>
    <row r="196" spans="1:13" ht="12.75" x14ac:dyDescent="0.2">
      <c r="A196" s="7" t="s">
        <v>562</v>
      </c>
      <c r="B196" s="1" t="s">
        <v>562</v>
      </c>
      <c r="C196" s="7" t="s">
        <v>165</v>
      </c>
      <c r="D196" s="14">
        <v>1933.3</v>
      </c>
      <c r="E196" s="21">
        <f>INDEX(frl1617_g1to6cep!$A$3:$F$335,MATCH(Calculation!$A196,frl1617_g1to6cep!$F$3:$F$335,0),5)/100</f>
        <v>0.51700000000000002</v>
      </c>
      <c r="F196" s="8">
        <f t="shared" si="17"/>
        <v>6.4169999999999998</v>
      </c>
      <c r="G196" s="8">
        <f t="shared" si="18"/>
        <v>3.944</v>
      </c>
      <c r="H196" s="8">
        <f t="shared" ref="H196:H259" si="22">SUM(F196:G196)</f>
        <v>10.361000000000001</v>
      </c>
      <c r="I196">
        <f>INDEX(StartupfileInput!$A$2:$D$331,MATCH(Calculation!$B196,StartupfileInput!$A$2:$A$331,0),4)</f>
        <v>6664</v>
      </c>
      <c r="J196" s="23">
        <f t="shared" si="21"/>
        <v>6736</v>
      </c>
      <c r="K196" s="9">
        <f t="shared" ref="K196:K258" si="23">ROUND(F196*J196,0)</f>
        <v>43225</v>
      </c>
      <c r="L196" s="9">
        <f t="shared" si="19"/>
        <v>26567</v>
      </c>
      <c r="M196" s="9">
        <f t="shared" si="20"/>
        <v>69792</v>
      </c>
    </row>
    <row r="197" spans="1:13" ht="12.75" x14ac:dyDescent="0.2">
      <c r="A197" s="7" t="s">
        <v>563</v>
      </c>
      <c r="B197" s="1" t="s">
        <v>563</v>
      </c>
      <c r="C197" s="7" t="s">
        <v>164</v>
      </c>
      <c r="D197" s="14">
        <v>1124</v>
      </c>
      <c r="E197" s="21">
        <f>INDEX(frl1617_g1to6cep!$A$3:$F$335,MATCH(Calculation!$A197,frl1617_g1to6cep!$F$3:$F$335,0),5)/100</f>
        <v>0.11800000000000001</v>
      </c>
      <c r="F197" s="8">
        <f t="shared" ref="F197:F260" si="24">ROUND(D197*E197*$F$3,3)</f>
        <v>0.85099999999999998</v>
      </c>
      <c r="G197" s="8">
        <f t="shared" ref="G197:G260" si="25">ROUND(D197*$G$3,3)</f>
        <v>2.2930000000000001</v>
      </c>
      <c r="H197" s="8">
        <f t="shared" si="22"/>
        <v>3.1440000000000001</v>
      </c>
      <c r="I197">
        <f>INDEX(StartupfileInput!$A$2:$D$331,MATCH(Calculation!$B197,StartupfileInput!$A$2:$A$331,0),4)</f>
        <v>6664</v>
      </c>
      <c r="J197" s="23">
        <f t="shared" si="21"/>
        <v>6736</v>
      </c>
      <c r="K197" s="9">
        <f t="shared" si="23"/>
        <v>5732</v>
      </c>
      <c r="L197" s="9">
        <f t="shared" ref="L197:L260" si="26">M197-K197</f>
        <v>15446</v>
      </c>
      <c r="M197" s="9">
        <f t="shared" ref="M197:M260" si="27">ROUND(H197*J197,0)</f>
        <v>21178</v>
      </c>
    </row>
    <row r="198" spans="1:13" ht="12.75" x14ac:dyDescent="0.2">
      <c r="A198" s="7" t="s">
        <v>564</v>
      </c>
      <c r="B198" s="1" t="s">
        <v>564</v>
      </c>
      <c r="C198" s="7" t="s">
        <v>163</v>
      </c>
      <c r="D198" s="14">
        <v>252.2</v>
      </c>
      <c r="E198" s="21">
        <f>INDEX(frl1617_g1to6cep!$A$3:$F$335,MATCH(Calculation!$A198,frl1617_g1to6cep!$F$3:$F$335,0),5)/100</f>
        <v>0.54500000000000004</v>
      </c>
      <c r="F198" s="8">
        <f t="shared" si="24"/>
        <v>0.88200000000000001</v>
      </c>
      <c r="G198" s="8">
        <f t="shared" si="25"/>
        <v>0.51400000000000001</v>
      </c>
      <c r="H198" s="8">
        <f t="shared" si="22"/>
        <v>1.3959999999999999</v>
      </c>
      <c r="I198">
        <f>INDEX(StartupfileInput!$A$2:$D$331,MATCH(Calculation!$B198,StartupfileInput!$A$2:$A$331,0),4)</f>
        <v>6664</v>
      </c>
      <c r="J198" s="23">
        <f t="shared" si="21"/>
        <v>6736</v>
      </c>
      <c r="K198" s="9">
        <f t="shared" si="23"/>
        <v>5941</v>
      </c>
      <c r="L198" s="9">
        <f t="shared" si="26"/>
        <v>3462</v>
      </c>
      <c r="M198" s="9">
        <f t="shared" si="27"/>
        <v>9403</v>
      </c>
    </row>
    <row r="199" spans="1:13" ht="12.75" x14ac:dyDescent="0.2">
      <c r="A199" s="7" t="s">
        <v>565</v>
      </c>
      <c r="B199" s="1" t="s">
        <v>565</v>
      </c>
      <c r="C199" s="7" t="s">
        <v>162</v>
      </c>
      <c r="D199" s="14">
        <v>4935.8</v>
      </c>
      <c r="E199" s="21">
        <f>INDEX(frl1617_g1to6cep!$A$3:$F$335,MATCH(Calculation!$A199,frl1617_g1to6cep!$F$3:$F$335,0),5)/100</f>
        <v>0.54100000000000004</v>
      </c>
      <c r="F199" s="8">
        <f t="shared" si="24"/>
        <v>17.143000000000001</v>
      </c>
      <c r="G199" s="8">
        <f t="shared" si="25"/>
        <v>10.069000000000001</v>
      </c>
      <c r="H199" s="8">
        <f t="shared" si="22"/>
        <v>27.212000000000003</v>
      </c>
      <c r="I199">
        <f>INDEX(StartupfileInput!$A$2:$D$331,MATCH(Calculation!$B199,StartupfileInput!$A$2:$A$331,0),4)</f>
        <v>6664</v>
      </c>
      <c r="J199" s="23">
        <f t="shared" si="21"/>
        <v>6736</v>
      </c>
      <c r="K199" s="9">
        <f t="shared" si="23"/>
        <v>115475</v>
      </c>
      <c r="L199" s="9">
        <f t="shared" si="26"/>
        <v>67825</v>
      </c>
      <c r="M199" s="9">
        <f t="shared" si="27"/>
        <v>183300</v>
      </c>
    </row>
    <row r="200" spans="1:13" ht="12.75" x14ac:dyDescent="0.2">
      <c r="A200" s="7" t="s">
        <v>566</v>
      </c>
      <c r="B200" s="1" t="s">
        <v>566</v>
      </c>
      <c r="C200" s="7" t="s">
        <v>161</v>
      </c>
      <c r="D200" s="14">
        <v>612.79999999999995</v>
      </c>
      <c r="E200" s="21">
        <f>INDEX(frl1617_g1to6cep!$A$3:$F$335,MATCH(Calculation!$A200,frl1617_g1to6cep!$F$3:$F$335,0),5)/100</f>
        <v>0.36099999999999999</v>
      </c>
      <c r="F200" s="8">
        <f t="shared" si="24"/>
        <v>1.42</v>
      </c>
      <c r="G200" s="8">
        <f t="shared" si="25"/>
        <v>1.25</v>
      </c>
      <c r="H200" s="8">
        <f t="shared" si="22"/>
        <v>2.67</v>
      </c>
      <c r="I200">
        <f>INDEX(StartupfileInput!$A$2:$D$331,MATCH(Calculation!$B200,StartupfileInput!$A$2:$A$331,0),4)</f>
        <v>6776</v>
      </c>
      <c r="J200" s="23">
        <f t="shared" si="21"/>
        <v>6843</v>
      </c>
      <c r="K200" s="9">
        <f t="shared" si="23"/>
        <v>9717</v>
      </c>
      <c r="L200" s="9">
        <f t="shared" si="26"/>
        <v>8554</v>
      </c>
      <c r="M200" s="9">
        <f t="shared" si="27"/>
        <v>18271</v>
      </c>
    </row>
    <row r="201" spans="1:13" ht="12.75" x14ac:dyDescent="0.2">
      <c r="A201" s="7" t="s">
        <v>567</v>
      </c>
      <c r="B201" s="1" t="s">
        <v>567</v>
      </c>
      <c r="C201" s="7" t="s">
        <v>160</v>
      </c>
      <c r="D201" s="14">
        <v>1491</v>
      </c>
      <c r="E201" s="21">
        <f>INDEX(frl1617_g1to6cep!$A$3:$F$335,MATCH(Calculation!$A201,frl1617_g1to6cep!$F$3:$F$335,0),5)/100</f>
        <v>0.39100000000000001</v>
      </c>
      <c r="F201" s="8">
        <f t="shared" si="24"/>
        <v>3.7429999999999999</v>
      </c>
      <c r="G201" s="8">
        <f t="shared" si="25"/>
        <v>3.0419999999999998</v>
      </c>
      <c r="H201" s="8">
        <f t="shared" si="22"/>
        <v>6.7850000000000001</v>
      </c>
      <c r="I201">
        <f>INDEX(StartupfileInput!$A$2:$D$331,MATCH(Calculation!$B201,StartupfileInput!$A$2:$A$331,0),4)</f>
        <v>6664</v>
      </c>
      <c r="J201" s="23">
        <f t="shared" si="21"/>
        <v>6736</v>
      </c>
      <c r="K201" s="9">
        <f t="shared" si="23"/>
        <v>25213</v>
      </c>
      <c r="L201" s="9">
        <f t="shared" si="26"/>
        <v>20491</v>
      </c>
      <c r="M201" s="9">
        <f t="shared" si="27"/>
        <v>45704</v>
      </c>
    </row>
    <row r="202" spans="1:13" ht="12.75" x14ac:dyDescent="0.2">
      <c r="A202" s="7" t="s">
        <v>569</v>
      </c>
      <c r="B202" s="1" t="s">
        <v>569</v>
      </c>
      <c r="C202" s="7" t="s">
        <v>158</v>
      </c>
      <c r="D202" s="14">
        <v>959.6</v>
      </c>
      <c r="E202" s="21">
        <f>INDEX(frl1617_g1to6cep!$A$3:$F$335,MATCH(Calculation!$A202,frl1617_g1to6cep!$F$3:$F$335,0),5)/100</f>
        <v>0.35399999999999998</v>
      </c>
      <c r="F202" s="8">
        <f t="shared" si="24"/>
        <v>2.181</v>
      </c>
      <c r="G202" s="8">
        <f t="shared" si="25"/>
        <v>1.958</v>
      </c>
      <c r="H202" s="8">
        <f t="shared" si="22"/>
        <v>4.1390000000000002</v>
      </c>
      <c r="I202">
        <f>INDEX(StartupfileInput!$A$2:$D$331,MATCH(Calculation!$B202,StartupfileInput!$A$2:$A$331,0),4)</f>
        <v>6664</v>
      </c>
      <c r="J202" s="23">
        <f t="shared" si="21"/>
        <v>6736</v>
      </c>
      <c r="K202" s="9">
        <f t="shared" si="23"/>
        <v>14691</v>
      </c>
      <c r="L202" s="9">
        <f t="shared" si="26"/>
        <v>13189</v>
      </c>
      <c r="M202" s="9">
        <f t="shared" si="27"/>
        <v>27880</v>
      </c>
    </row>
    <row r="203" spans="1:13" ht="12.75" x14ac:dyDescent="0.2">
      <c r="A203" s="7" t="s">
        <v>570</v>
      </c>
      <c r="B203" s="1" t="s">
        <v>570</v>
      </c>
      <c r="C203" s="7" t="s">
        <v>157</v>
      </c>
      <c r="D203" s="14">
        <v>501.6</v>
      </c>
      <c r="E203" s="21">
        <f>INDEX(frl1617_g1to6cep!$A$3:$F$335,MATCH(Calculation!$A203,frl1617_g1to6cep!$F$3:$F$335,0),5)/100</f>
        <v>0.39799999999999996</v>
      </c>
      <c r="F203" s="8">
        <f t="shared" si="24"/>
        <v>1.282</v>
      </c>
      <c r="G203" s="8">
        <f t="shared" si="25"/>
        <v>1.0229999999999999</v>
      </c>
      <c r="H203" s="8">
        <f t="shared" si="22"/>
        <v>2.3049999999999997</v>
      </c>
      <c r="I203">
        <f>INDEX(StartupfileInput!$A$2:$D$331,MATCH(Calculation!$B203,StartupfileInput!$A$2:$A$331,0),4)</f>
        <v>6664</v>
      </c>
      <c r="J203" s="23">
        <f t="shared" si="21"/>
        <v>6736</v>
      </c>
      <c r="K203" s="9">
        <f t="shared" si="23"/>
        <v>8636</v>
      </c>
      <c r="L203" s="9">
        <f t="shared" si="26"/>
        <v>6890</v>
      </c>
      <c r="M203" s="9">
        <f t="shared" si="27"/>
        <v>15526</v>
      </c>
    </row>
    <row r="204" spans="1:13" ht="12.75" x14ac:dyDescent="0.2">
      <c r="A204" s="7" t="s">
        <v>568</v>
      </c>
      <c r="B204" s="1" t="s">
        <v>568</v>
      </c>
      <c r="C204" s="7" t="s">
        <v>159</v>
      </c>
      <c r="D204" s="14">
        <v>442.4</v>
      </c>
      <c r="E204" s="21">
        <f>INDEX(frl1617_g1to6cep!$A$3:$F$335,MATCH(Calculation!$A204,frl1617_g1to6cep!$F$3:$F$335,0),5)/100</f>
        <v>0.50700000000000001</v>
      </c>
      <c r="F204" s="8">
        <f t="shared" si="24"/>
        <v>1.44</v>
      </c>
      <c r="G204" s="8">
        <f t="shared" si="25"/>
        <v>0.90200000000000002</v>
      </c>
      <c r="H204" s="8">
        <f t="shared" si="22"/>
        <v>2.3420000000000001</v>
      </c>
      <c r="I204">
        <f>INDEX(StartupfileInput!$A$2:$D$331,MATCH(Calculation!$B204,StartupfileInput!$A$2:$A$331,0),4)</f>
        <v>6753</v>
      </c>
      <c r="J204" s="23">
        <f t="shared" si="21"/>
        <v>6820</v>
      </c>
      <c r="K204" s="9">
        <f t="shared" si="23"/>
        <v>9821</v>
      </c>
      <c r="L204" s="9">
        <f t="shared" si="26"/>
        <v>6151</v>
      </c>
      <c r="M204" s="9">
        <f t="shared" si="27"/>
        <v>15972</v>
      </c>
    </row>
    <row r="205" spans="1:13" ht="12.75" x14ac:dyDescent="0.2">
      <c r="A205" s="7" t="s">
        <v>571</v>
      </c>
      <c r="B205" s="1" t="s">
        <v>571</v>
      </c>
      <c r="C205" s="7" t="s">
        <v>156</v>
      </c>
      <c r="D205" s="14">
        <v>3075.7</v>
      </c>
      <c r="E205" s="21">
        <f>INDEX(frl1617_g1to6cep!$A$3:$F$335,MATCH(Calculation!$A205,frl1617_g1to6cep!$F$3:$F$335,0),5)/100</f>
        <v>0.56600000000000006</v>
      </c>
      <c r="F205" s="8">
        <f t="shared" si="24"/>
        <v>11.176</v>
      </c>
      <c r="G205" s="8">
        <f t="shared" si="25"/>
        <v>6.274</v>
      </c>
      <c r="H205" s="8">
        <f t="shared" si="22"/>
        <v>17.45</v>
      </c>
      <c r="I205">
        <f>INDEX(StartupfileInput!$A$2:$D$331,MATCH(Calculation!$B205,StartupfileInput!$A$2:$A$331,0),4)</f>
        <v>6664</v>
      </c>
      <c r="J205" s="23">
        <f t="shared" ref="J205:J268" si="28">MAX(I205+$I$3,6736)</f>
        <v>6736</v>
      </c>
      <c r="K205" s="9">
        <f t="shared" si="23"/>
        <v>75282</v>
      </c>
      <c r="L205" s="9">
        <f t="shared" si="26"/>
        <v>42261</v>
      </c>
      <c r="M205" s="9">
        <f t="shared" si="27"/>
        <v>117543</v>
      </c>
    </row>
    <row r="206" spans="1:13" ht="12.75" x14ac:dyDescent="0.2">
      <c r="A206" s="7" t="s">
        <v>486</v>
      </c>
      <c r="B206" s="1" t="s">
        <v>486</v>
      </c>
      <c r="C206" s="7" t="s">
        <v>239</v>
      </c>
      <c r="D206" s="14">
        <v>643.79999999999995</v>
      </c>
      <c r="E206" s="21">
        <f>INDEX(frl1617_g1to6cep!$A$3:$F$335,MATCH(Calculation!$A206,frl1617_g1to6cep!$F$3:$F$335,0),5)/100</f>
        <v>0.48399999999999999</v>
      </c>
      <c r="F206" s="8">
        <f t="shared" si="24"/>
        <v>2</v>
      </c>
      <c r="G206" s="8">
        <f t="shared" si="25"/>
        <v>1.3129999999999999</v>
      </c>
      <c r="H206" s="8">
        <f t="shared" si="22"/>
        <v>3.3129999999999997</v>
      </c>
      <c r="I206">
        <f>INDEX(StartupfileInput!$A$2:$D$331,MATCH(Calculation!$B206,StartupfileInput!$A$2:$A$331,0),4)</f>
        <v>6701</v>
      </c>
      <c r="J206" s="23">
        <f t="shared" si="28"/>
        <v>6768</v>
      </c>
      <c r="K206" s="9">
        <f t="shared" si="23"/>
        <v>13536</v>
      </c>
      <c r="L206" s="9">
        <f t="shared" si="26"/>
        <v>8886</v>
      </c>
      <c r="M206" s="9">
        <f t="shared" si="27"/>
        <v>22422</v>
      </c>
    </row>
    <row r="207" spans="1:13" ht="12.75" x14ac:dyDescent="0.2">
      <c r="A207" s="7" t="s">
        <v>374</v>
      </c>
      <c r="B207" s="1" t="s">
        <v>374</v>
      </c>
      <c r="C207" s="7" t="s">
        <v>349</v>
      </c>
      <c r="D207" s="14">
        <v>586</v>
      </c>
      <c r="E207" s="21">
        <f>INDEX(frl1617_g1to6cep!$A$3:$F$335,MATCH(Calculation!$A207,frl1617_g1to6cep!$F$3:$F$335,0),5)/100</f>
        <v>0.40600000000000003</v>
      </c>
      <c r="F207" s="8">
        <f t="shared" si="24"/>
        <v>1.5269999999999999</v>
      </c>
      <c r="G207" s="8">
        <f t="shared" si="25"/>
        <v>1.1950000000000001</v>
      </c>
      <c r="H207" s="8">
        <f t="shared" si="22"/>
        <v>2.722</v>
      </c>
      <c r="I207">
        <f>INDEX(StartupfileInput!$A$2:$D$331,MATCH(Calculation!$B207,StartupfileInput!$A$2:$A$331,0),4)</f>
        <v>6751</v>
      </c>
      <c r="J207" s="23">
        <f t="shared" si="28"/>
        <v>6818</v>
      </c>
      <c r="K207" s="9">
        <f t="shared" si="23"/>
        <v>10411</v>
      </c>
      <c r="L207" s="9">
        <f t="shared" si="26"/>
        <v>8148</v>
      </c>
      <c r="M207" s="9">
        <f t="shared" si="27"/>
        <v>18559</v>
      </c>
    </row>
    <row r="208" spans="1:13" ht="12.75" x14ac:dyDescent="0.2">
      <c r="A208" s="7" t="s">
        <v>529</v>
      </c>
      <c r="B208" s="1" t="s">
        <v>529</v>
      </c>
      <c r="C208" s="7" t="s">
        <v>198</v>
      </c>
      <c r="D208" s="14">
        <v>815</v>
      </c>
      <c r="E208" s="21">
        <f>INDEX(frl1617_g1to6cep!$A$3:$F$335,MATCH(Calculation!$A208,frl1617_g1to6cep!$F$3:$F$335,0),5)/100</f>
        <v>0.41299999999999998</v>
      </c>
      <c r="F208" s="8">
        <f t="shared" si="24"/>
        <v>2.161</v>
      </c>
      <c r="G208" s="8">
        <f t="shared" si="25"/>
        <v>1.663</v>
      </c>
      <c r="H208" s="8">
        <f t="shared" si="22"/>
        <v>3.8239999999999998</v>
      </c>
      <c r="I208">
        <f>INDEX(StartupfileInput!$A$2:$D$331,MATCH(Calculation!$B208,StartupfileInput!$A$2:$A$331,0),4)</f>
        <v>6705</v>
      </c>
      <c r="J208" s="23">
        <f t="shared" si="28"/>
        <v>6772</v>
      </c>
      <c r="K208" s="9">
        <f t="shared" si="23"/>
        <v>14634</v>
      </c>
      <c r="L208" s="9">
        <f t="shared" si="26"/>
        <v>11262</v>
      </c>
      <c r="M208" s="9">
        <f t="shared" si="27"/>
        <v>25896</v>
      </c>
    </row>
    <row r="209" spans="1:13" ht="12.75" x14ac:dyDescent="0.2">
      <c r="A209" s="7" t="s">
        <v>574</v>
      </c>
      <c r="B209" s="1" t="s">
        <v>574</v>
      </c>
      <c r="C209" s="7" t="s">
        <v>709</v>
      </c>
      <c r="D209" s="14">
        <v>1134.0999999999999</v>
      </c>
      <c r="E209" s="21">
        <f>INDEX(frl1617_g1to6cep!$A$3:$F$335,MATCH(Calculation!$A209,frl1617_g1to6cep!$F$3:$F$335,0),5)/100</f>
        <v>0.45500000000000002</v>
      </c>
      <c r="F209" s="8">
        <f t="shared" si="24"/>
        <v>3.3130000000000002</v>
      </c>
      <c r="G209" s="8">
        <f t="shared" si="25"/>
        <v>2.3140000000000001</v>
      </c>
      <c r="H209" s="8">
        <f t="shared" si="22"/>
        <v>5.6270000000000007</v>
      </c>
      <c r="I209">
        <f>INDEX(StartupfileInput!$A$2:$D$331,MATCH(Calculation!$B209,StartupfileInput!$A$2:$A$331,0),4)</f>
        <v>6753</v>
      </c>
      <c r="J209" s="23">
        <f t="shared" si="28"/>
        <v>6820</v>
      </c>
      <c r="K209" s="9">
        <f t="shared" si="23"/>
        <v>22595</v>
      </c>
      <c r="L209" s="9">
        <f t="shared" si="26"/>
        <v>15781</v>
      </c>
      <c r="M209" s="9">
        <f t="shared" si="27"/>
        <v>38376</v>
      </c>
    </row>
    <row r="210" spans="1:13" ht="12.75" x14ac:dyDescent="0.2">
      <c r="A210" s="7" t="s">
        <v>402</v>
      </c>
      <c r="B210" s="1" t="s">
        <v>402</v>
      </c>
      <c r="C210" s="7" t="s">
        <v>321</v>
      </c>
      <c r="D210" s="14">
        <v>455.5</v>
      </c>
      <c r="E210" s="21">
        <f>INDEX(frl1617_g1to6cep!$A$3:$F$335,MATCH(Calculation!$A210,frl1617_g1to6cep!$F$3:$F$335,0),5)/100</f>
        <v>0.46399999999999997</v>
      </c>
      <c r="F210" s="8">
        <f t="shared" si="24"/>
        <v>1.357</v>
      </c>
      <c r="G210" s="8">
        <f t="shared" si="25"/>
        <v>0.92900000000000005</v>
      </c>
      <c r="H210" s="8">
        <f t="shared" si="22"/>
        <v>2.286</v>
      </c>
      <c r="I210">
        <f>INDEX(StartupfileInput!$A$2:$D$331,MATCH(Calculation!$B210,StartupfileInput!$A$2:$A$331,0),4)</f>
        <v>6773</v>
      </c>
      <c r="J210" s="23">
        <f t="shared" si="28"/>
        <v>6840</v>
      </c>
      <c r="K210" s="9">
        <f t="shared" si="23"/>
        <v>9282</v>
      </c>
      <c r="L210" s="9">
        <f t="shared" si="26"/>
        <v>6354</v>
      </c>
      <c r="M210" s="9">
        <f t="shared" si="27"/>
        <v>15636</v>
      </c>
    </row>
    <row r="211" spans="1:13" ht="12.75" x14ac:dyDescent="0.2">
      <c r="A211" s="7" t="s">
        <v>578</v>
      </c>
      <c r="B211" s="1" t="s">
        <v>578</v>
      </c>
      <c r="C211" s="7" t="s">
        <v>149</v>
      </c>
      <c r="D211" s="14">
        <v>281.8</v>
      </c>
      <c r="E211" s="21">
        <f>INDEX(frl1617_g1to6cep!$A$3:$F$335,MATCH(Calculation!$A211,frl1617_g1to6cep!$F$3:$F$335,0),5)/100</f>
        <v>0.59699999999999998</v>
      </c>
      <c r="F211" s="8">
        <f t="shared" si="24"/>
        <v>1.08</v>
      </c>
      <c r="G211" s="8">
        <f t="shared" si="25"/>
        <v>0.57499999999999996</v>
      </c>
      <c r="H211" s="8">
        <f t="shared" si="22"/>
        <v>1.655</v>
      </c>
      <c r="I211">
        <f>INDEX(StartupfileInput!$A$2:$D$331,MATCH(Calculation!$B211,StartupfileInput!$A$2:$A$331,0),4)</f>
        <v>6701</v>
      </c>
      <c r="J211" s="23">
        <f t="shared" si="28"/>
        <v>6768</v>
      </c>
      <c r="K211" s="9">
        <f t="shared" si="23"/>
        <v>7309</v>
      </c>
      <c r="L211" s="9">
        <f t="shared" si="26"/>
        <v>3892</v>
      </c>
      <c r="M211" s="9">
        <f t="shared" si="27"/>
        <v>11201</v>
      </c>
    </row>
    <row r="212" spans="1:13" ht="12.75" x14ac:dyDescent="0.2">
      <c r="A212" s="7" t="s">
        <v>577</v>
      </c>
      <c r="B212" s="1" t="s">
        <v>577</v>
      </c>
      <c r="C212" s="7" t="s">
        <v>150</v>
      </c>
      <c r="D212" s="14">
        <v>609.20000000000005</v>
      </c>
      <c r="E212" s="21">
        <f>INDEX(frl1617_g1to6cep!$A$3:$F$335,MATCH(Calculation!$A212,frl1617_g1to6cep!$F$3:$F$335,0),5)/100</f>
        <v>0.23100000000000001</v>
      </c>
      <c r="F212" s="8">
        <f t="shared" si="24"/>
        <v>0.90300000000000002</v>
      </c>
      <c r="G212" s="8">
        <f t="shared" si="25"/>
        <v>1.2430000000000001</v>
      </c>
      <c r="H212" s="8">
        <f t="shared" si="22"/>
        <v>2.1459999999999999</v>
      </c>
      <c r="I212">
        <f>INDEX(StartupfileInput!$A$2:$D$331,MATCH(Calculation!$B212,StartupfileInput!$A$2:$A$331,0),4)</f>
        <v>6713</v>
      </c>
      <c r="J212" s="23">
        <f t="shared" si="28"/>
        <v>6780</v>
      </c>
      <c r="K212" s="9">
        <f t="shared" si="23"/>
        <v>6122</v>
      </c>
      <c r="L212" s="9">
        <f t="shared" si="26"/>
        <v>8428</v>
      </c>
      <c r="M212" s="9">
        <f t="shared" si="27"/>
        <v>14550</v>
      </c>
    </row>
    <row r="213" spans="1:13" ht="12.75" x14ac:dyDescent="0.2">
      <c r="A213" s="7" t="s">
        <v>576</v>
      </c>
      <c r="B213" s="1" t="s">
        <v>576</v>
      </c>
      <c r="C213" s="7" t="s">
        <v>151</v>
      </c>
      <c r="D213" s="14">
        <v>468.3</v>
      </c>
      <c r="E213" s="21">
        <f>INDEX(frl1617_g1to6cep!$A$3:$F$335,MATCH(Calculation!$A213,frl1617_g1to6cep!$F$3:$F$335,0),5)/100</f>
        <v>0.35799999999999998</v>
      </c>
      <c r="F213" s="8">
        <f t="shared" si="24"/>
        <v>1.0760000000000001</v>
      </c>
      <c r="G213" s="8">
        <f t="shared" si="25"/>
        <v>0.95499999999999996</v>
      </c>
      <c r="H213" s="8">
        <f t="shared" si="22"/>
        <v>2.0310000000000001</v>
      </c>
      <c r="I213">
        <f>INDEX(StartupfileInput!$A$2:$D$331,MATCH(Calculation!$B213,StartupfileInput!$A$2:$A$331,0),4)</f>
        <v>6831</v>
      </c>
      <c r="J213" s="23">
        <f t="shared" si="28"/>
        <v>6898</v>
      </c>
      <c r="K213" s="9">
        <f t="shared" si="23"/>
        <v>7422</v>
      </c>
      <c r="L213" s="9">
        <f t="shared" si="26"/>
        <v>6588</v>
      </c>
      <c r="M213" s="9">
        <f t="shared" si="27"/>
        <v>14010</v>
      </c>
    </row>
    <row r="214" spans="1:13" ht="12.75" x14ac:dyDescent="0.2">
      <c r="A214" s="7" t="s">
        <v>579</v>
      </c>
      <c r="B214" s="1" t="s">
        <v>579</v>
      </c>
      <c r="C214" s="7" t="s">
        <v>148</v>
      </c>
      <c r="D214" s="14">
        <v>1683.9</v>
      </c>
      <c r="E214" s="21">
        <f>INDEX(frl1617_g1to6cep!$A$3:$F$335,MATCH(Calculation!$A214,frl1617_g1to6cep!$F$3:$F$335,0),5)/100</f>
        <v>0.11800000000000001</v>
      </c>
      <c r="F214" s="8">
        <f t="shared" si="24"/>
        <v>1.276</v>
      </c>
      <c r="G214" s="8">
        <f t="shared" si="25"/>
        <v>3.4350000000000001</v>
      </c>
      <c r="H214" s="8">
        <f t="shared" si="22"/>
        <v>4.7110000000000003</v>
      </c>
      <c r="I214">
        <f>INDEX(StartupfileInput!$A$2:$D$331,MATCH(Calculation!$B214,StartupfileInput!$A$2:$A$331,0),4)</f>
        <v>6664</v>
      </c>
      <c r="J214" s="23">
        <f t="shared" si="28"/>
        <v>6736</v>
      </c>
      <c r="K214" s="9">
        <f t="shared" si="23"/>
        <v>8595</v>
      </c>
      <c r="L214" s="9">
        <f t="shared" si="26"/>
        <v>23138</v>
      </c>
      <c r="M214" s="9">
        <f t="shared" si="27"/>
        <v>31733</v>
      </c>
    </row>
    <row r="215" spans="1:13" ht="12.75" x14ac:dyDescent="0.2">
      <c r="A215" s="7" t="s">
        <v>580</v>
      </c>
      <c r="B215" s="1" t="s">
        <v>580</v>
      </c>
      <c r="C215" s="7" t="s">
        <v>147</v>
      </c>
      <c r="D215" s="14">
        <v>3035.1</v>
      </c>
      <c r="E215" s="21">
        <f>INDEX(frl1617_g1to6cep!$A$3:$F$335,MATCH(Calculation!$A215,frl1617_g1to6cep!$F$3:$F$335,0),5)/100</f>
        <v>0.24399999999999999</v>
      </c>
      <c r="F215" s="8">
        <f t="shared" si="24"/>
        <v>4.7539999999999996</v>
      </c>
      <c r="G215" s="8">
        <f t="shared" si="25"/>
        <v>6.1920000000000002</v>
      </c>
      <c r="H215" s="8">
        <f t="shared" si="22"/>
        <v>10.946</v>
      </c>
      <c r="I215">
        <f>INDEX(StartupfileInput!$A$2:$D$331,MATCH(Calculation!$B215,StartupfileInput!$A$2:$A$331,0),4)</f>
        <v>6664</v>
      </c>
      <c r="J215" s="23">
        <f t="shared" si="28"/>
        <v>6736</v>
      </c>
      <c r="K215" s="9">
        <f t="shared" si="23"/>
        <v>32023</v>
      </c>
      <c r="L215" s="9">
        <f t="shared" si="26"/>
        <v>41709</v>
      </c>
      <c r="M215" s="9">
        <f t="shared" si="27"/>
        <v>73732</v>
      </c>
    </row>
    <row r="216" spans="1:13" ht="12.75" x14ac:dyDescent="0.2">
      <c r="A216" s="7" t="s">
        <v>581</v>
      </c>
      <c r="B216" s="1" t="s">
        <v>581</v>
      </c>
      <c r="C216" s="7" t="s">
        <v>733</v>
      </c>
      <c r="D216" s="14">
        <v>445</v>
      </c>
      <c r="E216" s="21">
        <f>INDEX(frl1617_g1to6cep!$A$3:$F$335,MATCH(Calculation!$A216,frl1617_g1to6cep!$F$3:$F$335,0),5)/100</f>
        <v>0.4</v>
      </c>
      <c r="F216" s="8">
        <f t="shared" si="24"/>
        <v>1.143</v>
      </c>
      <c r="G216" s="8">
        <f t="shared" si="25"/>
        <v>0.90800000000000003</v>
      </c>
      <c r="H216" s="8">
        <f t="shared" si="22"/>
        <v>2.0510000000000002</v>
      </c>
      <c r="I216">
        <f>INDEX(StartupfileInput!$A$2:$D$331,MATCH(Calculation!$B216,StartupfileInput!$A$2:$A$331,0),4)</f>
        <v>6664</v>
      </c>
      <c r="J216" s="23">
        <f t="shared" si="28"/>
        <v>6736</v>
      </c>
      <c r="K216" s="9">
        <f t="shared" si="23"/>
        <v>7699</v>
      </c>
      <c r="L216" s="9">
        <f t="shared" si="26"/>
        <v>6117</v>
      </c>
      <c r="M216" s="9">
        <f t="shared" si="27"/>
        <v>13816</v>
      </c>
    </row>
    <row r="217" spans="1:13" ht="12.75" x14ac:dyDescent="0.2">
      <c r="A217" s="7" t="s">
        <v>381</v>
      </c>
      <c r="B217" s="1" t="s">
        <v>381</v>
      </c>
      <c r="C217" s="7" t="s">
        <v>342</v>
      </c>
      <c r="D217" s="14">
        <v>413</v>
      </c>
      <c r="E217" s="21">
        <f>INDEX(frl1617_g1to6cep!$A$3:$F$335,MATCH(Calculation!$A217,frl1617_g1to6cep!$F$3:$F$335,0),5)/100</f>
        <v>0.48200000000000004</v>
      </c>
      <c r="F217" s="8">
        <f t="shared" si="24"/>
        <v>1.278</v>
      </c>
      <c r="G217" s="8">
        <f t="shared" si="25"/>
        <v>0.84299999999999997</v>
      </c>
      <c r="H217" s="8">
        <f t="shared" si="22"/>
        <v>2.121</v>
      </c>
      <c r="I217">
        <f>INDEX(StartupfileInput!$A$2:$D$331,MATCH(Calculation!$B217,StartupfileInput!$A$2:$A$331,0),4)</f>
        <v>6734</v>
      </c>
      <c r="J217" s="23">
        <f t="shared" si="28"/>
        <v>6801</v>
      </c>
      <c r="K217" s="9">
        <f t="shared" si="23"/>
        <v>8692</v>
      </c>
      <c r="L217" s="9">
        <f t="shared" si="26"/>
        <v>5733</v>
      </c>
      <c r="M217" s="9">
        <f t="shared" si="27"/>
        <v>14425</v>
      </c>
    </row>
    <row r="218" spans="1:13" ht="12.75" x14ac:dyDescent="0.2">
      <c r="A218" s="7" t="s">
        <v>582</v>
      </c>
      <c r="B218" s="1" t="s">
        <v>582</v>
      </c>
      <c r="C218" s="7" t="s">
        <v>145</v>
      </c>
      <c r="D218" s="14">
        <v>276</v>
      </c>
      <c r="E218" s="21">
        <f>INDEX(frl1617_g1to6cep!$A$3:$F$335,MATCH(Calculation!$A218,frl1617_g1to6cep!$F$3:$F$335,0),5)/100</f>
        <v>0.57299999999999995</v>
      </c>
      <c r="F218" s="8">
        <f t="shared" si="24"/>
        <v>1.0149999999999999</v>
      </c>
      <c r="G218" s="8">
        <f t="shared" si="25"/>
        <v>0.56299999999999994</v>
      </c>
      <c r="H218" s="8">
        <f t="shared" si="22"/>
        <v>1.5779999999999998</v>
      </c>
      <c r="I218">
        <f>INDEX(StartupfileInput!$A$2:$D$331,MATCH(Calculation!$B218,StartupfileInput!$A$2:$A$331,0),4)</f>
        <v>6771</v>
      </c>
      <c r="J218" s="23">
        <f t="shared" si="28"/>
        <v>6838</v>
      </c>
      <c r="K218" s="9">
        <f t="shared" si="23"/>
        <v>6941</v>
      </c>
      <c r="L218" s="9">
        <f t="shared" si="26"/>
        <v>3849</v>
      </c>
      <c r="M218" s="9">
        <f t="shared" si="27"/>
        <v>10790</v>
      </c>
    </row>
    <row r="219" spans="1:13" ht="12.75" x14ac:dyDescent="0.2">
      <c r="A219" s="7" t="s">
        <v>573</v>
      </c>
      <c r="B219" s="1" t="s">
        <v>573</v>
      </c>
      <c r="C219" s="7" t="s">
        <v>154</v>
      </c>
      <c r="D219" s="14">
        <v>516.29999999999995</v>
      </c>
      <c r="E219" s="21">
        <f>INDEX(frl1617_g1to6cep!$A$3:$F$335,MATCH(Calculation!$A219,frl1617_g1to6cep!$F$3:$F$335,0),5)/100</f>
        <v>0.27699999999999997</v>
      </c>
      <c r="F219" s="8">
        <f t="shared" si="24"/>
        <v>0.91800000000000004</v>
      </c>
      <c r="G219" s="8">
        <f t="shared" si="25"/>
        <v>1.0529999999999999</v>
      </c>
      <c r="H219" s="8">
        <f t="shared" si="22"/>
        <v>1.9710000000000001</v>
      </c>
      <c r="I219">
        <f>INDEX(StartupfileInput!$A$2:$D$331,MATCH(Calculation!$B219,StartupfileInput!$A$2:$A$331,0),4)</f>
        <v>6784</v>
      </c>
      <c r="J219" s="23">
        <f t="shared" si="28"/>
        <v>6851</v>
      </c>
      <c r="K219" s="9">
        <f t="shared" si="23"/>
        <v>6289</v>
      </c>
      <c r="L219" s="9">
        <f t="shared" si="26"/>
        <v>7214</v>
      </c>
      <c r="M219" s="9">
        <f t="shared" si="27"/>
        <v>13503</v>
      </c>
    </row>
    <row r="220" spans="1:13" ht="12.75" x14ac:dyDescent="0.2">
      <c r="A220" s="7" t="s">
        <v>575</v>
      </c>
      <c r="B220" s="1" t="s">
        <v>575</v>
      </c>
      <c r="C220" s="7" t="s">
        <v>152</v>
      </c>
      <c r="D220" s="14">
        <v>190.8</v>
      </c>
      <c r="E220" s="21">
        <f>INDEX(frl1617_g1to6cep!$A$3:$F$335,MATCH(Calculation!$A220,frl1617_g1to6cep!$F$3:$F$335,0),5)/100</f>
        <v>0.377</v>
      </c>
      <c r="F220" s="8">
        <f t="shared" si="24"/>
        <v>0.46200000000000002</v>
      </c>
      <c r="G220" s="8">
        <f t="shared" si="25"/>
        <v>0.38900000000000001</v>
      </c>
      <c r="H220" s="8">
        <f t="shared" si="22"/>
        <v>0.85099999999999998</v>
      </c>
      <c r="I220">
        <f>INDEX(StartupfileInput!$A$2:$D$331,MATCH(Calculation!$B220,StartupfileInput!$A$2:$A$331,0),4)</f>
        <v>6834</v>
      </c>
      <c r="J220" s="23">
        <f t="shared" si="28"/>
        <v>6901</v>
      </c>
      <c r="K220" s="9">
        <f t="shared" si="23"/>
        <v>3188</v>
      </c>
      <c r="L220" s="9">
        <f t="shared" si="26"/>
        <v>2685</v>
      </c>
      <c r="M220" s="9">
        <f t="shared" si="27"/>
        <v>5873</v>
      </c>
    </row>
    <row r="221" spans="1:13" ht="12.75" x14ac:dyDescent="0.2">
      <c r="A221" s="7" t="s">
        <v>583</v>
      </c>
      <c r="B221" s="1" t="s">
        <v>583</v>
      </c>
      <c r="C221" s="7" t="s">
        <v>144</v>
      </c>
      <c r="D221" s="14">
        <v>508.1</v>
      </c>
      <c r="E221" s="21">
        <f>INDEX(frl1617_g1to6cep!$A$3:$F$335,MATCH(Calculation!$A221,frl1617_g1to6cep!$F$3:$F$335,0),5)/100</f>
        <v>0.40899999999999997</v>
      </c>
      <c r="F221" s="8">
        <f t="shared" si="24"/>
        <v>1.3340000000000001</v>
      </c>
      <c r="G221" s="8">
        <f t="shared" si="25"/>
        <v>1.0369999999999999</v>
      </c>
      <c r="H221" s="8">
        <f t="shared" si="22"/>
        <v>2.371</v>
      </c>
      <c r="I221">
        <f>INDEX(StartupfileInput!$A$2:$D$331,MATCH(Calculation!$B221,StartupfileInput!$A$2:$A$331,0),4)</f>
        <v>6790</v>
      </c>
      <c r="J221" s="23">
        <f t="shared" si="28"/>
        <v>6857</v>
      </c>
      <c r="K221" s="9">
        <f t="shared" si="23"/>
        <v>9147</v>
      </c>
      <c r="L221" s="9">
        <f t="shared" si="26"/>
        <v>7111</v>
      </c>
      <c r="M221" s="9">
        <f t="shared" si="27"/>
        <v>16258</v>
      </c>
    </row>
    <row r="222" spans="1:13" ht="12.75" x14ac:dyDescent="0.2">
      <c r="A222" s="7" t="s">
        <v>584</v>
      </c>
      <c r="B222" s="1" t="s">
        <v>584</v>
      </c>
      <c r="C222" s="7" t="s">
        <v>143</v>
      </c>
      <c r="D222" s="14">
        <v>2831.2</v>
      </c>
      <c r="E222" s="21">
        <f>INDEX(frl1617_g1to6cep!$A$3:$F$335,MATCH(Calculation!$A222,frl1617_g1to6cep!$F$3:$F$335,0),5)/100</f>
        <v>0.187</v>
      </c>
      <c r="F222" s="8">
        <f t="shared" si="24"/>
        <v>3.399</v>
      </c>
      <c r="G222" s="8">
        <f t="shared" si="25"/>
        <v>5.7759999999999998</v>
      </c>
      <c r="H222" s="8">
        <f t="shared" si="22"/>
        <v>9.1750000000000007</v>
      </c>
      <c r="I222">
        <f>INDEX(StartupfileInput!$A$2:$D$331,MATCH(Calculation!$B222,StartupfileInput!$A$2:$A$331,0),4)</f>
        <v>6664</v>
      </c>
      <c r="J222" s="23">
        <f t="shared" si="28"/>
        <v>6736</v>
      </c>
      <c r="K222" s="9">
        <f t="shared" si="23"/>
        <v>22896</v>
      </c>
      <c r="L222" s="9">
        <f t="shared" si="26"/>
        <v>38907</v>
      </c>
      <c r="M222" s="9">
        <f t="shared" si="27"/>
        <v>61803</v>
      </c>
    </row>
    <row r="223" spans="1:13" ht="12.75" x14ac:dyDescent="0.2">
      <c r="A223" s="7" t="s">
        <v>586</v>
      </c>
      <c r="B223" s="1" t="s">
        <v>586</v>
      </c>
      <c r="C223" s="7" t="s">
        <v>710</v>
      </c>
      <c r="D223" s="14">
        <v>978.5</v>
      </c>
      <c r="E223" s="21">
        <f>INDEX(frl1617_g1to6cep!$A$3:$F$335,MATCH(Calculation!$A223,frl1617_g1to6cep!$F$3:$F$335,0),5)/100</f>
        <v>0.41700000000000004</v>
      </c>
      <c r="F223" s="8">
        <f t="shared" si="24"/>
        <v>2.62</v>
      </c>
      <c r="G223" s="8">
        <f t="shared" si="25"/>
        <v>1.996</v>
      </c>
      <c r="H223" s="8">
        <f t="shared" si="22"/>
        <v>4.6159999999999997</v>
      </c>
      <c r="I223">
        <f>INDEX(StartupfileInput!$A$2:$D$331,MATCH(Calculation!$B223,StartupfileInput!$A$2:$A$331,0),4)</f>
        <v>6664</v>
      </c>
      <c r="J223" s="23">
        <f t="shared" si="28"/>
        <v>6736</v>
      </c>
      <c r="K223" s="9">
        <f t="shared" si="23"/>
        <v>17648</v>
      </c>
      <c r="L223" s="9">
        <f t="shared" si="26"/>
        <v>13445</v>
      </c>
      <c r="M223" s="9">
        <f t="shared" si="27"/>
        <v>31093</v>
      </c>
    </row>
    <row r="224" spans="1:13" ht="12.75" x14ac:dyDescent="0.2">
      <c r="A224" s="7" t="s">
        <v>587</v>
      </c>
      <c r="B224" s="1" t="s">
        <v>587</v>
      </c>
      <c r="C224" s="7" t="s">
        <v>141</v>
      </c>
      <c r="D224" s="14">
        <v>1255.4000000000001</v>
      </c>
      <c r="E224" s="21">
        <f>INDEX(frl1617_g1to6cep!$A$3:$F$335,MATCH(Calculation!$A224,frl1617_g1to6cep!$F$3:$F$335,0),5)/100</f>
        <v>0.67200000000000004</v>
      </c>
      <c r="F224" s="8">
        <f t="shared" si="24"/>
        <v>5.4160000000000004</v>
      </c>
      <c r="G224" s="8">
        <f t="shared" si="25"/>
        <v>2.5609999999999999</v>
      </c>
      <c r="H224" s="8">
        <f t="shared" si="22"/>
        <v>7.9770000000000003</v>
      </c>
      <c r="I224">
        <f>INDEX(StartupfileInput!$A$2:$D$331,MATCH(Calculation!$B224,StartupfileInput!$A$2:$A$331,0),4)</f>
        <v>6705</v>
      </c>
      <c r="J224" s="23">
        <f t="shared" si="28"/>
        <v>6772</v>
      </c>
      <c r="K224" s="9">
        <f t="shared" si="23"/>
        <v>36677</v>
      </c>
      <c r="L224" s="9">
        <f t="shared" si="26"/>
        <v>17343</v>
      </c>
      <c r="M224" s="9">
        <f t="shared" si="27"/>
        <v>54020</v>
      </c>
    </row>
    <row r="225" spans="1:13" ht="12.75" x14ac:dyDescent="0.2">
      <c r="A225" s="7" t="s">
        <v>588</v>
      </c>
      <c r="B225" s="1" t="s">
        <v>588</v>
      </c>
      <c r="C225" s="7" t="s">
        <v>140</v>
      </c>
      <c r="D225" s="14">
        <v>618</v>
      </c>
      <c r="E225" s="21">
        <f>INDEX(frl1617_g1to6cep!$A$3:$F$335,MATCH(Calculation!$A225,frl1617_g1to6cep!$F$3:$F$335,0),5)/100</f>
        <v>0.25700000000000001</v>
      </c>
      <c r="F225" s="8">
        <f t="shared" si="24"/>
        <v>1.02</v>
      </c>
      <c r="G225" s="8">
        <f t="shared" si="25"/>
        <v>1.2609999999999999</v>
      </c>
      <c r="H225" s="8">
        <f t="shared" si="22"/>
        <v>2.2809999999999997</v>
      </c>
      <c r="I225">
        <f>INDEX(StartupfileInput!$A$2:$D$331,MATCH(Calculation!$B225,StartupfileInput!$A$2:$A$331,0),4)</f>
        <v>6664</v>
      </c>
      <c r="J225" s="23">
        <f t="shared" si="28"/>
        <v>6736</v>
      </c>
      <c r="K225" s="9">
        <f t="shared" si="23"/>
        <v>6871</v>
      </c>
      <c r="L225" s="9">
        <f t="shared" si="26"/>
        <v>8494</v>
      </c>
      <c r="M225" s="9">
        <f t="shared" si="27"/>
        <v>15365</v>
      </c>
    </row>
    <row r="226" spans="1:13" ht="12.75" x14ac:dyDescent="0.2">
      <c r="A226" s="7" t="s">
        <v>589</v>
      </c>
      <c r="B226" s="1" t="s">
        <v>589</v>
      </c>
      <c r="C226" s="7" t="s">
        <v>139</v>
      </c>
      <c r="D226" s="14">
        <v>941.1</v>
      </c>
      <c r="E226" s="21">
        <f>INDEX(frl1617_g1to6cep!$A$3:$F$335,MATCH(Calculation!$A226,frl1617_g1to6cep!$F$3:$F$335,0),5)/100</f>
        <v>0.35899999999999999</v>
      </c>
      <c r="F226" s="8">
        <f t="shared" si="24"/>
        <v>2.169</v>
      </c>
      <c r="G226" s="8">
        <f t="shared" si="25"/>
        <v>1.92</v>
      </c>
      <c r="H226" s="8">
        <f t="shared" si="22"/>
        <v>4.0890000000000004</v>
      </c>
      <c r="I226">
        <f>INDEX(StartupfileInput!$A$2:$D$331,MATCH(Calculation!$B226,StartupfileInput!$A$2:$A$331,0),4)</f>
        <v>6678</v>
      </c>
      <c r="J226" s="23">
        <f t="shared" si="28"/>
        <v>6745</v>
      </c>
      <c r="K226" s="9">
        <f t="shared" si="23"/>
        <v>14630</v>
      </c>
      <c r="L226" s="9">
        <f t="shared" si="26"/>
        <v>12950</v>
      </c>
      <c r="M226" s="9">
        <f t="shared" si="27"/>
        <v>27580</v>
      </c>
    </row>
    <row r="227" spans="1:13" ht="12.75" x14ac:dyDescent="0.2">
      <c r="A227" s="7" t="s">
        <v>590</v>
      </c>
      <c r="B227" s="1" t="s">
        <v>590</v>
      </c>
      <c r="C227" s="7" t="s">
        <v>734</v>
      </c>
      <c r="D227" s="14">
        <v>206</v>
      </c>
      <c r="E227" s="21">
        <f>INDEX(frl1617_g1to6cep!$A$3:$F$335,MATCH(Calculation!$A227,frl1617_g1to6cep!$F$3:$F$335,0),5)/100</f>
        <v>0.63500000000000001</v>
      </c>
      <c r="F227" s="8">
        <f t="shared" si="24"/>
        <v>0.84</v>
      </c>
      <c r="G227" s="8">
        <f t="shared" si="25"/>
        <v>0.42</v>
      </c>
      <c r="H227" s="8">
        <f t="shared" si="22"/>
        <v>1.26</v>
      </c>
      <c r="I227">
        <f>INDEX(StartupfileInput!$A$2:$D$331,MATCH(Calculation!$B227,StartupfileInput!$A$2:$A$331,0),4)</f>
        <v>6676</v>
      </c>
      <c r="J227" s="23">
        <f t="shared" si="28"/>
        <v>6743</v>
      </c>
      <c r="K227" s="9">
        <f t="shared" si="23"/>
        <v>5664</v>
      </c>
      <c r="L227" s="9">
        <f t="shared" si="26"/>
        <v>2832</v>
      </c>
      <c r="M227" s="9">
        <f t="shared" si="27"/>
        <v>8496</v>
      </c>
    </row>
    <row r="228" spans="1:13" ht="12.75" x14ac:dyDescent="0.2">
      <c r="A228" s="7" t="s">
        <v>591</v>
      </c>
      <c r="B228" s="1" t="s">
        <v>591</v>
      </c>
      <c r="C228" s="7" t="s">
        <v>137</v>
      </c>
      <c r="D228" s="14">
        <v>191.3</v>
      </c>
      <c r="E228" s="21">
        <f>INDEX(frl1617_g1to6cep!$A$3:$F$335,MATCH(Calculation!$A228,frl1617_g1to6cep!$F$3:$F$335,0),5)/100</f>
        <v>0.58299999999999996</v>
      </c>
      <c r="F228" s="8">
        <f t="shared" si="24"/>
        <v>0.71599999999999997</v>
      </c>
      <c r="G228" s="8">
        <f t="shared" si="25"/>
        <v>0.39</v>
      </c>
      <c r="H228" s="8">
        <f t="shared" si="22"/>
        <v>1.1059999999999999</v>
      </c>
      <c r="I228">
        <f>INDEX(StartupfileInput!$A$2:$D$331,MATCH(Calculation!$B228,StartupfileInput!$A$2:$A$331,0),4)</f>
        <v>6664</v>
      </c>
      <c r="J228" s="23">
        <f t="shared" si="28"/>
        <v>6736</v>
      </c>
      <c r="K228" s="9">
        <f t="shared" si="23"/>
        <v>4823</v>
      </c>
      <c r="L228" s="9">
        <f t="shared" si="26"/>
        <v>2627</v>
      </c>
      <c r="M228" s="9">
        <f t="shared" si="27"/>
        <v>7450</v>
      </c>
    </row>
    <row r="229" spans="1:13" ht="12.75" x14ac:dyDescent="0.2">
      <c r="A229" s="7" t="s">
        <v>592</v>
      </c>
      <c r="B229" s="1" t="s">
        <v>592</v>
      </c>
      <c r="C229" s="7" t="s">
        <v>136</v>
      </c>
      <c r="D229" s="14">
        <v>899.4</v>
      </c>
      <c r="E229" s="21">
        <f>INDEX(frl1617_g1to6cep!$A$3:$F$335,MATCH(Calculation!$A229,frl1617_g1to6cep!$F$3:$F$335,0),5)/100</f>
        <v>0.32</v>
      </c>
      <c r="F229" s="8">
        <f t="shared" si="24"/>
        <v>1.8480000000000001</v>
      </c>
      <c r="G229" s="8">
        <f t="shared" si="25"/>
        <v>1.835</v>
      </c>
      <c r="H229" s="8">
        <f t="shared" si="22"/>
        <v>3.6829999999999998</v>
      </c>
      <c r="I229">
        <f>INDEX(StartupfileInput!$A$2:$D$331,MATCH(Calculation!$B229,StartupfileInput!$A$2:$A$331,0),4)</f>
        <v>6721</v>
      </c>
      <c r="J229" s="23">
        <f t="shared" si="28"/>
        <v>6788</v>
      </c>
      <c r="K229" s="9">
        <f t="shared" si="23"/>
        <v>12544</v>
      </c>
      <c r="L229" s="9">
        <f t="shared" si="26"/>
        <v>12456</v>
      </c>
      <c r="M229" s="9">
        <f t="shared" si="27"/>
        <v>25000</v>
      </c>
    </row>
    <row r="230" spans="1:13" ht="12.75" x14ac:dyDescent="0.2">
      <c r="A230" s="7" t="s">
        <v>593</v>
      </c>
      <c r="B230" s="1" t="s">
        <v>593</v>
      </c>
      <c r="C230" s="7" t="s">
        <v>135</v>
      </c>
      <c r="D230" s="14">
        <v>2361.3000000000002</v>
      </c>
      <c r="E230" s="21">
        <f>INDEX(frl1617_g1to6cep!$A$3:$F$335,MATCH(Calculation!$A230,frl1617_g1to6cep!$F$3:$F$335,0),5)/100</f>
        <v>0.56499999999999995</v>
      </c>
      <c r="F230" s="8">
        <f t="shared" si="24"/>
        <v>8.5649999999999995</v>
      </c>
      <c r="G230" s="8">
        <f t="shared" si="25"/>
        <v>4.8170000000000002</v>
      </c>
      <c r="H230" s="8">
        <f t="shared" si="22"/>
        <v>13.382</v>
      </c>
      <c r="I230">
        <f>INDEX(StartupfileInput!$A$2:$D$331,MATCH(Calculation!$B230,StartupfileInput!$A$2:$A$331,0),4)</f>
        <v>6664</v>
      </c>
      <c r="J230" s="23">
        <f t="shared" si="28"/>
        <v>6736</v>
      </c>
      <c r="K230" s="9">
        <f t="shared" si="23"/>
        <v>57694</v>
      </c>
      <c r="L230" s="9">
        <f t="shared" si="26"/>
        <v>32447</v>
      </c>
      <c r="M230" s="9">
        <f t="shared" si="27"/>
        <v>90141</v>
      </c>
    </row>
    <row r="231" spans="1:13" ht="12.75" x14ac:dyDescent="0.2">
      <c r="A231" s="7" t="s">
        <v>594</v>
      </c>
      <c r="B231" s="1" t="s">
        <v>594</v>
      </c>
      <c r="C231" s="7" t="s">
        <v>134</v>
      </c>
      <c r="D231" s="14">
        <v>4612.2</v>
      </c>
      <c r="E231" s="21">
        <f>INDEX(frl1617_g1to6cep!$A$3:$F$335,MATCH(Calculation!$A231,frl1617_g1to6cep!$F$3:$F$335,0),5)/100</f>
        <v>0.47700000000000004</v>
      </c>
      <c r="F231" s="8">
        <f t="shared" si="24"/>
        <v>14.124000000000001</v>
      </c>
      <c r="G231" s="8">
        <f t="shared" si="25"/>
        <v>9.4090000000000007</v>
      </c>
      <c r="H231" s="8">
        <f t="shared" si="22"/>
        <v>23.533000000000001</v>
      </c>
      <c r="I231">
        <f>INDEX(StartupfileInput!$A$2:$D$331,MATCH(Calculation!$B231,StartupfileInput!$A$2:$A$331,0),4)</f>
        <v>6664</v>
      </c>
      <c r="J231" s="23">
        <f t="shared" si="28"/>
        <v>6736</v>
      </c>
      <c r="K231" s="9">
        <f t="shared" si="23"/>
        <v>95139</v>
      </c>
      <c r="L231" s="9">
        <f t="shared" si="26"/>
        <v>63379</v>
      </c>
      <c r="M231" s="9">
        <f t="shared" si="27"/>
        <v>158518</v>
      </c>
    </row>
    <row r="232" spans="1:13" ht="12.75" x14ac:dyDescent="0.2">
      <c r="A232" s="7" t="s">
        <v>703</v>
      </c>
      <c r="B232" s="1" t="s">
        <v>605</v>
      </c>
      <c r="C232" s="7" t="s">
        <v>3</v>
      </c>
      <c r="D232" s="14">
        <v>1043.8</v>
      </c>
      <c r="E232" s="21">
        <f>INDEX(frl1617_g1to6cep!$A$3:$F$335,MATCH(Calculation!$A232,frl1617_g1to6cep!$F$3:$F$335,0),5)/100</f>
        <v>0.29100000000000004</v>
      </c>
      <c r="F232" s="8">
        <f t="shared" si="24"/>
        <v>1.95</v>
      </c>
      <c r="G232" s="8">
        <f t="shared" si="25"/>
        <v>2.129</v>
      </c>
      <c r="H232" s="8">
        <f t="shared" si="22"/>
        <v>4.0789999999999997</v>
      </c>
      <c r="I232">
        <f>INDEX(StartupfileInput!$A$2:$D$331,MATCH(Calculation!$B232,StartupfileInput!$A$2:$A$331,0),4)</f>
        <v>6664</v>
      </c>
      <c r="J232" s="23">
        <f t="shared" si="28"/>
        <v>6736</v>
      </c>
      <c r="K232" s="9">
        <f t="shared" si="23"/>
        <v>13135</v>
      </c>
      <c r="L232" s="9">
        <f t="shared" si="26"/>
        <v>14341</v>
      </c>
      <c r="M232" s="9">
        <f t="shared" si="27"/>
        <v>27476</v>
      </c>
    </row>
    <row r="233" spans="1:13" ht="12.75" x14ac:dyDescent="0.2">
      <c r="A233" s="7" t="s">
        <v>595</v>
      </c>
      <c r="B233" s="1" t="s">
        <v>595</v>
      </c>
      <c r="C233" s="7" t="s">
        <v>133</v>
      </c>
      <c r="D233" s="14">
        <v>705.9</v>
      </c>
      <c r="E233" s="21">
        <f>INDEX(frl1617_g1to6cep!$A$3:$F$335,MATCH(Calculation!$A233,frl1617_g1to6cep!$F$3:$F$335,0),5)/100</f>
        <v>0.36</v>
      </c>
      <c r="F233" s="8">
        <f t="shared" si="24"/>
        <v>1.631</v>
      </c>
      <c r="G233" s="8">
        <f t="shared" si="25"/>
        <v>1.44</v>
      </c>
      <c r="H233" s="8">
        <f t="shared" si="22"/>
        <v>3.0709999999999997</v>
      </c>
      <c r="I233">
        <f>INDEX(StartupfileInput!$A$2:$D$331,MATCH(Calculation!$B233,StartupfileInput!$A$2:$A$331,0),4)</f>
        <v>6664</v>
      </c>
      <c r="J233" s="23">
        <f t="shared" si="28"/>
        <v>6736</v>
      </c>
      <c r="K233" s="9">
        <f t="shared" si="23"/>
        <v>10986</v>
      </c>
      <c r="L233" s="9">
        <f t="shared" si="26"/>
        <v>9700</v>
      </c>
      <c r="M233" s="9">
        <f t="shared" si="27"/>
        <v>20686</v>
      </c>
    </row>
    <row r="234" spans="1:13" ht="12.75" x14ac:dyDescent="0.2">
      <c r="A234" s="7" t="s">
        <v>596</v>
      </c>
      <c r="B234" s="1" t="s">
        <v>596</v>
      </c>
      <c r="C234" s="7" t="s">
        <v>132</v>
      </c>
      <c r="D234" s="14">
        <v>208.3</v>
      </c>
      <c r="E234" s="21">
        <f>INDEX(frl1617_g1to6cep!$A$3:$F$335,MATCH(Calculation!$A234,frl1617_g1to6cep!$F$3:$F$335,0),5)/100</f>
        <v>0.47899999999999998</v>
      </c>
      <c r="F234" s="8">
        <f t="shared" si="24"/>
        <v>0.64100000000000001</v>
      </c>
      <c r="G234" s="8">
        <f t="shared" si="25"/>
        <v>0.42499999999999999</v>
      </c>
      <c r="H234" s="8">
        <f t="shared" si="22"/>
        <v>1.0660000000000001</v>
      </c>
      <c r="I234">
        <f>INDEX(StartupfileInput!$A$2:$D$331,MATCH(Calculation!$B234,StartupfileInput!$A$2:$A$331,0),4)</f>
        <v>6831</v>
      </c>
      <c r="J234" s="23">
        <f t="shared" si="28"/>
        <v>6898</v>
      </c>
      <c r="K234" s="9">
        <f t="shared" si="23"/>
        <v>4422</v>
      </c>
      <c r="L234" s="9">
        <f t="shared" si="26"/>
        <v>2931</v>
      </c>
      <c r="M234" s="9">
        <f t="shared" si="27"/>
        <v>7353</v>
      </c>
    </row>
    <row r="235" spans="1:13" ht="12.75" x14ac:dyDescent="0.2">
      <c r="A235" s="7" t="s">
        <v>598</v>
      </c>
      <c r="B235" s="1" t="s">
        <v>598</v>
      </c>
      <c r="C235" s="7" t="s">
        <v>131</v>
      </c>
      <c r="D235" s="14">
        <v>600.1</v>
      </c>
      <c r="E235" s="21">
        <f>INDEX(frl1617_g1to6cep!$A$3:$F$335,MATCH(Calculation!$A235,frl1617_g1to6cep!$F$3:$F$335,0),5)/100</f>
        <v>9.5000000000000001E-2</v>
      </c>
      <c r="F235" s="8">
        <f t="shared" si="24"/>
        <v>0.36599999999999999</v>
      </c>
      <c r="G235" s="8">
        <f t="shared" si="25"/>
        <v>1.224</v>
      </c>
      <c r="H235" s="8">
        <f t="shared" si="22"/>
        <v>1.5899999999999999</v>
      </c>
      <c r="I235">
        <f>INDEX(StartupfileInput!$A$2:$D$331,MATCH(Calculation!$B235,StartupfileInput!$A$2:$A$331,0),4)</f>
        <v>6664</v>
      </c>
      <c r="J235" s="23">
        <f t="shared" si="28"/>
        <v>6736</v>
      </c>
      <c r="K235" s="9">
        <f t="shared" si="23"/>
        <v>2465</v>
      </c>
      <c r="L235" s="9">
        <f t="shared" si="26"/>
        <v>8245</v>
      </c>
      <c r="M235" s="9">
        <f t="shared" si="27"/>
        <v>10710</v>
      </c>
    </row>
    <row r="236" spans="1:13" ht="12.75" x14ac:dyDescent="0.2">
      <c r="A236" s="7" t="s">
        <v>599</v>
      </c>
      <c r="B236" s="1" t="s">
        <v>599</v>
      </c>
      <c r="C236" s="7" t="s">
        <v>130</v>
      </c>
      <c r="D236" s="14">
        <v>2141.1999999999998</v>
      </c>
      <c r="E236" s="21">
        <f>INDEX(frl1617_g1to6cep!$A$3:$F$335,MATCH(Calculation!$A236,frl1617_g1to6cep!$F$3:$F$335,0),5)/100</f>
        <v>0.20800000000000002</v>
      </c>
      <c r="F236" s="8">
        <f t="shared" si="24"/>
        <v>2.859</v>
      </c>
      <c r="G236" s="8">
        <f t="shared" si="25"/>
        <v>4.3680000000000003</v>
      </c>
      <c r="H236" s="8">
        <f t="shared" si="22"/>
        <v>7.2270000000000003</v>
      </c>
      <c r="I236">
        <f>INDEX(StartupfileInput!$A$2:$D$331,MATCH(Calculation!$B236,StartupfileInput!$A$2:$A$331,0),4)</f>
        <v>6664</v>
      </c>
      <c r="J236" s="23">
        <f t="shared" si="28"/>
        <v>6736</v>
      </c>
      <c r="K236" s="9">
        <f t="shared" si="23"/>
        <v>19258</v>
      </c>
      <c r="L236" s="9">
        <f t="shared" si="26"/>
        <v>29423</v>
      </c>
      <c r="M236" s="9">
        <f t="shared" si="27"/>
        <v>48681</v>
      </c>
    </row>
    <row r="237" spans="1:13" ht="12.75" x14ac:dyDescent="0.2">
      <c r="A237" s="7" t="s">
        <v>600</v>
      </c>
      <c r="B237" s="1" t="s">
        <v>600</v>
      </c>
      <c r="C237" s="7" t="s">
        <v>129</v>
      </c>
      <c r="D237" s="14">
        <v>1769.8</v>
      </c>
      <c r="E237" s="21">
        <f>INDEX(frl1617_g1to6cep!$A$3:$F$335,MATCH(Calculation!$A237,frl1617_g1to6cep!$F$3:$F$335,0),5)/100</f>
        <v>0.74099999999999999</v>
      </c>
      <c r="F237" s="8">
        <f t="shared" si="24"/>
        <v>8.4190000000000005</v>
      </c>
      <c r="G237" s="8">
        <f t="shared" si="25"/>
        <v>3.61</v>
      </c>
      <c r="H237" s="8">
        <f t="shared" si="22"/>
        <v>12.029</v>
      </c>
      <c r="I237">
        <f>INDEX(StartupfileInput!$A$2:$D$331,MATCH(Calculation!$B237,StartupfileInput!$A$2:$A$331,0),4)</f>
        <v>6665</v>
      </c>
      <c r="J237" s="23">
        <f t="shared" si="28"/>
        <v>6736</v>
      </c>
      <c r="K237" s="9">
        <f t="shared" si="23"/>
        <v>56710</v>
      </c>
      <c r="L237" s="9">
        <f t="shared" si="26"/>
        <v>24317</v>
      </c>
      <c r="M237" s="9">
        <f t="shared" si="27"/>
        <v>81027</v>
      </c>
    </row>
    <row r="238" spans="1:13" ht="12.75" x14ac:dyDescent="0.2">
      <c r="A238" s="7" t="s">
        <v>601</v>
      </c>
      <c r="B238" s="1" t="s">
        <v>601</v>
      </c>
      <c r="C238" s="7" t="s">
        <v>128</v>
      </c>
      <c r="D238" s="14">
        <v>4922.3999999999996</v>
      </c>
      <c r="E238" s="21">
        <f>INDEX(frl1617_g1to6cep!$A$3:$F$335,MATCH(Calculation!$A238,frl1617_g1to6cep!$F$3:$F$335,0),5)/100</f>
        <v>0.09</v>
      </c>
      <c r="F238" s="8">
        <f t="shared" si="24"/>
        <v>2.8439999999999999</v>
      </c>
      <c r="G238" s="8">
        <f t="shared" si="25"/>
        <v>10.042</v>
      </c>
      <c r="H238" s="8">
        <f t="shared" si="22"/>
        <v>12.885999999999999</v>
      </c>
      <c r="I238">
        <f>INDEX(StartupfileInput!$A$2:$D$331,MATCH(Calculation!$B238,StartupfileInput!$A$2:$A$331,0),4)</f>
        <v>6797</v>
      </c>
      <c r="J238" s="23">
        <f t="shared" si="28"/>
        <v>6864</v>
      </c>
      <c r="K238" s="9">
        <f t="shared" si="23"/>
        <v>19521</v>
      </c>
      <c r="L238" s="9">
        <f t="shared" si="26"/>
        <v>68929</v>
      </c>
      <c r="M238" s="9">
        <f t="shared" si="27"/>
        <v>88450</v>
      </c>
    </row>
    <row r="239" spans="1:13" ht="12.75" x14ac:dyDescent="0.2">
      <c r="A239" s="7" t="s">
        <v>602</v>
      </c>
      <c r="B239" s="1" t="s">
        <v>602</v>
      </c>
      <c r="C239" s="7" t="s">
        <v>127</v>
      </c>
      <c r="D239" s="14">
        <v>697.8</v>
      </c>
      <c r="E239" s="21">
        <f>INDEX(frl1617_g1to6cep!$A$3:$F$335,MATCH(Calculation!$A239,frl1617_g1to6cep!$F$3:$F$335,0),5)/100</f>
        <v>0.34600000000000003</v>
      </c>
      <c r="F239" s="8">
        <f t="shared" si="24"/>
        <v>1.55</v>
      </c>
      <c r="G239" s="8">
        <f t="shared" si="25"/>
        <v>1.4239999999999999</v>
      </c>
      <c r="H239" s="8">
        <f t="shared" si="22"/>
        <v>2.9740000000000002</v>
      </c>
      <c r="I239">
        <f>INDEX(StartupfileInput!$A$2:$D$331,MATCH(Calculation!$B239,StartupfileInput!$A$2:$A$331,0),4)</f>
        <v>6664</v>
      </c>
      <c r="J239" s="23">
        <f t="shared" si="28"/>
        <v>6736</v>
      </c>
      <c r="K239" s="9">
        <f t="shared" si="23"/>
        <v>10441</v>
      </c>
      <c r="L239" s="9">
        <f t="shared" si="26"/>
        <v>9592</v>
      </c>
      <c r="M239" s="9">
        <f t="shared" si="27"/>
        <v>20033</v>
      </c>
    </row>
    <row r="240" spans="1:13" ht="12.75" x14ac:dyDescent="0.2">
      <c r="A240" s="7" t="s">
        <v>603</v>
      </c>
      <c r="B240" s="1" t="s">
        <v>603</v>
      </c>
      <c r="C240" s="7" t="s">
        <v>126</v>
      </c>
      <c r="D240" s="14">
        <v>681.9</v>
      </c>
      <c r="E240" s="21">
        <f>INDEX(frl1617_g1to6cep!$A$3:$F$335,MATCH(Calculation!$A240,frl1617_g1to6cep!$F$3:$F$335,0),5)/100</f>
        <v>0.54799999999999993</v>
      </c>
      <c r="F240" s="8">
        <f t="shared" si="24"/>
        <v>2.399</v>
      </c>
      <c r="G240" s="8">
        <f t="shared" si="25"/>
        <v>1.391</v>
      </c>
      <c r="H240" s="8">
        <f t="shared" si="22"/>
        <v>3.79</v>
      </c>
      <c r="I240">
        <f>INDEX(StartupfileInput!$A$2:$D$331,MATCH(Calculation!$B240,StartupfileInput!$A$2:$A$331,0),4)</f>
        <v>6799</v>
      </c>
      <c r="J240" s="23">
        <f t="shared" si="28"/>
        <v>6866</v>
      </c>
      <c r="K240" s="9">
        <f t="shared" si="23"/>
        <v>16472</v>
      </c>
      <c r="L240" s="9">
        <f t="shared" si="26"/>
        <v>9550</v>
      </c>
      <c r="M240" s="9">
        <f t="shared" si="27"/>
        <v>26022</v>
      </c>
    </row>
    <row r="241" spans="1:13" ht="12.75" x14ac:dyDescent="0.2">
      <c r="A241" s="7" t="s">
        <v>604</v>
      </c>
      <c r="B241" s="1" t="s">
        <v>604</v>
      </c>
      <c r="C241" s="7" t="s">
        <v>125</v>
      </c>
      <c r="D241" s="14">
        <v>730.9</v>
      </c>
      <c r="E241" s="21">
        <f>INDEX(frl1617_g1to6cep!$A$3:$F$335,MATCH(Calculation!$A241,frl1617_g1to6cep!$F$3:$F$335,0),5)/100</f>
        <v>0.83599999999999997</v>
      </c>
      <c r="F241" s="8">
        <f t="shared" si="24"/>
        <v>3.923</v>
      </c>
      <c r="G241" s="8">
        <f t="shared" si="25"/>
        <v>1.4910000000000001</v>
      </c>
      <c r="H241" s="8">
        <f t="shared" si="22"/>
        <v>5.4139999999999997</v>
      </c>
      <c r="I241">
        <f>INDEX(StartupfileInput!$A$2:$D$331,MATCH(Calculation!$B241,StartupfileInput!$A$2:$A$331,0),4)</f>
        <v>6677</v>
      </c>
      <c r="J241" s="23">
        <f t="shared" si="28"/>
        <v>6744</v>
      </c>
      <c r="K241" s="9">
        <f t="shared" si="23"/>
        <v>26457</v>
      </c>
      <c r="L241" s="9">
        <f t="shared" si="26"/>
        <v>10055</v>
      </c>
      <c r="M241" s="9">
        <f t="shared" si="27"/>
        <v>36512</v>
      </c>
    </row>
    <row r="242" spans="1:13" ht="12.75" x14ac:dyDescent="0.2">
      <c r="A242" s="7" t="s">
        <v>704</v>
      </c>
      <c r="B242" s="1" t="s">
        <v>606</v>
      </c>
      <c r="C242" s="7" t="s">
        <v>124</v>
      </c>
      <c r="D242" s="14">
        <v>578</v>
      </c>
      <c r="E242" s="21">
        <f>INDEX(frl1617_g1to6cep!$A$3:$F$335,MATCH(Calculation!$A242,frl1617_g1to6cep!$F$3:$F$335,0),5)/100</f>
        <v>0.41100000000000003</v>
      </c>
      <c r="F242" s="8">
        <f t="shared" si="24"/>
        <v>1.5249999999999999</v>
      </c>
      <c r="G242" s="8">
        <f t="shared" si="25"/>
        <v>1.179</v>
      </c>
      <c r="H242" s="8">
        <f t="shared" si="22"/>
        <v>2.7039999999999997</v>
      </c>
      <c r="I242">
        <f>INDEX(StartupfileInput!$A$2:$D$331,MATCH(Calculation!$B242,StartupfileInput!$A$2:$A$331,0),4)</f>
        <v>6784</v>
      </c>
      <c r="J242" s="23">
        <f t="shared" si="28"/>
        <v>6851</v>
      </c>
      <c r="K242" s="9">
        <f t="shared" si="23"/>
        <v>10448</v>
      </c>
      <c r="L242" s="9">
        <f t="shared" si="26"/>
        <v>8077</v>
      </c>
      <c r="M242" s="9">
        <f t="shared" si="27"/>
        <v>18525</v>
      </c>
    </row>
    <row r="243" spans="1:13" ht="12.75" x14ac:dyDescent="0.2">
      <c r="A243" s="7" t="s">
        <v>607</v>
      </c>
      <c r="B243" s="1" t="s">
        <v>607</v>
      </c>
      <c r="C243" s="7" t="s">
        <v>123</v>
      </c>
      <c r="D243" s="14">
        <v>1057.0999999999999</v>
      </c>
      <c r="E243" s="21">
        <f>INDEX(frl1617_g1to6cep!$A$3:$F$335,MATCH(Calculation!$A243,frl1617_g1to6cep!$F$3:$F$335,0),5)/100</f>
        <v>0.67099999999999993</v>
      </c>
      <c r="F243" s="8">
        <f t="shared" si="24"/>
        <v>4.5540000000000003</v>
      </c>
      <c r="G243" s="8">
        <f t="shared" si="25"/>
        <v>2.1560000000000001</v>
      </c>
      <c r="H243" s="8">
        <f t="shared" si="22"/>
        <v>6.7100000000000009</v>
      </c>
      <c r="I243">
        <f>INDEX(StartupfileInput!$A$2:$D$331,MATCH(Calculation!$B243,StartupfileInput!$A$2:$A$331,0),4)</f>
        <v>6664</v>
      </c>
      <c r="J243" s="23">
        <f t="shared" si="28"/>
        <v>6736</v>
      </c>
      <c r="K243" s="9">
        <f t="shared" si="23"/>
        <v>30676</v>
      </c>
      <c r="L243" s="9">
        <f t="shared" si="26"/>
        <v>14523</v>
      </c>
      <c r="M243" s="9">
        <f t="shared" si="27"/>
        <v>45199</v>
      </c>
    </row>
    <row r="244" spans="1:13" ht="12.75" x14ac:dyDescent="0.2">
      <c r="A244" s="7" t="s">
        <v>608</v>
      </c>
      <c r="B244" s="1" t="s">
        <v>608</v>
      </c>
      <c r="C244" s="7" t="s">
        <v>122</v>
      </c>
      <c r="D244" s="14">
        <v>344.4</v>
      </c>
      <c r="E244" s="21">
        <f>INDEX(frl1617_g1to6cep!$A$3:$F$335,MATCH(Calculation!$A244,frl1617_g1to6cep!$F$3:$F$335,0),5)/100</f>
        <v>0.376</v>
      </c>
      <c r="F244" s="8">
        <f t="shared" si="24"/>
        <v>0.83099999999999996</v>
      </c>
      <c r="G244" s="8">
        <f t="shared" si="25"/>
        <v>0.70299999999999996</v>
      </c>
      <c r="H244" s="8">
        <f t="shared" si="22"/>
        <v>1.5339999999999998</v>
      </c>
      <c r="I244">
        <f>INDEX(StartupfileInput!$A$2:$D$331,MATCH(Calculation!$B244,StartupfileInput!$A$2:$A$331,0),4)</f>
        <v>6685</v>
      </c>
      <c r="J244" s="23">
        <f t="shared" si="28"/>
        <v>6752</v>
      </c>
      <c r="K244" s="9">
        <f t="shared" si="23"/>
        <v>5611</v>
      </c>
      <c r="L244" s="9">
        <f t="shared" si="26"/>
        <v>4747</v>
      </c>
      <c r="M244" s="9">
        <f t="shared" si="27"/>
        <v>10358</v>
      </c>
    </row>
    <row r="245" spans="1:13" ht="12.75" x14ac:dyDescent="0.2">
      <c r="A245" s="7" t="s">
        <v>609</v>
      </c>
      <c r="B245" s="1" t="s">
        <v>609</v>
      </c>
      <c r="C245" s="7" t="s">
        <v>121</v>
      </c>
      <c r="D245" s="14">
        <v>328.3</v>
      </c>
      <c r="E245" s="21">
        <f>INDEX(frl1617_g1to6cep!$A$3:$F$335,MATCH(Calculation!$A245,frl1617_g1to6cep!$F$3:$F$335,0),5)/100</f>
        <v>0.34899999999999998</v>
      </c>
      <c r="F245" s="8">
        <f t="shared" si="24"/>
        <v>0.73599999999999999</v>
      </c>
      <c r="G245" s="8">
        <f t="shared" si="25"/>
        <v>0.67</v>
      </c>
      <c r="H245" s="8">
        <f t="shared" si="22"/>
        <v>1.4060000000000001</v>
      </c>
      <c r="I245">
        <f>INDEX(StartupfileInput!$A$2:$D$331,MATCH(Calculation!$B245,StartupfileInput!$A$2:$A$331,0),4)</f>
        <v>6664</v>
      </c>
      <c r="J245" s="23">
        <f t="shared" si="28"/>
        <v>6736</v>
      </c>
      <c r="K245" s="9">
        <f t="shared" si="23"/>
        <v>4958</v>
      </c>
      <c r="L245" s="9">
        <f t="shared" si="26"/>
        <v>4513</v>
      </c>
      <c r="M245" s="9">
        <f t="shared" si="27"/>
        <v>9471</v>
      </c>
    </row>
    <row r="246" spans="1:13" ht="12.75" x14ac:dyDescent="0.2">
      <c r="A246" s="7" t="s">
        <v>464</v>
      </c>
      <c r="B246" s="1" t="s">
        <v>464</v>
      </c>
      <c r="C246" s="7" t="s">
        <v>261</v>
      </c>
      <c r="D246" s="14">
        <v>422.6</v>
      </c>
      <c r="E246" s="21">
        <f>INDEX(frl1617_g1to6cep!$A$3:$F$335,MATCH(Calculation!$A246,frl1617_g1to6cep!$F$3:$F$335,0),5)/100</f>
        <v>0.54700000000000004</v>
      </c>
      <c r="F246" s="8">
        <f t="shared" si="24"/>
        <v>1.484</v>
      </c>
      <c r="G246" s="8">
        <f t="shared" si="25"/>
        <v>0.86199999999999999</v>
      </c>
      <c r="H246" s="8">
        <f t="shared" si="22"/>
        <v>2.3460000000000001</v>
      </c>
      <c r="I246">
        <f>INDEX(StartupfileInput!$A$2:$D$331,MATCH(Calculation!$B246,StartupfileInput!$A$2:$A$331,0),4)</f>
        <v>6673</v>
      </c>
      <c r="J246" s="23">
        <f t="shared" si="28"/>
        <v>6740</v>
      </c>
      <c r="K246" s="9">
        <f t="shared" si="23"/>
        <v>10002</v>
      </c>
      <c r="L246" s="9">
        <f t="shared" si="26"/>
        <v>5810</v>
      </c>
      <c r="M246" s="9">
        <f t="shared" si="27"/>
        <v>15812</v>
      </c>
    </row>
    <row r="247" spans="1:13" ht="12.75" x14ac:dyDescent="0.2">
      <c r="A247" s="7" t="s">
        <v>701</v>
      </c>
      <c r="B247" s="1" t="s">
        <v>585</v>
      </c>
      <c r="C247" s="7" t="s">
        <v>120</v>
      </c>
      <c r="D247" s="14">
        <v>691</v>
      </c>
      <c r="E247" s="21">
        <f>INDEX(frl1617_g1to6cep!$A$3:$F$335,MATCH(Calculation!$A247,frl1617_g1to6cep!$F$3:$F$335,0),5)/100</f>
        <v>0.34100000000000003</v>
      </c>
      <c r="F247" s="8">
        <f t="shared" si="24"/>
        <v>1.5129999999999999</v>
      </c>
      <c r="G247" s="8">
        <f t="shared" si="25"/>
        <v>1.41</v>
      </c>
      <c r="H247" s="8">
        <f t="shared" si="22"/>
        <v>2.923</v>
      </c>
      <c r="I247">
        <f>INDEX(StartupfileInput!$A$2:$D$331,MATCH(Calculation!$B247,StartupfileInput!$A$2:$A$331,0),4)</f>
        <v>6664</v>
      </c>
      <c r="J247" s="23">
        <f t="shared" si="28"/>
        <v>6736</v>
      </c>
      <c r="K247" s="9">
        <f t="shared" si="23"/>
        <v>10192</v>
      </c>
      <c r="L247" s="9">
        <f t="shared" si="26"/>
        <v>9497</v>
      </c>
      <c r="M247" s="9">
        <f t="shared" si="27"/>
        <v>19689</v>
      </c>
    </row>
    <row r="248" spans="1:13" ht="12.75" x14ac:dyDescent="0.2">
      <c r="A248" s="7" t="s">
        <v>610</v>
      </c>
      <c r="B248" s="1" t="s">
        <v>610</v>
      </c>
      <c r="C248" s="7" t="s">
        <v>119</v>
      </c>
      <c r="D248" s="14">
        <v>805.2</v>
      </c>
      <c r="E248" s="21">
        <f>INDEX(frl1617_g1to6cep!$A$3:$F$335,MATCH(Calculation!$A248,frl1617_g1to6cep!$F$3:$F$335,0),5)/100</f>
        <v>0.47</v>
      </c>
      <c r="F248" s="8">
        <f t="shared" si="24"/>
        <v>2.4300000000000002</v>
      </c>
      <c r="G248" s="8">
        <f t="shared" si="25"/>
        <v>1.643</v>
      </c>
      <c r="H248" s="8">
        <f t="shared" si="22"/>
        <v>4.0730000000000004</v>
      </c>
      <c r="I248">
        <f>INDEX(StartupfileInput!$A$2:$D$331,MATCH(Calculation!$B248,StartupfileInput!$A$2:$A$331,0),4)</f>
        <v>6705</v>
      </c>
      <c r="J248" s="23">
        <f t="shared" si="28"/>
        <v>6772</v>
      </c>
      <c r="K248" s="9">
        <f t="shared" si="23"/>
        <v>16456</v>
      </c>
      <c r="L248" s="9">
        <f t="shared" si="26"/>
        <v>11126</v>
      </c>
      <c r="M248" s="9">
        <f t="shared" si="27"/>
        <v>27582</v>
      </c>
    </row>
    <row r="249" spans="1:13" ht="12.75" x14ac:dyDescent="0.2">
      <c r="A249" s="7" t="s">
        <v>611</v>
      </c>
      <c r="B249" s="1" t="s">
        <v>611</v>
      </c>
      <c r="C249" s="7" t="s">
        <v>118</v>
      </c>
      <c r="D249" s="14">
        <v>1011.3</v>
      </c>
      <c r="E249" s="21">
        <f>INDEX(frl1617_g1to6cep!$A$3:$F$335,MATCH(Calculation!$A249,frl1617_g1to6cep!$F$3:$F$335,0),5)/100</f>
        <v>0.191</v>
      </c>
      <c r="F249" s="8">
        <f t="shared" si="24"/>
        <v>1.24</v>
      </c>
      <c r="G249" s="8">
        <f t="shared" si="25"/>
        <v>2.0630000000000002</v>
      </c>
      <c r="H249" s="8">
        <f t="shared" si="22"/>
        <v>3.3029999999999999</v>
      </c>
      <c r="I249">
        <f>INDEX(StartupfileInput!$A$2:$D$331,MATCH(Calculation!$B249,StartupfileInput!$A$2:$A$331,0),4)</f>
        <v>6664</v>
      </c>
      <c r="J249" s="23">
        <f t="shared" si="28"/>
        <v>6736</v>
      </c>
      <c r="K249" s="9">
        <f t="shared" si="23"/>
        <v>8353</v>
      </c>
      <c r="L249" s="9">
        <f t="shared" si="26"/>
        <v>13896</v>
      </c>
      <c r="M249" s="9">
        <f t="shared" si="27"/>
        <v>22249</v>
      </c>
    </row>
    <row r="250" spans="1:13" ht="12.75" x14ac:dyDescent="0.2">
      <c r="A250" s="7" t="s">
        <v>612</v>
      </c>
      <c r="B250" s="1" t="s">
        <v>612</v>
      </c>
      <c r="C250" s="7" t="s">
        <v>735</v>
      </c>
      <c r="D250" s="14">
        <v>418</v>
      </c>
      <c r="E250" s="21">
        <f>INDEX(frl1617_g1to6cep!$A$3:$F$335,MATCH(Calculation!$A250,frl1617_g1to6cep!$F$3:$F$335,0),5)/100</f>
        <v>0.42100000000000004</v>
      </c>
      <c r="F250" s="8">
        <f t="shared" si="24"/>
        <v>1.1299999999999999</v>
      </c>
      <c r="G250" s="8">
        <f t="shared" si="25"/>
        <v>0.85299999999999998</v>
      </c>
      <c r="H250" s="8">
        <f t="shared" si="22"/>
        <v>1.9829999999999999</v>
      </c>
      <c r="I250">
        <f>INDEX(StartupfileInput!$A$2:$D$331,MATCH(Calculation!$B250,StartupfileInput!$A$2:$A$331,0),4)</f>
        <v>6664</v>
      </c>
      <c r="J250" s="23">
        <f t="shared" si="28"/>
        <v>6736</v>
      </c>
      <c r="K250" s="9">
        <f t="shared" si="23"/>
        <v>7612</v>
      </c>
      <c r="L250" s="9">
        <f t="shared" si="26"/>
        <v>5745</v>
      </c>
      <c r="M250" s="9">
        <f t="shared" si="27"/>
        <v>13357</v>
      </c>
    </row>
    <row r="251" spans="1:13" ht="12.75" x14ac:dyDescent="0.2">
      <c r="A251" s="7" t="s">
        <v>613</v>
      </c>
      <c r="B251" s="1" t="s">
        <v>613</v>
      </c>
      <c r="C251" s="7" t="s">
        <v>116</v>
      </c>
      <c r="D251" s="14">
        <v>222</v>
      </c>
      <c r="E251" s="21">
        <f>INDEX(frl1617_g1to6cep!$A$3:$F$335,MATCH(Calculation!$A251,frl1617_g1to6cep!$F$3:$F$335,0),5)/100</f>
        <v>0.61599999999999999</v>
      </c>
      <c r="F251" s="8">
        <f t="shared" si="24"/>
        <v>0.878</v>
      </c>
      <c r="G251" s="8">
        <f t="shared" si="25"/>
        <v>0.45300000000000001</v>
      </c>
      <c r="H251" s="8">
        <f t="shared" si="22"/>
        <v>1.331</v>
      </c>
      <c r="I251">
        <f>INDEX(StartupfileInput!$A$2:$D$331,MATCH(Calculation!$B251,StartupfileInput!$A$2:$A$331,0),4)</f>
        <v>6678</v>
      </c>
      <c r="J251" s="23">
        <f t="shared" si="28"/>
        <v>6745</v>
      </c>
      <c r="K251" s="9">
        <f t="shared" si="23"/>
        <v>5922</v>
      </c>
      <c r="L251" s="9">
        <f t="shared" si="26"/>
        <v>3056</v>
      </c>
      <c r="M251" s="9">
        <f t="shared" si="27"/>
        <v>8978</v>
      </c>
    </row>
    <row r="252" spans="1:13" ht="12.75" x14ac:dyDescent="0.2">
      <c r="A252" s="7" t="s">
        <v>615</v>
      </c>
      <c r="B252" s="1" t="s">
        <v>615</v>
      </c>
      <c r="C252" s="7" t="s">
        <v>114</v>
      </c>
      <c r="D252" s="14">
        <v>1119.4000000000001</v>
      </c>
      <c r="E252" s="21">
        <f>INDEX(frl1617_g1to6cep!$A$3:$F$335,MATCH(Calculation!$A252,frl1617_g1to6cep!$F$3:$F$335,0),5)/100</f>
        <v>0.34899999999999998</v>
      </c>
      <c r="F252" s="8">
        <f t="shared" si="24"/>
        <v>2.508</v>
      </c>
      <c r="G252" s="8">
        <f t="shared" si="25"/>
        <v>2.2839999999999998</v>
      </c>
      <c r="H252" s="8">
        <f t="shared" si="22"/>
        <v>4.7919999999999998</v>
      </c>
      <c r="I252">
        <f>INDEX(StartupfileInput!$A$2:$D$331,MATCH(Calculation!$B252,StartupfileInput!$A$2:$A$331,0),4)</f>
        <v>6732</v>
      </c>
      <c r="J252" s="23">
        <f t="shared" si="28"/>
        <v>6799</v>
      </c>
      <c r="K252" s="9">
        <f t="shared" si="23"/>
        <v>17052</v>
      </c>
      <c r="L252" s="9">
        <f t="shared" si="26"/>
        <v>15529</v>
      </c>
      <c r="M252" s="9">
        <f t="shared" si="27"/>
        <v>32581</v>
      </c>
    </row>
    <row r="253" spans="1:13" ht="12.75" x14ac:dyDescent="0.2">
      <c r="A253" s="7" t="s">
        <v>616</v>
      </c>
      <c r="B253" s="1" t="s">
        <v>616</v>
      </c>
      <c r="C253" s="7" t="s">
        <v>113</v>
      </c>
      <c r="D253" s="14">
        <v>349.1</v>
      </c>
      <c r="E253" s="21">
        <f>INDEX(frl1617_g1to6cep!$A$3:$F$335,MATCH(Calculation!$A253,frl1617_g1to6cep!$F$3:$F$335,0),5)/100</f>
        <v>0.503</v>
      </c>
      <c r="F253" s="8">
        <f t="shared" si="24"/>
        <v>1.127</v>
      </c>
      <c r="G253" s="8">
        <f t="shared" si="25"/>
        <v>0.71199999999999997</v>
      </c>
      <c r="H253" s="8">
        <f t="shared" si="22"/>
        <v>1.839</v>
      </c>
      <c r="I253">
        <f>INDEX(StartupfileInput!$A$2:$D$331,MATCH(Calculation!$B253,StartupfileInput!$A$2:$A$331,0),4)</f>
        <v>6731</v>
      </c>
      <c r="J253" s="23">
        <f t="shared" si="28"/>
        <v>6798</v>
      </c>
      <c r="K253" s="9">
        <f t="shared" si="23"/>
        <v>7661</v>
      </c>
      <c r="L253" s="9">
        <f t="shared" si="26"/>
        <v>4841</v>
      </c>
      <c r="M253" s="9">
        <f t="shared" si="27"/>
        <v>12502</v>
      </c>
    </row>
    <row r="254" spans="1:13" ht="12.75" x14ac:dyDescent="0.2">
      <c r="A254" s="7" t="s">
        <v>617</v>
      </c>
      <c r="B254" s="1" t="s">
        <v>617</v>
      </c>
      <c r="C254" s="7" t="s">
        <v>112</v>
      </c>
      <c r="D254" s="14">
        <v>266</v>
      </c>
      <c r="E254" s="21">
        <f>INDEX(frl1617_g1to6cep!$A$3:$F$335,MATCH(Calculation!$A254,frl1617_g1to6cep!$F$3:$F$335,0),5)/100</f>
        <v>0.38500000000000001</v>
      </c>
      <c r="F254" s="8">
        <f t="shared" si="24"/>
        <v>0.65700000000000003</v>
      </c>
      <c r="G254" s="8">
        <f t="shared" si="25"/>
        <v>0.54300000000000004</v>
      </c>
      <c r="H254" s="8">
        <f t="shared" si="22"/>
        <v>1.2000000000000002</v>
      </c>
      <c r="I254">
        <f>INDEX(StartupfileInput!$A$2:$D$331,MATCH(Calculation!$B254,StartupfileInput!$A$2:$A$331,0),4)</f>
        <v>6664</v>
      </c>
      <c r="J254" s="23">
        <f t="shared" si="28"/>
        <v>6736</v>
      </c>
      <c r="K254" s="9">
        <f t="shared" si="23"/>
        <v>4426</v>
      </c>
      <c r="L254" s="9">
        <f t="shared" si="26"/>
        <v>3657</v>
      </c>
      <c r="M254" s="9">
        <f t="shared" si="27"/>
        <v>8083</v>
      </c>
    </row>
    <row r="255" spans="1:13" ht="12.75" x14ac:dyDescent="0.2">
      <c r="A255" s="7" t="s">
        <v>618</v>
      </c>
      <c r="B255" s="1" t="s">
        <v>618</v>
      </c>
      <c r="C255" s="7" t="s">
        <v>111</v>
      </c>
      <c r="D255" s="14">
        <v>1435.3</v>
      </c>
      <c r="E255" s="21">
        <f>INDEX(frl1617_g1to6cep!$A$3:$F$335,MATCH(Calculation!$A255,frl1617_g1to6cep!$F$3:$F$335,0),5)/100</f>
        <v>0.33399999999999996</v>
      </c>
      <c r="F255" s="8">
        <f t="shared" si="24"/>
        <v>3.0779999999999998</v>
      </c>
      <c r="G255" s="8">
        <f t="shared" si="25"/>
        <v>2.9279999999999999</v>
      </c>
      <c r="H255" s="8">
        <f t="shared" si="22"/>
        <v>6.0060000000000002</v>
      </c>
      <c r="I255">
        <f>INDEX(StartupfileInput!$A$2:$D$331,MATCH(Calculation!$B255,StartupfileInput!$A$2:$A$331,0),4)</f>
        <v>6664</v>
      </c>
      <c r="J255" s="23">
        <f t="shared" si="28"/>
        <v>6736</v>
      </c>
      <c r="K255" s="9">
        <f t="shared" si="23"/>
        <v>20733</v>
      </c>
      <c r="L255" s="9">
        <f t="shared" si="26"/>
        <v>19723</v>
      </c>
      <c r="M255" s="9">
        <f t="shared" si="27"/>
        <v>40456</v>
      </c>
    </row>
    <row r="256" spans="1:13" ht="12.75" x14ac:dyDescent="0.2">
      <c r="A256" s="7" t="s">
        <v>619</v>
      </c>
      <c r="B256" s="1" t="s">
        <v>619</v>
      </c>
      <c r="C256" s="7" t="s">
        <v>110</v>
      </c>
      <c r="D256" s="14">
        <v>280.10000000000002</v>
      </c>
      <c r="E256" s="21">
        <f>INDEX(frl1617_g1to6cep!$A$3:$F$335,MATCH(Calculation!$A256,frl1617_g1to6cep!$F$3:$F$335,0),5)/100</f>
        <v>0.56299999999999994</v>
      </c>
      <c r="F256" s="8">
        <f t="shared" si="24"/>
        <v>1.012</v>
      </c>
      <c r="G256" s="8">
        <f t="shared" si="25"/>
        <v>0.57099999999999995</v>
      </c>
      <c r="H256" s="8">
        <f t="shared" si="22"/>
        <v>1.583</v>
      </c>
      <c r="I256">
        <f>INDEX(StartupfileInput!$A$2:$D$331,MATCH(Calculation!$B256,StartupfileInput!$A$2:$A$331,0),4)</f>
        <v>6664</v>
      </c>
      <c r="J256" s="23">
        <f t="shared" si="28"/>
        <v>6736</v>
      </c>
      <c r="K256" s="9">
        <f t="shared" si="23"/>
        <v>6817</v>
      </c>
      <c r="L256" s="9">
        <f t="shared" si="26"/>
        <v>3846</v>
      </c>
      <c r="M256" s="9">
        <f t="shared" si="27"/>
        <v>10663</v>
      </c>
    </row>
    <row r="257" spans="1:13" ht="12.75" x14ac:dyDescent="0.2">
      <c r="A257" s="7" t="s">
        <v>621</v>
      </c>
      <c r="B257" s="1" t="s">
        <v>621</v>
      </c>
      <c r="C257" s="7" t="s">
        <v>108</v>
      </c>
      <c r="D257" s="14">
        <v>1071.5</v>
      </c>
      <c r="E257" s="21">
        <f>INDEX(frl1617_g1to6cep!$A$3:$F$335,MATCH(Calculation!$A257,frl1617_g1to6cep!$F$3:$F$335,0),5)/100</f>
        <v>0.51</v>
      </c>
      <c r="F257" s="8">
        <f t="shared" si="24"/>
        <v>3.508</v>
      </c>
      <c r="G257" s="8">
        <f t="shared" si="25"/>
        <v>2.1859999999999999</v>
      </c>
      <c r="H257" s="8">
        <f t="shared" si="22"/>
        <v>5.694</v>
      </c>
      <c r="I257">
        <f>INDEX(StartupfileInput!$A$2:$D$331,MATCH(Calculation!$B257,StartupfileInput!$A$2:$A$331,0),4)</f>
        <v>6664</v>
      </c>
      <c r="J257" s="23">
        <f t="shared" si="28"/>
        <v>6736</v>
      </c>
      <c r="K257" s="9">
        <f t="shared" si="23"/>
        <v>23630</v>
      </c>
      <c r="L257" s="9">
        <f t="shared" si="26"/>
        <v>14725</v>
      </c>
      <c r="M257" s="9">
        <f t="shared" si="27"/>
        <v>38355</v>
      </c>
    </row>
    <row r="258" spans="1:13" ht="12.75" x14ac:dyDescent="0.2">
      <c r="A258" s="7" t="s">
        <v>622</v>
      </c>
      <c r="B258" s="1" t="s">
        <v>622</v>
      </c>
      <c r="C258" s="7" t="s">
        <v>107</v>
      </c>
      <c r="D258" s="14">
        <v>1082.9000000000001</v>
      </c>
      <c r="E258" s="21">
        <f>INDEX(frl1617_g1to6cep!$A$3:$F$335,MATCH(Calculation!$A258,frl1617_g1to6cep!$F$3:$F$335,0),5)/100</f>
        <v>0.52700000000000002</v>
      </c>
      <c r="F258" s="8">
        <f t="shared" si="24"/>
        <v>3.6640000000000001</v>
      </c>
      <c r="G258" s="8">
        <f t="shared" si="25"/>
        <v>2.2090000000000001</v>
      </c>
      <c r="H258" s="8">
        <f t="shared" si="22"/>
        <v>5.8730000000000002</v>
      </c>
      <c r="I258">
        <f>INDEX(StartupfileInput!$A$2:$D$331,MATCH(Calculation!$B258,StartupfileInput!$A$2:$A$331,0),4)</f>
        <v>6664</v>
      </c>
      <c r="J258" s="23">
        <f t="shared" si="28"/>
        <v>6736</v>
      </c>
      <c r="K258" s="9">
        <f t="shared" si="23"/>
        <v>24681</v>
      </c>
      <c r="L258" s="9">
        <f t="shared" si="26"/>
        <v>14880</v>
      </c>
      <c r="M258" s="9">
        <f t="shared" si="27"/>
        <v>39561</v>
      </c>
    </row>
    <row r="259" spans="1:13" ht="12.75" x14ac:dyDescent="0.2">
      <c r="A259" s="7" t="s">
        <v>623</v>
      </c>
      <c r="B259" s="1" t="s">
        <v>623</v>
      </c>
      <c r="C259" s="7" t="s">
        <v>106</v>
      </c>
      <c r="D259" s="14">
        <v>772.6</v>
      </c>
      <c r="E259" s="21">
        <f>INDEX(frl1617_g1to6cep!$A$3:$F$335,MATCH(Calculation!$A259,frl1617_g1to6cep!$F$3:$F$335,0),5)/100</f>
        <v>0.43</v>
      </c>
      <c r="F259" s="8">
        <f t="shared" si="24"/>
        <v>2.133</v>
      </c>
      <c r="G259" s="8">
        <f t="shared" si="25"/>
        <v>1.5760000000000001</v>
      </c>
      <c r="H259" s="8">
        <f t="shared" si="22"/>
        <v>3.7090000000000001</v>
      </c>
      <c r="I259">
        <f>INDEX(StartupfileInput!$A$2:$D$331,MATCH(Calculation!$B259,StartupfileInput!$A$2:$A$331,0),4)</f>
        <v>6694</v>
      </c>
      <c r="J259" s="23">
        <f t="shared" si="28"/>
        <v>6761</v>
      </c>
      <c r="K259" s="9">
        <f t="shared" ref="K259:K321" si="29">ROUND(F259*J259,0)</f>
        <v>14421</v>
      </c>
      <c r="L259" s="9">
        <f t="shared" si="26"/>
        <v>10656</v>
      </c>
      <c r="M259" s="9">
        <f t="shared" si="27"/>
        <v>25077</v>
      </c>
    </row>
    <row r="260" spans="1:13" ht="12.75" x14ac:dyDescent="0.2">
      <c r="A260" s="7" t="s">
        <v>624</v>
      </c>
      <c r="B260" s="1" t="s">
        <v>624</v>
      </c>
      <c r="C260" s="7" t="s">
        <v>105</v>
      </c>
      <c r="D260" s="14">
        <v>393.7</v>
      </c>
      <c r="E260" s="21">
        <f>INDEX(frl1617_g1to6cep!$A$3:$F$335,MATCH(Calculation!$A260,frl1617_g1to6cep!$F$3:$F$335,0),5)/100</f>
        <v>0.503</v>
      </c>
      <c r="F260" s="8">
        <f t="shared" si="24"/>
        <v>1.2709999999999999</v>
      </c>
      <c r="G260" s="8">
        <f t="shared" si="25"/>
        <v>0.80300000000000005</v>
      </c>
      <c r="H260" s="8">
        <f t="shared" ref="H260:H323" si="30">SUM(F260:G260)</f>
        <v>2.0739999999999998</v>
      </c>
      <c r="I260">
        <f>INDEX(StartupfileInput!$A$2:$D$331,MATCH(Calculation!$B260,StartupfileInput!$A$2:$A$331,0),4)</f>
        <v>6676</v>
      </c>
      <c r="J260" s="23">
        <f t="shared" si="28"/>
        <v>6743</v>
      </c>
      <c r="K260" s="9">
        <f t="shared" si="29"/>
        <v>8570</v>
      </c>
      <c r="L260" s="9">
        <f t="shared" si="26"/>
        <v>5415</v>
      </c>
      <c r="M260" s="9">
        <f t="shared" si="27"/>
        <v>13985</v>
      </c>
    </row>
    <row r="261" spans="1:13" ht="12.75" x14ac:dyDescent="0.2">
      <c r="A261" s="7" t="s">
        <v>625</v>
      </c>
      <c r="B261" s="1" t="s">
        <v>625</v>
      </c>
      <c r="C261" s="7" t="s">
        <v>104</v>
      </c>
      <c r="D261" s="14">
        <v>548.6</v>
      </c>
      <c r="E261" s="21">
        <f>INDEX(frl1617_g1to6cep!$A$3:$F$335,MATCH(Calculation!$A261,frl1617_g1to6cep!$F$3:$F$335,0),5)/100</f>
        <v>0.36499999999999999</v>
      </c>
      <c r="F261" s="8">
        <f t="shared" ref="F261:F324" si="31">ROUND(D261*E261*$F$3,3)</f>
        <v>1.286</v>
      </c>
      <c r="G261" s="8">
        <f t="shared" ref="G261:G324" si="32">ROUND(D261*$G$3,3)</f>
        <v>1.119</v>
      </c>
      <c r="H261" s="8">
        <f t="shared" si="30"/>
        <v>2.4050000000000002</v>
      </c>
      <c r="I261">
        <f>INDEX(StartupfileInput!$A$2:$D$331,MATCH(Calculation!$B261,StartupfileInput!$A$2:$A$331,0),4)</f>
        <v>6672</v>
      </c>
      <c r="J261" s="23">
        <f t="shared" si="28"/>
        <v>6739</v>
      </c>
      <c r="K261" s="9">
        <f t="shared" si="29"/>
        <v>8666</v>
      </c>
      <c r="L261" s="9">
        <f t="shared" ref="L261:L324" si="33">M261-K261</f>
        <v>7541</v>
      </c>
      <c r="M261" s="9">
        <f t="shared" ref="M261:M324" si="34">ROUND(H261*J261,0)</f>
        <v>16207</v>
      </c>
    </row>
    <row r="262" spans="1:13" ht="12.75" x14ac:dyDescent="0.2">
      <c r="A262" s="7" t="s">
        <v>626</v>
      </c>
      <c r="B262" s="1" t="s">
        <v>626</v>
      </c>
      <c r="C262" s="7" t="s">
        <v>103</v>
      </c>
      <c r="D262" s="14">
        <v>1302.5999999999999</v>
      </c>
      <c r="E262" s="21">
        <f>INDEX(frl1617_g1to6cep!$A$3:$F$335,MATCH(Calculation!$A262,frl1617_g1to6cep!$F$3:$F$335,0),5)/100</f>
        <v>0.373</v>
      </c>
      <c r="F262" s="8">
        <f t="shared" si="31"/>
        <v>3.1190000000000002</v>
      </c>
      <c r="G262" s="8">
        <f t="shared" si="32"/>
        <v>2.657</v>
      </c>
      <c r="H262" s="8">
        <f t="shared" si="30"/>
        <v>5.7759999999999998</v>
      </c>
      <c r="I262">
        <f>INDEX(StartupfileInput!$A$2:$D$331,MATCH(Calculation!$B262,StartupfileInput!$A$2:$A$331,0),4)</f>
        <v>6664</v>
      </c>
      <c r="J262" s="23">
        <f t="shared" si="28"/>
        <v>6736</v>
      </c>
      <c r="K262" s="9">
        <f t="shared" si="29"/>
        <v>21010</v>
      </c>
      <c r="L262" s="9">
        <f t="shared" si="33"/>
        <v>17897</v>
      </c>
      <c r="M262" s="9">
        <f t="shared" si="34"/>
        <v>38907</v>
      </c>
    </row>
    <row r="263" spans="1:13" ht="12.75" x14ac:dyDescent="0.2">
      <c r="A263" s="7" t="s">
        <v>705</v>
      </c>
      <c r="B263" s="1" t="s">
        <v>628</v>
      </c>
      <c r="C263" s="7" t="s">
        <v>102</v>
      </c>
      <c r="D263" s="14">
        <v>491</v>
      </c>
      <c r="E263" s="21">
        <f>INDEX(frl1617_g1to6cep!$A$3:$F$335,MATCH(Calculation!$A263,frl1617_g1to6cep!$F$3:$F$335,0),5)/100</f>
        <v>0.32799999999999996</v>
      </c>
      <c r="F263" s="8">
        <f t="shared" si="31"/>
        <v>1.034</v>
      </c>
      <c r="G263" s="8">
        <f t="shared" si="32"/>
        <v>1.002</v>
      </c>
      <c r="H263" s="8">
        <f t="shared" si="30"/>
        <v>2.036</v>
      </c>
      <c r="I263">
        <f>INDEX(StartupfileInput!$A$2:$D$331,MATCH(Calculation!$B263,StartupfileInput!$A$2:$A$331,0),4)</f>
        <v>6679</v>
      </c>
      <c r="J263" s="23">
        <f t="shared" si="28"/>
        <v>6746</v>
      </c>
      <c r="K263" s="9">
        <f t="shared" si="29"/>
        <v>6975</v>
      </c>
      <c r="L263" s="9">
        <f t="shared" si="33"/>
        <v>6760</v>
      </c>
      <c r="M263" s="9">
        <f t="shared" si="34"/>
        <v>13735</v>
      </c>
    </row>
    <row r="264" spans="1:13" ht="12.75" x14ac:dyDescent="0.2">
      <c r="A264" s="7" t="s">
        <v>627</v>
      </c>
      <c r="B264" s="1" t="s">
        <v>627</v>
      </c>
      <c r="C264" s="7" t="s">
        <v>101</v>
      </c>
      <c r="D264" s="14">
        <v>14522.9</v>
      </c>
      <c r="E264" s="21">
        <f>INDEX(frl1617_g1to6cep!$A$3:$F$335,MATCH(Calculation!$A264,frl1617_g1to6cep!$F$3:$F$335,0),5)/100</f>
        <v>0.68200000000000005</v>
      </c>
      <c r="F264" s="8">
        <f t="shared" si="31"/>
        <v>63.588000000000001</v>
      </c>
      <c r="G264" s="8">
        <f t="shared" si="32"/>
        <v>29.626999999999999</v>
      </c>
      <c r="H264" s="8">
        <f t="shared" si="30"/>
        <v>93.215000000000003</v>
      </c>
      <c r="I264">
        <f>INDEX(StartupfileInput!$A$2:$D$331,MATCH(Calculation!$B264,StartupfileInput!$A$2:$A$331,0),4)</f>
        <v>6664</v>
      </c>
      <c r="J264" s="23">
        <f t="shared" si="28"/>
        <v>6736</v>
      </c>
      <c r="K264" s="9">
        <f t="shared" si="29"/>
        <v>428329</v>
      </c>
      <c r="L264" s="9">
        <f t="shared" si="33"/>
        <v>199567</v>
      </c>
      <c r="M264" s="9">
        <f t="shared" si="34"/>
        <v>627896</v>
      </c>
    </row>
    <row r="265" spans="1:13" ht="12.75" x14ac:dyDescent="0.2">
      <c r="A265" s="7" t="s">
        <v>630</v>
      </c>
      <c r="B265" s="1" t="s">
        <v>630</v>
      </c>
      <c r="C265" s="7" t="s">
        <v>99</v>
      </c>
      <c r="D265" s="14">
        <v>1351.8</v>
      </c>
      <c r="E265" s="21">
        <f>INDEX(frl1617_g1to6cep!$A$3:$F$335,MATCH(Calculation!$A265,frl1617_g1to6cep!$F$3:$F$335,0),5)/100</f>
        <v>7.4999999999999997E-2</v>
      </c>
      <c r="F265" s="8">
        <f t="shared" si="31"/>
        <v>0.65100000000000002</v>
      </c>
      <c r="G265" s="8">
        <f t="shared" si="32"/>
        <v>2.758</v>
      </c>
      <c r="H265" s="8">
        <f t="shared" si="30"/>
        <v>3.4089999999999998</v>
      </c>
      <c r="I265">
        <f>INDEX(StartupfileInput!$A$2:$D$331,MATCH(Calculation!$B265,StartupfileInput!$A$2:$A$331,0),4)</f>
        <v>6664</v>
      </c>
      <c r="J265" s="23">
        <f t="shared" si="28"/>
        <v>6736</v>
      </c>
      <c r="K265" s="9">
        <f t="shared" si="29"/>
        <v>4385</v>
      </c>
      <c r="L265" s="9">
        <f t="shared" si="33"/>
        <v>18578</v>
      </c>
      <c r="M265" s="9">
        <f t="shared" si="34"/>
        <v>22963</v>
      </c>
    </row>
    <row r="266" spans="1:13" ht="12.75" x14ac:dyDescent="0.2">
      <c r="A266" s="7" t="s">
        <v>629</v>
      </c>
      <c r="B266" s="1" t="s">
        <v>629</v>
      </c>
      <c r="C266" s="7" t="s">
        <v>100</v>
      </c>
      <c r="D266" s="14">
        <v>898.1</v>
      </c>
      <c r="E266" s="21">
        <f>INDEX(frl1617_g1to6cep!$A$3:$F$335,MATCH(Calculation!$A266,frl1617_g1to6cep!$F$3:$F$335,0),5)/100</f>
        <v>0.42700000000000005</v>
      </c>
      <c r="F266" s="8">
        <f t="shared" si="31"/>
        <v>2.4620000000000002</v>
      </c>
      <c r="G266" s="8">
        <f t="shared" si="32"/>
        <v>1.8320000000000001</v>
      </c>
      <c r="H266" s="8">
        <f t="shared" si="30"/>
        <v>4.2940000000000005</v>
      </c>
      <c r="I266">
        <f>INDEX(StartupfileInput!$A$2:$D$331,MATCH(Calculation!$B266,StartupfileInput!$A$2:$A$331,0),4)</f>
        <v>6697</v>
      </c>
      <c r="J266" s="23">
        <f t="shared" si="28"/>
        <v>6764</v>
      </c>
      <c r="K266" s="9">
        <f t="shared" si="29"/>
        <v>16653</v>
      </c>
      <c r="L266" s="9">
        <f t="shared" si="33"/>
        <v>12392</v>
      </c>
      <c r="M266" s="9">
        <f t="shared" si="34"/>
        <v>29045</v>
      </c>
    </row>
    <row r="267" spans="1:13" ht="12.75" x14ac:dyDescent="0.2">
      <c r="A267" s="7" t="s">
        <v>632</v>
      </c>
      <c r="B267" s="1" t="s">
        <v>632</v>
      </c>
      <c r="C267" s="7" t="s">
        <v>97</v>
      </c>
      <c r="D267" s="14">
        <v>637.1</v>
      </c>
      <c r="E267" s="21">
        <f>INDEX(frl1617_g1to6cep!$A$3:$F$335,MATCH(Calculation!$A267,frl1617_g1to6cep!$F$3:$F$335,0),5)/100</f>
        <v>0.39299999999999996</v>
      </c>
      <c r="F267" s="8">
        <f t="shared" si="31"/>
        <v>1.607</v>
      </c>
      <c r="G267" s="8">
        <f t="shared" si="32"/>
        <v>1.3</v>
      </c>
      <c r="H267" s="8">
        <f t="shared" si="30"/>
        <v>2.907</v>
      </c>
      <c r="I267">
        <f>INDEX(StartupfileInput!$A$2:$D$331,MATCH(Calculation!$B267,StartupfileInput!$A$2:$A$331,0),4)</f>
        <v>6726</v>
      </c>
      <c r="J267" s="23">
        <f t="shared" si="28"/>
        <v>6793</v>
      </c>
      <c r="K267" s="9">
        <f t="shared" si="29"/>
        <v>10916</v>
      </c>
      <c r="L267" s="9">
        <f t="shared" si="33"/>
        <v>8831</v>
      </c>
      <c r="M267" s="9">
        <f t="shared" si="34"/>
        <v>19747</v>
      </c>
    </row>
    <row r="268" spans="1:13" ht="12.75" x14ac:dyDescent="0.2">
      <c r="A268" s="7" t="s">
        <v>702</v>
      </c>
      <c r="B268" s="1" t="s">
        <v>597</v>
      </c>
      <c r="C268" s="7" t="s">
        <v>93</v>
      </c>
      <c r="D268" s="14">
        <v>590</v>
      </c>
      <c r="E268" s="21">
        <f>INDEX(frl1617_g1to6cep!$A$3:$F$335,MATCH(Calculation!$A268,frl1617_g1to6cep!$F$3:$F$335,0),5)/100</f>
        <v>0.42</v>
      </c>
      <c r="F268" s="8">
        <f t="shared" si="31"/>
        <v>1.591</v>
      </c>
      <c r="G268" s="8">
        <f t="shared" si="32"/>
        <v>1.204</v>
      </c>
      <c r="H268" s="8">
        <f t="shared" si="30"/>
        <v>2.7949999999999999</v>
      </c>
      <c r="I268">
        <f>INDEX(StartupfileInput!$A$2:$D$331,MATCH(Calculation!$B268,StartupfileInput!$A$2:$A$331,0),4)</f>
        <v>6717</v>
      </c>
      <c r="J268" s="23">
        <f t="shared" si="28"/>
        <v>6784</v>
      </c>
      <c r="K268" s="9">
        <f t="shared" si="29"/>
        <v>10793</v>
      </c>
      <c r="L268" s="9">
        <f t="shared" si="33"/>
        <v>8168</v>
      </c>
      <c r="M268" s="9">
        <f t="shared" si="34"/>
        <v>18961</v>
      </c>
    </row>
    <row r="269" spans="1:13" ht="12.75" x14ac:dyDescent="0.2">
      <c r="A269" s="7" t="s">
        <v>634</v>
      </c>
      <c r="B269" s="1" t="s">
        <v>634</v>
      </c>
      <c r="C269" s="7" t="s">
        <v>95</v>
      </c>
      <c r="D269" s="14">
        <v>207.1</v>
      </c>
      <c r="E269" s="21">
        <f>INDEX(frl1617_g1to6cep!$A$3:$F$335,MATCH(Calculation!$A269,frl1617_g1to6cep!$F$3:$F$335,0),5)/100</f>
        <v>0.72599999999999998</v>
      </c>
      <c r="F269" s="8">
        <f t="shared" si="31"/>
        <v>0.96499999999999997</v>
      </c>
      <c r="G269" s="8">
        <f t="shared" si="32"/>
        <v>0.42199999999999999</v>
      </c>
      <c r="H269" s="8">
        <f t="shared" si="30"/>
        <v>1.387</v>
      </c>
      <c r="I269">
        <f>INDEX(StartupfileInput!$A$2:$D$331,MATCH(Calculation!$B269,StartupfileInput!$A$2:$A$331,0),4)</f>
        <v>6664</v>
      </c>
      <c r="J269" s="23">
        <f t="shared" ref="J269:J332" si="35">MAX(I269+$I$3,6736)</f>
        <v>6736</v>
      </c>
      <c r="K269" s="9">
        <f t="shared" si="29"/>
        <v>6500</v>
      </c>
      <c r="L269" s="9">
        <f t="shared" si="33"/>
        <v>2843</v>
      </c>
      <c r="M269" s="9">
        <f t="shared" si="34"/>
        <v>9343</v>
      </c>
    </row>
    <row r="270" spans="1:13" ht="12.75" x14ac:dyDescent="0.2">
      <c r="A270" s="7" t="s">
        <v>635</v>
      </c>
      <c r="B270" s="1" t="s">
        <v>635</v>
      </c>
      <c r="C270" s="7" t="s">
        <v>736</v>
      </c>
      <c r="D270" s="14">
        <v>1541</v>
      </c>
      <c r="E270" s="21">
        <f>INDEX(frl1617_g1to6cep!$A$3:$F$335,MATCH(Calculation!$A270,frl1617_g1to6cep!$F$3:$F$335,0),5)/100</f>
        <v>0.64200000000000002</v>
      </c>
      <c r="F270" s="8">
        <f t="shared" si="31"/>
        <v>6.351</v>
      </c>
      <c r="G270" s="8">
        <f t="shared" si="32"/>
        <v>3.1440000000000001</v>
      </c>
      <c r="H270" s="8">
        <f t="shared" si="30"/>
        <v>9.495000000000001</v>
      </c>
      <c r="I270">
        <f>INDEX(StartupfileInput!$A$2:$D$331,MATCH(Calculation!$B270,StartupfileInput!$A$2:$A$331,0),4)</f>
        <v>6684</v>
      </c>
      <c r="J270" s="23">
        <f t="shared" si="35"/>
        <v>6751</v>
      </c>
      <c r="K270" s="9">
        <f t="shared" si="29"/>
        <v>42876</v>
      </c>
      <c r="L270" s="9">
        <f t="shared" si="33"/>
        <v>21225</v>
      </c>
      <c r="M270" s="9">
        <f t="shared" si="34"/>
        <v>64101</v>
      </c>
    </row>
    <row r="271" spans="1:13" ht="12.75" x14ac:dyDescent="0.2">
      <c r="A271" s="7" t="s">
        <v>636</v>
      </c>
      <c r="B271" s="1" t="s">
        <v>636</v>
      </c>
      <c r="C271" s="7" t="s">
        <v>92</v>
      </c>
      <c r="D271" s="14">
        <v>497</v>
      </c>
      <c r="E271" s="21">
        <f>INDEX(frl1617_g1to6cep!$A$3:$F$335,MATCH(Calculation!$A271,frl1617_g1to6cep!$F$3:$F$335,0),5)/100</f>
        <v>0.38100000000000001</v>
      </c>
      <c r="F271" s="8">
        <f t="shared" si="31"/>
        <v>1.216</v>
      </c>
      <c r="G271" s="8">
        <f t="shared" si="32"/>
        <v>1.014</v>
      </c>
      <c r="H271" s="8">
        <f t="shared" si="30"/>
        <v>2.23</v>
      </c>
      <c r="I271">
        <f>INDEX(StartupfileInput!$A$2:$D$331,MATCH(Calculation!$B271,StartupfileInput!$A$2:$A$331,0),4)</f>
        <v>6664</v>
      </c>
      <c r="J271" s="23">
        <f t="shared" si="35"/>
        <v>6736</v>
      </c>
      <c r="K271" s="9">
        <f t="shared" si="29"/>
        <v>8191</v>
      </c>
      <c r="L271" s="9">
        <f t="shared" si="33"/>
        <v>6830</v>
      </c>
      <c r="M271" s="9">
        <f t="shared" si="34"/>
        <v>15021</v>
      </c>
    </row>
    <row r="272" spans="1:13" ht="12.75" x14ac:dyDescent="0.2">
      <c r="A272" s="7" t="s">
        <v>637</v>
      </c>
      <c r="B272" s="1" t="s">
        <v>637</v>
      </c>
      <c r="C272" s="7" t="s">
        <v>91</v>
      </c>
      <c r="D272" s="14">
        <v>6843.1</v>
      </c>
      <c r="E272" s="21">
        <f>INDEX(frl1617_g1to6cep!$A$3:$F$335,MATCH(Calculation!$A272,frl1617_g1to6cep!$F$3:$F$335,0),5)/100</f>
        <v>0.30599999999999999</v>
      </c>
      <c r="F272" s="8">
        <f t="shared" si="31"/>
        <v>13.443</v>
      </c>
      <c r="G272" s="8">
        <f t="shared" si="32"/>
        <v>13.96</v>
      </c>
      <c r="H272" s="8">
        <f t="shared" si="30"/>
        <v>27.402999999999999</v>
      </c>
      <c r="I272">
        <f>INDEX(StartupfileInput!$A$2:$D$331,MATCH(Calculation!$B272,StartupfileInput!$A$2:$A$331,0),4)</f>
        <v>6664</v>
      </c>
      <c r="J272" s="23">
        <f t="shared" si="35"/>
        <v>6736</v>
      </c>
      <c r="K272" s="9">
        <f t="shared" si="29"/>
        <v>90552</v>
      </c>
      <c r="L272" s="9">
        <f t="shared" si="33"/>
        <v>94035</v>
      </c>
      <c r="M272" s="9">
        <f t="shared" si="34"/>
        <v>184587</v>
      </c>
    </row>
    <row r="273" spans="1:13" ht="12.75" x14ac:dyDescent="0.2">
      <c r="A273" s="7" t="s">
        <v>631</v>
      </c>
      <c r="B273" s="1" t="s">
        <v>631</v>
      </c>
      <c r="C273" s="7" t="s">
        <v>98</v>
      </c>
      <c r="D273" s="14">
        <v>552.70000000000005</v>
      </c>
      <c r="E273" s="21">
        <f>INDEX(frl1617_g1to6cep!$A$3:$F$335,MATCH(Calculation!$A273,frl1617_g1to6cep!$F$3:$F$335,0),5)/100</f>
        <v>0.32299999999999995</v>
      </c>
      <c r="F273" s="8">
        <f t="shared" si="31"/>
        <v>1.1459999999999999</v>
      </c>
      <c r="G273" s="8">
        <f t="shared" si="32"/>
        <v>1.1279999999999999</v>
      </c>
      <c r="H273" s="8">
        <f t="shared" si="30"/>
        <v>2.274</v>
      </c>
      <c r="I273">
        <f>INDEX(StartupfileInput!$A$2:$D$331,MATCH(Calculation!$B273,StartupfileInput!$A$2:$A$331,0),4)</f>
        <v>6664</v>
      </c>
      <c r="J273" s="23">
        <f t="shared" si="35"/>
        <v>6736</v>
      </c>
      <c r="K273" s="9">
        <f t="shared" si="29"/>
        <v>7719</v>
      </c>
      <c r="L273" s="9">
        <f t="shared" si="33"/>
        <v>7599</v>
      </c>
      <c r="M273" s="9">
        <f t="shared" si="34"/>
        <v>15318</v>
      </c>
    </row>
    <row r="274" spans="1:13" ht="12.75" x14ac:dyDescent="0.2">
      <c r="A274" s="7" t="s">
        <v>633</v>
      </c>
      <c r="B274" s="1" t="s">
        <v>633</v>
      </c>
      <c r="C274" s="7" t="s">
        <v>737</v>
      </c>
      <c r="D274" s="14">
        <v>550</v>
      </c>
      <c r="E274" s="21">
        <f>INDEX(frl1617_g1to6cep!$A$3:$F$335,MATCH(Calculation!$A274,frl1617_g1to6cep!$F$3:$F$335,0),5)/100</f>
        <v>0.48299999999999998</v>
      </c>
      <c r="F274" s="8">
        <f t="shared" si="31"/>
        <v>1.7050000000000001</v>
      </c>
      <c r="G274" s="8">
        <f t="shared" si="32"/>
        <v>1.1220000000000001</v>
      </c>
      <c r="H274" s="8">
        <f t="shared" si="30"/>
        <v>2.827</v>
      </c>
      <c r="I274">
        <f>INDEX(StartupfileInput!$A$2:$D$331,MATCH(Calculation!$B274,StartupfileInput!$A$2:$A$331,0),4)</f>
        <v>6793</v>
      </c>
      <c r="J274" s="23">
        <f t="shared" si="35"/>
        <v>6860</v>
      </c>
      <c r="K274" s="9">
        <f t="shared" si="29"/>
        <v>11696</v>
      </c>
      <c r="L274" s="9">
        <f t="shared" si="33"/>
        <v>7697</v>
      </c>
      <c r="M274" s="9">
        <f t="shared" si="34"/>
        <v>19393</v>
      </c>
    </row>
    <row r="275" spans="1:13" ht="12.75" x14ac:dyDescent="0.2">
      <c r="A275" s="7" t="s">
        <v>638</v>
      </c>
      <c r="B275" s="1" t="s">
        <v>638</v>
      </c>
      <c r="C275" s="7" t="s">
        <v>90</v>
      </c>
      <c r="D275" s="14">
        <v>1897</v>
      </c>
      <c r="E275" s="21">
        <f>INDEX(frl1617_g1to6cep!$A$3:$F$335,MATCH(Calculation!$A275,frl1617_g1to6cep!$F$3:$F$335,0),5)/100</f>
        <v>0.46200000000000002</v>
      </c>
      <c r="F275" s="8">
        <f t="shared" si="31"/>
        <v>5.6269999999999998</v>
      </c>
      <c r="G275" s="8">
        <f t="shared" si="32"/>
        <v>3.87</v>
      </c>
      <c r="H275" s="8">
        <f t="shared" si="30"/>
        <v>9.4969999999999999</v>
      </c>
      <c r="I275">
        <f>INDEX(StartupfileInput!$A$2:$D$331,MATCH(Calculation!$B275,StartupfileInput!$A$2:$A$331,0),4)</f>
        <v>6664</v>
      </c>
      <c r="J275" s="23">
        <f t="shared" si="35"/>
        <v>6736</v>
      </c>
      <c r="K275" s="9">
        <f t="shared" si="29"/>
        <v>37903</v>
      </c>
      <c r="L275" s="9">
        <f t="shared" si="33"/>
        <v>26069</v>
      </c>
      <c r="M275" s="9">
        <f t="shared" si="34"/>
        <v>63972</v>
      </c>
    </row>
    <row r="276" spans="1:13" ht="12.75" x14ac:dyDescent="0.2">
      <c r="A276" s="7" t="s">
        <v>639</v>
      </c>
      <c r="B276" s="1" t="s">
        <v>639</v>
      </c>
      <c r="C276" s="7" t="s">
        <v>89</v>
      </c>
      <c r="D276" s="14">
        <v>1161</v>
      </c>
      <c r="E276" s="21">
        <f>INDEX(frl1617_g1to6cep!$A$3:$F$335,MATCH(Calculation!$A276,frl1617_g1to6cep!$F$3:$F$335,0),5)/100</f>
        <v>0.26300000000000001</v>
      </c>
      <c r="F276" s="8">
        <f t="shared" si="31"/>
        <v>1.96</v>
      </c>
      <c r="G276" s="8">
        <f t="shared" si="32"/>
        <v>2.3679999999999999</v>
      </c>
      <c r="H276" s="8">
        <f t="shared" si="30"/>
        <v>4.3279999999999994</v>
      </c>
      <c r="I276">
        <f>INDEX(StartupfileInput!$A$2:$D$331,MATCH(Calculation!$B276,StartupfileInput!$A$2:$A$331,0),4)</f>
        <v>6664</v>
      </c>
      <c r="J276" s="23">
        <f t="shared" si="35"/>
        <v>6736</v>
      </c>
      <c r="K276" s="9">
        <f t="shared" si="29"/>
        <v>13203</v>
      </c>
      <c r="L276" s="9">
        <f t="shared" si="33"/>
        <v>15950</v>
      </c>
      <c r="M276" s="9">
        <f t="shared" si="34"/>
        <v>29153</v>
      </c>
    </row>
    <row r="277" spans="1:13" ht="12.75" x14ac:dyDescent="0.2">
      <c r="A277" s="7" t="s">
        <v>640</v>
      </c>
      <c r="B277" s="1" t="s">
        <v>640</v>
      </c>
      <c r="C277" s="7" t="s">
        <v>88</v>
      </c>
      <c r="D277" s="14">
        <v>390.1</v>
      </c>
      <c r="E277" s="21">
        <f>INDEX(frl1617_g1to6cep!$A$3:$F$335,MATCH(Calculation!$A277,frl1617_g1to6cep!$F$3:$F$335,0),5)/100</f>
        <v>0.318</v>
      </c>
      <c r="F277" s="8">
        <f t="shared" si="31"/>
        <v>0.79600000000000004</v>
      </c>
      <c r="G277" s="8">
        <f t="shared" si="32"/>
        <v>0.79600000000000004</v>
      </c>
      <c r="H277" s="8">
        <f t="shared" si="30"/>
        <v>1.5920000000000001</v>
      </c>
      <c r="I277">
        <f>INDEX(StartupfileInput!$A$2:$D$331,MATCH(Calculation!$B277,StartupfileInput!$A$2:$A$331,0),4)</f>
        <v>6706</v>
      </c>
      <c r="J277" s="23">
        <f t="shared" si="35"/>
        <v>6773</v>
      </c>
      <c r="K277" s="9">
        <f t="shared" si="29"/>
        <v>5391</v>
      </c>
      <c r="L277" s="9">
        <f t="shared" si="33"/>
        <v>5392</v>
      </c>
      <c r="M277" s="9">
        <f t="shared" si="34"/>
        <v>10783</v>
      </c>
    </row>
    <row r="278" spans="1:13" ht="12.75" x14ac:dyDescent="0.2">
      <c r="A278" s="7" t="s">
        <v>614</v>
      </c>
      <c r="B278" s="1" t="s">
        <v>614</v>
      </c>
      <c r="C278" s="7" t="s">
        <v>115</v>
      </c>
      <c r="D278" s="14">
        <v>594.4</v>
      </c>
      <c r="E278" s="21">
        <f>INDEX(frl1617_g1to6cep!$A$3:$F$335,MATCH(Calculation!$A278,frl1617_g1to6cep!$F$3:$F$335,0),5)/100</f>
        <v>0.27500000000000002</v>
      </c>
      <c r="F278" s="8">
        <f t="shared" si="31"/>
        <v>1.0489999999999999</v>
      </c>
      <c r="G278" s="8">
        <f t="shared" si="32"/>
        <v>1.2130000000000001</v>
      </c>
      <c r="H278" s="8">
        <f t="shared" si="30"/>
        <v>2.262</v>
      </c>
      <c r="I278">
        <f>INDEX(StartupfileInput!$A$2:$D$331,MATCH(Calculation!$B278,StartupfileInput!$A$2:$A$331,0),4)</f>
        <v>6690</v>
      </c>
      <c r="J278" s="23">
        <f t="shared" si="35"/>
        <v>6757</v>
      </c>
      <c r="K278" s="9">
        <f t="shared" si="29"/>
        <v>7088</v>
      </c>
      <c r="L278" s="9">
        <f t="shared" si="33"/>
        <v>8196</v>
      </c>
      <c r="M278" s="9">
        <f t="shared" si="34"/>
        <v>15284</v>
      </c>
    </row>
    <row r="279" spans="1:13" ht="12.75" x14ac:dyDescent="0.2">
      <c r="A279" s="7" t="s">
        <v>641</v>
      </c>
      <c r="B279" s="1" t="s">
        <v>641</v>
      </c>
      <c r="C279" s="7" t="s">
        <v>87</v>
      </c>
      <c r="D279" s="14">
        <v>190.1</v>
      </c>
      <c r="E279" s="21">
        <f>INDEX(frl1617_g1to6cep!$A$3:$F$335,MATCH(Calculation!$A279,frl1617_g1to6cep!$F$3:$F$335,0),5)/100</f>
        <v>0.34799999999999998</v>
      </c>
      <c r="F279" s="8">
        <f t="shared" si="31"/>
        <v>0.42499999999999999</v>
      </c>
      <c r="G279" s="8">
        <f t="shared" si="32"/>
        <v>0.38800000000000001</v>
      </c>
      <c r="H279" s="8">
        <f t="shared" si="30"/>
        <v>0.81299999999999994</v>
      </c>
      <c r="I279">
        <f>INDEX(StartupfileInput!$A$2:$D$331,MATCH(Calculation!$B279,StartupfileInput!$A$2:$A$331,0),4)</f>
        <v>6664</v>
      </c>
      <c r="J279" s="23">
        <f t="shared" si="35"/>
        <v>6736</v>
      </c>
      <c r="K279" s="9">
        <f t="shared" si="29"/>
        <v>2863</v>
      </c>
      <c r="L279" s="9">
        <f t="shared" si="33"/>
        <v>2613</v>
      </c>
      <c r="M279" s="9">
        <f t="shared" si="34"/>
        <v>5476</v>
      </c>
    </row>
    <row r="280" spans="1:13" ht="12.75" x14ac:dyDescent="0.2">
      <c r="A280" s="7" t="s">
        <v>642</v>
      </c>
      <c r="B280" s="1" t="s">
        <v>642</v>
      </c>
      <c r="C280" s="7" t="s">
        <v>86</v>
      </c>
      <c r="D280" s="14">
        <v>619.4</v>
      </c>
      <c r="E280" s="21">
        <f>INDEX(frl1617_g1to6cep!$A$3:$F$335,MATCH(Calculation!$A280,frl1617_g1to6cep!$F$3:$F$335,0),5)/100</f>
        <v>0.52300000000000002</v>
      </c>
      <c r="F280" s="8">
        <f t="shared" si="31"/>
        <v>2.08</v>
      </c>
      <c r="G280" s="8">
        <f t="shared" si="32"/>
        <v>1.264</v>
      </c>
      <c r="H280" s="8">
        <f t="shared" si="30"/>
        <v>3.3440000000000003</v>
      </c>
      <c r="I280">
        <f>INDEX(StartupfileInput!$A$2:$D$331,MATCH(Calculation!$B280,StartupfileInput!$A$2:$A$331,0),4)</f>
        <v>6678</v>
      </c>
      <c r="J280" s="23">
        <f t="shared" si="35"/>
        <v>6745</v>
      </c>
      <c r="K280" s="9">
        <f t="shared" si="29"/>
        <v>14030</v>
      </c>
      <c r="L280" s="9">
        <f t="shared" si="33"/>
        <v>8525</v>
      </c>
      <c r="M280" s="9">
        <f t="shared" si="34"/>
        <v>22555</v>
      </c>
    </row>
    <row r="281" spans="1:13" ht="12.75" x14ac:dyDescent="0.2">
      <c r="A281" s="7" t="s">
        <v>643</v>
      </c>
      <c r="B281" s="1" t="s">
        <v>643</v>
      </c>
      <c r="C281" s="7" t="s">
        <v>85</v>
      </c>
      <c r="D281" s="14">
        <v>2351</v>
      </c>
      <c r="E281" s="21">
        <f>INDEX(frl1617_g1to6cep!$A$3:$F$335,MATCH(Calculation!$A281,frl1617_g1to6cep!$F$3:$F$335,0),5)/100</f>
        <v>0.754</v>
      </c>
      <c r="F281" s="8">
        <f t="shared" si="31"/>
        <v>11.38</v>
      </c>
      <c r="G281" s="8">
        <f t="shared" si="32"/>
        <v>4.7960000000000003</v>
      </c>
      <c r="H281" s="8">
        <f t="shared" si="30"/>
        <v>16.176000000000002</v>
      </c>
      <c r="I281">
        <f>INDEX(StartupfileInput!$A$2:$D$331,MATCH(Calculation!$B281,StartupfileInput!$A$2:$A$331,0),4)</f>
        <v>6664</v>
      </c>
      <c r="J281" s="23">
        <f t="shared" si="35"/>
        <v>6736</v>
      </c>
      <c r="K281" s="9">
        <f t="shared" si="29"/>
        <v>76656</v>
      </c>
      <c r="L281" s="9">
        <f t="shared" si="33"/>
        <v>32306</v>
      </c>
      <c r="M281" s="9">
        <f t="shared" si="34"/>
        <v>108962</v>
      </c>
    </row>
    <row r="282" spans="1:13" ht="12.75" x14ac:dyDescent="0.2">
      <c r="A282" s="7" t="s">
        <v>644</v>
      </c>
      <c r="B282" s="1" t="s">
        <v>644</v>
      </c>
      <c r="C282" s="7" t="s">
        <v>84</v>
      </c>
      <c r="D282" s="14">
        <v>150.80000000000001</v>
      </c>
      <c r="E282" s="21">
        <f>INDEX(frl1617_g1to6cep!$A$3:$F$335,MATCH(Calculation!$A282,frl1617_g1to6cep!$F$3:$F$335,0),5)/100</f>
        <v>0.44299999999999995</v>
      </c>
      <c r="F282" s="8">
        <f t="shared" si="31"/>
        <v>0.42899999999999999</v>
      </c>
      <c r="G282" s="8">
        <f t="shared" si="32"/>
        <v>0.308</v>
      </c>
      <c r="H282" s="8">
        <f t="shared" si="30"/>
        <v>0.73699999999999999</v>
      </c>
      <c r="I282">
        <f>INDEX(StartupfileInput!$A$2:$D$331,MATCH(Calculation!$B282,StartupfileInput!$A$2:$A$331,0),4)</f>
        <v>6839</v>
      </c>
      <c r="J282" s="23">
        <f t="shared" si="35"/>
        <v>6906</v>
      </c>
      <c r="K282" s="9">
        <f t="shared" si="29"/>
        <v>2963</v>
      </c>
      <c r="L282" s="9">
        <f t="shared" si="33"/>
        <v>2127</v>
      </c>
      <c r="M282" s="9">
        <f t="shared" si="34"/>
        <v>5090</v>
      </c>
    </row>
    <row r="283" spans="1:13" ht="12.75" x14ac:dyDescent="0.2">
      <c r="A283" s="7" t="s">
        <v>646</v>
      </c>
      <c r="B283" s="1" t="s">
        <v>646</v>
      </c>
      <c r="C283" s="7" t="s">
        <v>82</v>
      </c>
      <c r="D283" s="14">
        <v>809.4</v>
      </c>
      <c r="E283" s="21">
        <f>INDEX(frl1617_g1to6cep!$A$3:$F$335,MATCH(Calculation!$A283,frl1617_g1to6cep!$F$3:$F$335,0),5)/100</f>
        <v>0.34899999999999998</v>
      </c>
      <c r="F283" s="8">
        <f t="shared" si="31"/>
        <v>1.8140000000000001</v>
      </c>
      <c r="G283" s="8">
        <f t="shared" si="32"/>
        <v>1.651</v>
      </c>
      <c r="H283" s="8">
        <f t="shared" si="30"/>
        <v>3.4649999999999999</v>
      </c>
      <c r="I283">
        <f>INDEX(StartupfileInput!$A$2:$D$331,MATCH(Calculation!$B283,StartupfileInput!$A$2:$A$331,0),4)</f>
        <v>6664</v>
      </c>
      <c r="J283" s="23">
        <f t="shared" si="35"/>
        <v>6736</v>
      </c>
      <c r="K283" s="9">
        <f t="shared" si="29"/>
        <v>12219</v>
      </c>
      <c r="L283" s="9">
        <f t="shared" si="33"/>
        <v>11121</v>
      </c>
      <c r="M283" s="9">
        <f t="shared" si="34"/>
        <v>23340</v>
      </c>
    </row>
    <row r="284" spans="1:13" ht="12.75" x14ac:dyDescent="0.2">
      <c r="A284" s="7" t="s">
        <v>647</v>
      </c>
      <c r="B284" s="1" t="s">
        <v>647</v>
      </c>
      <c r="C284" s="7" t="s">
        <v>81</v>
      </c>
      <c r="D284" s="14">
        <v>883.2</v>
      </c>
      <c r="E284" s="21">
        <f>INDEX(frl1617_g1to6cep!$A$3:$F$335,MATCH(Calculation!$A284,frl1617_g1to6cep!$F$3:$F$335,0),5)/100</f>
        <v>0.26</v>
      </c>
      <c r="F284" s="8">
        <f t="shared" si="31"/>
        <v>1.474</v>
      </c>
      <c r="G284" s="8">
        <f t="shared" si="32"/>
        <v>1.802</v>
      </c>
      <c r="H284" s="8">
        <f t="shared" si="30"/>
        <v>3.2759999999999998</v>
      </c>
      <c r="I284">
        <f>INDEX(StartupfileInput!$A$2:$D$331,MATCH(Calculation!$B284,StartupfileInput!$A$2:$A$331,0),4)</f>
        <v>6715</v>
      </c>
      <c r="J284" s="23">
        <f t="shared" si="35"/>
        <v>6782</v>
      </c>
      <c r="K284" s="9">
        <f t="shared" si="29"/>
        <v>9997</v>
      </c>
      <c r="L284" s="9">
        <f t="shared" si="33"/>
        <v>12221</v>
      </c>
      <c r="M284" s="9">
        <f t="shared" si="34"/>
        <v>22218</v>
      </c>
    </row>
    <row r="285" spans="1:13" ht="12.75" x14ac:dyDescent="0.2">
      <c r="A285" s="7" t="s">
        <v>648</v>
      </c>
      <c r="B285" s="1" t="s">
        <v>648</v>
      </c>
      <c r="C285" s="7" t="s">
        <v>80</v>
      </c>
      <c r="D285" s="14">
        <v>608.29999999999995</v>
      </c>
      <c r="E285" s="21">
        <f>INDEX(frl1617_g1to6cep!$A$3:$F$335,MATCH(Calculation!$A285,frl1617_g1to6cep!$F$3:$F$335,0),5)/100</f>
        <v>6.8000000000000005E-2</v>
      </c>
      <c r="F285" s="8">
        <f t="shared" si="31"/>
        <v>0.26600000000000001</v>
      </c>
      <c r="G285" s="8">
        <f t="shared" si="32"/>
        <v>1.2410000000000001</v>
      </c>
      <c r="H285" s="8">
        <f t="shared" si="30"/>
        <v>1.5070000000000001</v>
      </c>
      <c r="I285">
        <f>INDEX(StartupfileInput!$A$2:$D$331,MATCH(Calculation!$B285,StartupfileInput!$A$2:$A$331,0),4)</f>
        <v>6664</v>
      </c>
      <c r="J285" s="23">
        <f t="shared" si="35"/>
        <v>6736</v>
      </c>
      <c r="K285" s="9">
        <f t="shared" si="29"/>
        <v>1792</v>
      </c>
      <c r="L285" s="9">
        <f t="shared" si="33"/>
        <v>8359</v>
      </c>
      <c r="M285" s="9">
        <f t="shared" si="34"/>
        <v>10151</v>
      </c>
    </row>
    <row r="286" spans="1:13" ht="12.75" x14ac:dyDescent="0.2">
      <c r="A286" s="7" t="s">
        <v>649</v>
      </c>
      <c r="B286" s="1" t="s">
        <v>649</v>
      </c>
      <c r="C286" s="7" t="s">
        <v>79</v>
      </c>
      <c r="D286" s="14">
        <v>645.1</v>
      </c>
      <c r="E286" s="21">
        <f>INDEX(frl1617_g1to6cep!$A$3:$F$335,MATCH(Calculation!$A286,frl1617_g1to6cep!$F$3:$F$335,0),5)/100</f>
        <v>0.249</v>
      </c>
      <c r="F286" s="8">
        <f t="shared" si="31"/>
        <v>1.0309999999999999</v>
      </c>
      <c r="G286" s="8">
        <f t="shared" si="32"/>
        <v>1.3160000000000001</v>
      </c>
      <c r="H286" s="8">
        <f t="shared" si="30"/>
        <v>2.347</v>
      </c>
      <c r="I286">
        <f>INDEX(StartupfileInput!$A$2:$D$331,MATCH(Calculation!$B286,StartupfileInput!$A$2:$A$331,0),4)</f>
        <v>6696</v>
      </c>
      <c r="J286" s="23">
        <f t="shared" si="35"/>
        <v>6763</v>
      </c>
      <c r="K286" s="9">
        <f t="shared" si="29"/>
        <v>6973</v>
      </c>
      <c r="L286" s="9">
        <f t="shared" si="33"/>
        <v>8900</v>
      </c>
      <c r="M286" s="9">
        <f t="shared" si="34"/>
        <v>15873</v>
      </c>
    </row>
    <row r="287" spans="1:13" ht="12.75" x14ac:dyDescent="0.2">
      <c r="A287" s="7" t="s">
        <v>650</v>
      </c>
      <c r="B287" s="1" t="s">
        <v>650</v>
      </c>
      <c r="C287" s="7" t="s">
        <v>78</v>
      </c>
      <c r="D287" s="14">
        <v>275.39999999999998</v>
      </c>
      <c r="E287" s="21">
        <f>INDEX(frl1617_g1to6cep!$A$3:$F$335,MATCH(Calculation!$A287,frl1617_g1to6cep!$F$3:$F$335,0),5)/100</f>
        <v>0.56999999999999995</v>
      </c>
      <c r="F287" s="8">
        <f t="shared" si="31"/>
        <v>1.008</v>
      </c>
      <c r="G287" s="8">
        <f t="shared" si="32"/>
        <v>0.56200000000000006</v>
      </c>
      <c r="H287" s="8">
        <f t="shared" si="30"/>
        <v>1.57</v>
      </c>
      <c r="I287">
        <f>INDEX(StartupfileInput!$A$2:$D$331,MATCH(Calculation!$B287,StartupfileInput!$A$2:$A$331,0),4)</f>
        <v>6664</v>
      </c>
      <c r="J287" s="23">
        <f t="shared" si="35"/>
        <v>6736</v>
      </c>
      <c r="K287" s="9">
        <f t="shared" si="29"/>
        <v>6790</v>
      </c>
      <c r="L287" s="9">
        <f t="shared" si="33"/>
        <v>3786</v>
      </c>
      <c r="M287" s="9">
        <f t="shared" si="34"/>
        <v>10576</v>
      </c>
    </row>
    <row r="288" spans="1:13" ht="12.75" x14ac:dyDescent="0.2">
      <c r="A288" s="7" t="s">
        <v>651</v>
      </c>
      <c r="B288" s="1" t="s">
        <v>651</v>
      </c>
      <c r="C288" s="7" t="s">
        <v>77</v>
      </c>
      <c r="D288" s="14">
        <v>422</v>
      </c>
      <c r="E288" s="21">
        <f>INDEX(frl1617_g1to6cep!$A$3:$F$335,MATCH(Calculation!$A288,frl1617_g1to6cep!$F$3:$F$335,0),5)/100</f>
        <v>0.42700000000000005</v>
      </c>
      <c r="F288" s="8">
        <f t="shared" si="31"/>
        <v>1.157</v>
      </c>
      <c r="G288" s="8">
        <f t="shared" si="32"/>
        <v>0.86099999999999999</v>
      </c>
      <c r="H288" s="8">
        <f t="shared" si="30"/>
        <v>2.0179999999999998</v>
      </c>
      <c r="I288">
        <f>INDEX(StartupfileInput!$A$2:$D$331,MATCH(Calculation!$B288,StartupfileInput!$A$2:$A$331,0),4)</f>
        <v>6703</v>
      </c>
      <c r="J288" s="23">
        <f t="shared" si="35"/>
        <v>6770</v>
      </c>
      <c r="K288" s="9">
        <f t="shared" si="29"/>
        <v>7833</v>
      </c>
      <c r="L288" s="9">
        <f t="shared" si="33"/>
        <v>5829</v>
      </c>
      <c r="M288" s="9">
        <f t="shared" si="34"/>
        <v>13662</v>
      </c>
    </row>
    <row r="289" spans="1:13" ht="12.75" x14ac:dyDescent="0.2">
      <c r="A289" s="7" t="s">
        <v>652</v>
      </c>
      <c r="B289" s="1" t="s">
        <v>652</v>
      </c>
      <c r="C289" s="7" t="s">
        <v>76</v>
      </c>
      <c r="D289" s="14">
        <v>360.7</v>
      </c>
      <c r="E289" s="21">
        <f>INDEX(frl1617_g1to6cep!$A$3:$F$335,MATCH(Calculation!$A289,frl1617_g1to6cep!$F$3:$F$335,0),5)/100</f>
        <v>0.34799999999999998</v>
      </c>
      <c r="F289" s="8">
        <f t="shared" si="31"/>
        <v>0.80600000000000005</v>
      </c>
      <c r="G289" s="8">
        <f t="shared" si="32"/>
        <v>0.73599999999999999</v>
      </c>
      <c r="H289" s="8">
        <f t="shared" si="30"/>
        <v>1.542</v>
      </c>
      <c r="I289">
        <f>INDEX(StartupfileInput!$A$2:$D$331,MATCH(Calculation!$B289,StartupfileInput!$A$2:$A$331,0),4)</f>
        <v>6831</v>
      </c>
      <c r="J289" s="23">
        <f t="shared" si="35"/>
        <v>6898</v>
      </c>
      <c r="K289" s="9">
        <f t="shared" si="29"/>
        <v>5560</v>
      </c>
      <c r="L289" s="9">
        <f t="shared" si="33"/>
        <v>5077</v>
      </c>
      <c r="M289" s="9">
        <f t="shared" si="34"/>
        <v>10637</v>
      </c>
    </row>
    <row r="290" spans="1:13" ht="12.75" x14ac:dyDescent="0.2">
      <c r="A290" s="7" t="s">
        <v>653</v>
      </c>
      <c r="B290" s="1" t="s">
        <v>653</v>
      </c>
      <c r="C290" s="7" t="s">
        <v>75</v>
      </c>
      <c r="D290" s="14">
        <v>339.5</v>
      </c>
      <c r="E290" s="21">
        <f>INDEX(frl1617_g1to6cep!$A$3:$F$335,MATCH(Calculation!$A290,frl1617_g1to6cep!$F$3:$F$335,0),5)/100</f>
        <v>0.46799999999999997</v>
      </c>
      <c r="F290" s="8">
        <f t="shared" si="31"/>
        <v>1.02</v>
      </c>
      <c r="G290" s="8">
        <f t="shared" si="32"/>
        <v>0.69299999999999995</v>
      </c>
      <c r="H290" s="8">
        <f t="shared" si="30"/>
        <v>1.7130000000000001</v>
      </c>
      <c r="I290">
        <f>INDEX(StartupfileInput!$A$2:$D$331,MATCH(Calculation!$B290,StartupfileInput!$A$2:$A$331,0),4)</f>
        <v>6714</v>
      </c>
      <c r="J290" s="23">
        <f t="shared" si="35"/>
        <v>6781</v>
      </c>
      <c r="K290" s="9">
        <f t="shared" si="29"/>
        <v>6917</v>
      </c>
      <c r="L290" s="9">
        <f t="shared" si="33"/>
        <v>4699</v>
      </c>
      <c r="M290" s="9">
        <f t="shared" si="34"/>
        <v>11616</v>
      </c>
    </row>
    <row r="291" spans="1:13" ht="12.75" x14ac:dyDescent="0.2">
      <c r="A291" s="7" t="s">
        <v>654</v>
      </c>
      <c r="B291" s="1" t="s">
        <v>654</v>
      </c>
      <c r="C291" s="7" t="s">
        <v>74</v>
      </c>
      <c r="D291" s="14">
        <v>143</v>
      </c>
      <c r="E291" s="21">
        <f>INDEX(frl1617_g1to6cep!$A$3:$F$335,MATCH(Calculation!$A291,frl1617_g1to6cep!$F$3:$F$335,0),5)/100</f>
        <v>0.6409999999999999</v>
      </c>
      <c r="F291" s="8">
        <f t="shared" si="31"/>
        <v>0.58799999999999997</v>
      </c>
      <c r="G291" s="8">
        <f t="shared" si="32"/>
        <v>0.29199999999999998</v>
      </c>
      <c r="H291" s="8">
        <f t="shared" si="30"/>
        <v>0.87999999999999989</v>
      </c>
      <c r="I291">
        <f>INDEX(StartupfileInput!$A$2:$D$331,MATCH(Calculation!$B291,StartupfileInput!$A$2:$A$331,0),4)</f>
        <v>6839</v>
      </c>
      <c r="J291" s="23">
        <f t="shared" si="35"/>
        <v>6906</v>
      </c>
      <c r="K291" s="9">
        <f t="shared" si="29"/>
        <v>4061</v>
      </c>
      <c r="L291" s="9">
        <f t="shared" si="33"/>
        <v>2016</v>
      </c>
      <c r="M291" s="9">
        <f t="shared" si="34"/>
        <v>6077</v>
      </c>
    </row>
    <row r="292" spans="1:13" ht="12.75" x14ac:dyDescent="0.2">
      <c r="A292" s="7" t="s">
        <v>655</v>
      </c>
      <c r="B292" s="1" t="s">
        <v>655</v>
      </c>
      <c r="C292" s="7" t="s">
        <v>73</v>
      </c>
      <c r="D292" s="14">
        <v>701</v>
      </c>
      <c r="E292" s="21">
        <f>INDEX(frl1617_g1to6cep!$A$3:$F$335,MATCH(Calculation!$A292,frl1617_g1to6cep!$F$3:$F$335,0),5)/100</f>
        <v>0.14199999999999999</v>
      </c>
      <c r="F292" s="8">
        <f t="shared" si="31"/>
        <v>0.63900000000000001</v>
      </c>
      <c r="G292" s="8">
        <f t="shared" si="32"/>
        <v>1.43</v>
      </c>
      <c r="H292" s="8">
        <f t="shared" si="30"/>
        <v>2.069</v>
      </c>
      <c r="I292">
        <f>INDEX(StartupfileInput!$A$2:$D$331,MATCH(Calculation!$B292,StartupfileInput!$A$2:$A$331,0),4)</f>
        <v>6664</v>
      </c>
      <c r="J292" s="23">
        <f t="shared" si="35"/>
        <v>6736</v>
      </c>
      <c r="K292" s="9">
        <f t="shared" si="29"/>
        <v>4304</v>
      </c>
      <c r="L292" s="9">
        <f t="shared" si="33"/>
        <v>9633</v>
      </c>
      <c r="M292" s="9">
        <f t="shared" si="34"/>
        <v>13937</v>
      </c>
    </row>
    <row r="293" spans="1:13" ht="12.75" x14ac:dyDescent="0.2">
      <c r="A293" s="7" t="s">
        <v>699</v>
      </c>
      <c r="B293" s="1" t="s">
        <v>457</v>
      </c>
      <c r="C293" s="7" t="s">
        <v>72</v>
      </c>
      <c r="D293" s="14">
        <v>1053.5999999999999</v>
      </c>
      <c r="E293" s="21">
        <f>INDEX(frl1617_g1to6cep!$A$3:$F$335,MATCH(Calculation!$A293,frl1617_g1to6cep!$F$3:$F$335,0),5)/100</f>
        <v>0.30399999999999999</v>
      </c>
      <c r="F293" s="8">
        <f t="shared" si="31"/>
        <v>2.056</v>
      </c>
      <c r="G293" s="8">
        <f t="shared" si="32"/>
        <v>2.149</v>
      </c>
      <c r="H293" s="8">
        <f t="shared" si="30"/>
        <v>4.2050000000000001</v>
      </c>
      <c r="I293">
        <f>INDEX(StartupfileInput!$A$2:$D$331,MATCH(Calculation!$B293,StartupfileInput!$A$2:$A$331,0),4)</f>
        <v>6746</v>
      </c>
      <c r="J293" s="23">
        <f t="shared" si="35"/>
        <v>6813</v>
      </c>
      <c r="K293" s="9">
        <f t="shared" si="29"/>
        <v>14008</v>
      </c>
      <c r="L293" s="9">
        <f t="shared" si="33"/>
        <v>14641</v>
      </c>
      <c r="M293" s="9">
        <f t="shared" si="34"/>
        <v>28649</v>
      </c>
    </row>
    <row r="294" spans="1:13" ht="12.75" x14ac:dyDescent="0.2">
      <c r="A294" s="7" t="s">
        <v>656</v>
      </c>
      <c r="B294" s="1" t="s">
        <v>656</v>
      </c>
      <c r="C294" s="7" t="s">
        <v>71</v>
      </c>
      <c r="D294" s="14">
        <v>373.1</v>
      </c>
      <c r="E294" s="21">
        <f>INDEX(frl1617_g1to6cep!$A$3:$F$335,MATCH(Calculation!$A294,frl1617_g1to6cep!$F$3:$F$335,0),5)/100</f>
        <v>0.28999999999999998</v>
      </c>
      <c r="F294" s="8">
        <f t="shared" si="31"/>
        <v>0.69499999999999995</v>
      </c>
      <c r="G294" s="8">
        <f t="shared" si="32"/>
        <v>0.76100000000000001</v>
      </c>
      <c r="H294" s="8">
        <f t="shared" si="30"/>
        <v>1.456</v>
      </c>
      <c r="I294">
        <f>INDEX(StartupfileInput!$A$2:$D$331,MATCH(Calculation!$B294,StartupfileInput!$A$2:$A$331,0),4)</f>
        <v>6664</v>
      </c>
      <c r="J294" s="23">
        <f t="shared" si="35"/>
        <v>6736</v>
      </c>
      <c r="K294" s="9">
        <f t="shared" si="29"/>
        <v>4682</v>
      </c>
      <c r="L294" s="9">
        <f t="shared" si="33"/>
        <v>5126</v>
      </c>
      <c r="M294" s="9">
        <f t="shared" si="34"/>
        <v>9808</v>
      </c>
    </row>
    <row r="295" spans="1:13" ht="12.75" x14ac:dyDescent="0.2">
      <c r="A295" s="7" t="s">
        <v>657</v>
      </c>
      <c r="B295" s="1" t="s">
        <v>657</v>
      </c>
      <c r="C295" s="7" t="s">
        <v>70</v>
      </c>
      <c r="D295" s="14">
        <v>3406.3</v>
      </c>
      <c r="E295" s="21">
        <f>INDEX(frl1617_g1to6cep!$A$3:$F$335,MATCH(Calculation!$A295,frl1617_g1to6cep!$F$3:$F$335,0),5)/100</f>
        <v>0.26</v>
      </c>
      <c r="F295" s="8">
        <f t="shared" si="31"/>
        <v>5.6859999999999999</v>
      </c>
      <c r="G295" s="8">
        <f t="shared" si="32"/>
        <v>6.9489999999999998</v>
      </c>
      <c r="H295" s="8">
        <f t="shared" si="30"/>
        <v>12.635</v>
      </c>
      <c r="I295">
        <f>INDEX(StartupfileInput!$A$2:$D$331,MATCH(Calculation!$B295,StartupfileInput!$A$2:$A$331,0),4)</f>
        <v>6664</v>
      </c>
      <c r="J295" s="23">
        <f t="shared" si="35"/>
        <v>6736</v>
      </c>
      <c r="K295" s="9">
        <f t="shared" si="29"/>
        <v>38301</v>
      </c>
      <c r="L295" s="9">
        <f t="shared" si="33"/>
        <v>46808</v>
      </c>
      <c r="M295" s="9">
        <f t="shared" si="34"/>
        <v>85109</v>
      </c>
    </row>
    <row r="296" spans="1:13" ht="12.75" x14ac:dyDescent="0.2">
      <c r="A296" s="7" t="s">
        <v>658</v>
      </c>
      <c r="B296" s="1" t="s">
        <v>658</v>
      </c>
      <c r="C296" s="7" t="s">
        <v>68</v>
      </c>
      <c r="D296" s="14">
        <v>637.5</v>
      </c>
      <c r="E296" s="21">
        <f>INDEX(frl1617_g1to6cep!$A$3:$F$335,MATCH(Calculation!$A296,frl1617_g1to6cep!$F$3:$F$335,0),5)/100</f>
        <v>0.502</v>
      </c>
      <c r="F296" s="8">
        <f t="shared" si="31"/>
        <v>2.0550000000000002</v>
      </c>
      <c r="G296" s="8">
        <f t="shared" si="32"/>
        <v>1.3009999999999999</v>
      </c>
      <c r="H296" s="8">
        <f t="shared" si="30"/>
        <v>3.3559999999999999</v>
      </c>
      <c r="I296">
        <f>INDEX(StartupfileInput!$A$2:$D$331,MATCH(Calculation!$B296,StartupfileInput!$A$2:$A$331,0),4)</f>
        <v>6665</v>
      </c>
      <c r="J296" s="23">
        <f t="shared" si="35"/>
        <v>6736</v>
      </c>
      <c r="K296" s="9">
        <f t="shared" si="29"/>
        <v>13842</v>
      </c>
      <c r="L296" s="9">
        <f t="shared" si="33"/>
        <v>8764</v>
      </c>
      <c r="M296" s="9">
        <f t="shared" si="34"/>
        <v>22606</v>
      </c>
    </row>
    <row r="297" spans="1:13" ht="12.75" x14ac:dyDescent="0.2">
      <c r="A297" s="7" t="s">
        <v>659</v>
      </c>
      <c r="B297" s="1" t="s">
        <v>659</v>
      </c>
      <c r="C297" s="7" t="s">
        <v>67</v>
      </c>
      <c r="D297" s="14">
        <v>692.3</v>
      </c>
      <c r="E297" s="21">
        <f>INDEX(frl1617_g1to6cep!$A$3:$F$335,MATCH(Calculation!$A297,frl1617_g1to6cep!$F$3:$F$335,0),5)/100</f>
        <v>0.111</v>
      </c>
      <c r="F297" s="8">
        <f t="shared" si="31"/>
        <v>0.49299999999999999</v>
      </c>
      <c r="G297" s="8">
        <f t="shared" si="32"/>
        <v>1.4119999999999999</v>
      </c>
      <c r="H297" s="8">
        <f t="shared" si="30"/>
        <v>1.9049999999999998</v>
      </c>
      <c r="I297">
        <f>INDEX(StartupfileInput!$A$2:$D$331,MATCH(Calculation!$B297,StartupfileInput!$A$2:$A$331,0),4)</f>
        <v>6664</v>
      </c>
      <c r="J297" s="23">
        <f t="shared" si="35"/>
        <v>6736</v>
      </c>
      <c r="K297" s="9">
        <f t="shared" si="29"/>
        <v>3321</v>
      </c>
      <c r="L297" s="9">
        <f t="shared" si="33"/>
        <v>9511</v>
      </c>
      <c r="M297" s="9">
        <f t="shared" si="34"/>
        <v>12832</v>
      </c>
    </row>
    <row r="298" spans="1:13" ht="12.75" x14ac:dyDescent="0.2">
      <c r="A298" s="7" t="s">
        <v>660</v>
      </c>
      <c r="B298" s="1" t="s">
        <v>660</v>
      </c>
      <c r="C298" s="7" t="s">
        <v>66</v>
      </c>
      <c r="D298" s="14">
        <v>298</v>
      </c>
      <c r="E298" s="21">
        <f>INDEX(frl1617_g1to6cep!$A$3:$F$335,MATCH(Calculation!$A298,frl1617_g1to6cep!$F$3:$F$335,0),5)/100</f>
        <v>0.41700000000000004</v>
      </c>
      <c r="F298" s="8">
        <f t="shared" si="31"/>
        <v>0.79800000000000004</v>
      </c>
      <c r="G298" s="8">
        <f t="shared" si="32"/>
        <v>0.60799999999999998</v>
      </c>
      <c r="H298" s="8">
        <f t="shared" si="30"/>
        <v>1.4060000000000001</v>
      </c>
      <c r="I298">
        <f>INDEX(StartupfileInput!$A$2:$D$331,MATCH(Calculation!$B298,StartupfileInput!$A$2:$A$331,0),4)</f>
        <v>6664</v>
      </c>
      <c r="J298" s="23">
        <f t="shared" si="35"/>
        <v>6736</v>
      </c>
      <c r="K298" s="9">
        <f t="shared" si="29"/>
        <v>5375</v>
      </c>
      <c r="L298" s="9">
        <f t="shared" si="33"/>
        <v>4096</v>
      </c>
      <c r="M298" s="9">
        <f t="shared" si="34"/>
        <v>9471</v>
      </c>
    </row>
    <row r="299" spans="1:13" ht="12.75" x14ac:dyDescent="0.2">
      <c r="A299" s="7" t="s">
        <v>661</v>
      </c>
      <c r="B299" s="1" t="s">
        <v>661</v>
      </c>
      <c r="C299" s="7" t="s">
        <v>65</v>
      </c>
      <c r="D299" s="14">
        <v>1544</v>
      </c>
      <c r="E299" s="21">
        <f>INDEX(frl1617_g1to6cep!$A$3:$F$335,MATCH(Calculation!$A299,frl1617_g1to6cep!$F$3:$F$335,0),5)/100</f>
        <v>0.38500000000000001</v>
      </c>
      <c r="F299" s="8">
        <f t="shared" si="31"/>
        <v>3.8159999999999998</v>
      </c>
      <c r="G299" s="8">
        <f t="shared" si="32"/>
        <v>3.15</v>
      </c>
      <c r="H299" s="8">
        <f t="shared" si="30"/>
        <v>6.9659999999999993</v>
      </c>
      <c r="I299">
        <f>INDEX(StartupfileInput!$A$2:$D$331,MATCH(Calculation!$B299,StartupfileInput!$A$2:$A$331,0),4)</f>
        <v>6664</v>
      </c>
      <c r="J299" s="23">
        <f t="shared" si="35"/>
        <v>6736</v>
      </c>
      <c r="K299" s="9">
        <f t="shared" si="29"/>
        <v>25705</v>
      </c>
      <c r="L299" s="9">
        <f t="shared" si="33"/>
        <v>21218</v>
      </c>
      <c r="M299" s="9">
        <f t="shared" si="34"/>
        <v>46923</v>
      </c>
    </row>
    <row r="300" spans="1:13" ht="12.75" x14ac:dyDescent="0.2">
      <c r="A300" s="7" t="s">
        <v>662</v>
      </c>
      <c r="B300" s="1" t="s">
        <v>662</v>
      </c>
      <c r="C300" s="7" t="s">
        <v>64</v>
      </c>
      <c r="D300" s="14">
        <v>479.9</v>
      </c>
      <c r="E300" s="21">
        <f>INDEX(frl1617_g1to6cep!$A$3:$F$335,MATCH(Calculation!$A300,frl1617_g1to6cep!$F$3:$F$335,0),5)/100</f>
        <v>0.38</v>
      </c>
      <c r="F300" s="8">
        <f t="shared" si="31"/>
        <v>1.171</v>
      </c>
      <c r="G300" s="8">
        <f t="shared" si="32"/>
        <v>0.97899999999999998</v>
      </c>
      <c r="H300" s="8">
        <f t="shared" si="30"/>
        <v>2.15</v>
      </c>
      <c r="I300">
        <f>INDEX(StartupfileInput!$A$2:$D$331,MATCH(Calculation!$B300,StartupfileInput!$A$2:$A$331,0),4)</f>
        <v>6788</v>
      </c>
      <c r="J300" s="23">
        <f t="shared" si="35"/>
        <v>6855</v>
      </c>
      <c r="K300" s="9">
        <f t="shared" si="29"/>
        <v>8027</v>
      </c>
      <c r="L300" s="9">
        <f t="shared" si="33"/>
        <v>6711</v>
      </c>
      <c r="M300" s="9">
        <f t="shared" si="34"/>
        <v>14738</v>
      </c>
    </row>
    <row r="301" spans="1:13" ht="12.75" x14ac:dyDescent="0.2">
      <c r="A301" s="7" t="s">
        <v>664</v>
      </c>
      <c r="B301" s="1" t="s">
        <v>664</v>
      </c>
      <c r="C301" s="7" t="s">
        <v>62</v>
      </c>
      <c r="D301" s="14">
        <v>618.20000000000005</v>
      </c>
      <c r="E301" s="21">
        <f>INDEX(frl1617_g1to6cep!$A$3:$F$335,MATCH(Calculation!$A301,frl1617_g1to6cep!$F$3:$F$335,0),5)/100</f>
        <v>0.53900000000000003</v>
      </c>
      <c r="F301" s="8">
        <f t="shared" si="31"/>
        <v>2.1389999999999998</v>
      </c>
      <c r="G301" s="8">
        <f t="shared" si="32"/>
        <v>1.2609999999999999</v>
      </c>
      <c r="H301" s="8">
        <f t="shared" si="30"/>
        <v>3.3999999999999995</v>
      </c>
      <c r="I301">
        <f>INDEX(StartupfileInput!$A$2:$D$331,MATCH(Calculation!$B301,StartupfileInput!$A$2:$A$331,0),4)</f>
        <v>6687</v>
      </c>
      <c r="J301" s="23">
        <f t="shared" si="35"/>
        <v>6754</v>
      </c>
      <c r="K301" s="9">
        <f t="shared" si="29"/>
        <v>14447</v>
      </c>
      <c r="L301" s="9">
        <f t="shared" si="33"/>
        <v>8517</v>
      </c>
      <c r="M301" s="9">
        <f t="shared" si="34"/>
        <v>22964</v>
      </c>
    </row>
    <row r="302" spans="1:13" ht="12.75" x14ac:dyDescent="0.2">
      <c r="A302" s="7" t="s">
        <v>665</v>
      </c>
      <c r="B302" s="1" t="s">
        <v>665</v>
      </c>
      <c r="C302" s="7" t="s">
        <v>61</v>
      </c>
      <c r="D302" s="14">
        <v>680.2</v>
      </c>
      <c r="E302" s="21">
        <f>INDEX(frl1617_g1to6cep!$A$3:$F$335,MATCH(Calculation!$A302,frl1617_g1to6cep!$F$3:$F$335,0),5)/100</f>
        <v>0.11900000000000001</v>
      </c>
      <c r="F302" s="8">
        <f t="shared" si="31"/>
        <v>0.52</v>
      </c>
      <c r="G302" s="8">
        <f t="shared" si="32"/>
        <v>1.3879999999999999</v>
      </c>
      <c r="H302" s="8">
        <f t="shared" si="30"/>
        <v>1.9079999999999999</v>
      </c>
      <c r="I302">
        <f>INDEX(StartupfileInput!$A$2:$D$331,MATCH(Calculation!$B302,StartupfileInput!$A$2:$A$331,0),4)</f>
        <v>6710</v>
      </c>
      <c r="J302" s="23">
        <f t="shared" si="35"/>
        <v>6777</v>
      </c>
      <c r="K302" s="9">
        <f t="shared" si="29"/>
        <v>3524</v>
      </c>
      <c r="L302" s="9">
        <f t="shared" si="33"/>
        <v>9407</v>
      </c>
      <c r="M302" s="9">
        <f t="shared" si="34"/>
        <v>12931</v>
      </c>
    </row>
    <row r="303" spans="1:13" ht="12.75" x14ac:dyDescent="0.2">
      <c r="A303" s="7" t="s">
        <v>666</v>
      </c>
      <c r="B303" s="1" t="s">
        <v>666</v>
      </c>
      <c r="C303" s="7" t="s">
        <v>60</v>
      </c>
      <c r="D303" s="14">
        <v>1778.1</v>
      </c>
      <c r="E303" s="21">
        <f>INDEX(frl1617_g1to6cep!$A$3:$F$335,MATCH(Calculation!$A303,frl1617_g1to6cep!$F$3:$F$335,0),5)/100</f>
        <v>0.51400000000000001</v>
      </c>
      <c r="F303" s="8">
        <f t="shared" si="31"/>
        <v>5.8680000000000003</v>
      </c>
      <c r="G303" s="8">
        <f t="shared" si="32"/>
        <v>3.6269999999999998</v>
      </c>
      <c r="H303" s="8">
        <f t="shared" si="30"/>
        <v>9.495000000000001</v>
      </c>
      <c r="I303">
        <f>INDEX(StartupfileInput!$A$2:$D$331,MATCH(Calculation!$B303,StartupfileInput!$A$2:$A$331,0),4)</f>
        <v>6664</v>
      </c>
      <c r="J303" s="23">
        <f t="shared" si="35"/>
        <v>6736</v>
      </c>
      <c r="K303" s="9">
        <f t="shared" si="29"/>
        <v>39527</v>
      </c>
      <c r="L303" s="9">
        <f t="shared" si="33"/>
        <v>24431</v>
      </c>
      <c r="M303" s="9">
        <f t="shared" si="34"/>
        <v>63958</v>
      </c>
    </row>
    <row r="304" spans="1:13" ht="12.75" x14ac:dyDescent="0.2">
      <c r="A304" s="7" t="s">
        <v>667</v>
      </c>
      <c r="B304" s="1" t="s">
        <v>667</v>
      </c>
      <c r="C304" s="7" t="s">
        <v>59</v>
      </c>
      <c r="D304" s="14">
        <v>10878.8</v>
      </c>
      <c r="E304" s="21">
        <f>INDEX(frl1617_g1to6cep!$A$3:$F$335,MATCH(Calculation!$A304,frl1617_g1to6cep!$F$3:$F$335,0),5)/100</f>
        <v>0.73299999999999998</v>
      </c>
      <c r="F304" s="8">
        <f t="shared" si="31"/>
        <v>51.194000000000003</v>
      </c>
      <c r="G304" s="8">
        <f t="shared" si="32"/>
        <v>22.193000000000001</v>
      </c>
      <c r="H304" s="8">
        <f t="shared" si="30"/>
        <v>73.387</v>
      </c>
      <c r="I304">
        <f>INDEX(StartupfileInput!$A$2:$D$331,MATCH(Calculation!$B304,StartupfileInput!$A$2:$A$331,0),4)</f>
        <v>6664</v>
      </c>
      <c r="J304" s="23">
        <f t="shared" si="35"/>
        <v>6736</v>
      </c>
      <c r="K304" s="9">
        <f t="shared" si="29"/>
        <v>344843</v>
      </c>
      <c r="L304" s="9">
        <f t="shared" si="33"/>
        <v>149492</v>
      </c>
      <c r="M304" s="9">
        <f t="shared" si="34"/>
        <v>494335</v>
      </c>
    </row>
    <row r="305" spans="1:13" ht="12.75" x14ac:dyDescent="0.2">
      <c r="A305" s="7" t="s">
        <v>668</v>
      </c>
      <c r="B305" s="1" t="s">
        <v>668</v>
      </c>
      <c r="C305" s="7" t="s">
        <v>58</v>
      </c>
      <c r="D305" s="14">
        <v>10599.7</v>
      </c>
      <c r="E305" s="21">
        <f>INDEX(frl1617_g1to6cep!$A$3:$F$335,MATCH(Calculation!$A305,frl1617_g1to6cep!$F$3:$F$335,0),5)/100</f>
        <v>0.161</v>
      </c>
      <c r="F305" s="8">
        <f t="shared" si="31"/>
        <v>10.956</v>
      </c>
      <c r="G305" s="8">
        <f t="shared" si="32"/>
        <v>21.623000000000001</v>
      </c>
      <c r="H305" s="8">
        <f t="shared" si="30"/>
        <v>32.579000000000001</v>
      </c>
      <c r="I305">
        <f>INDEX(StartupfileInput!$A$2:$D$331,MATCH(Calculation!$B305,StartupfileInput!$A$2:$A$331,0),4)</f>
        <v>6664</v>
      </c>
      <c r="J305" s="23">
        <f t="shared" si="35"/>
        <v>6736</v>
      </c>
      <c r="K305" s="9">
        <f t="shared" si="29"/>
        <v>73800</v>
      </c>
      <c r="L305" s="9">
        <f t="shared" si="33"/>
        <v>145652</v>
      </c>
      <c r="M305" s="9">
        <f t="shared" si="34"/>
        <v>219452</v>
      </c>
    </row>
    <row r="306" spans="1:13" ht="12.75" x14ac:dyDescent="0.2">
      <c r="A306" s="7" t="s">
        <v>669</v>
      </c>
      <c r="B306" s="1" t="s">
        <v>669</v>
      </c>
      <c r="C306" s="7" t="s">
        <v>57</v>
      </c>
      <c r="D306" s="14">
        <v>2079.5</v>
      </c>
      <c r="E306" s="21">
        <f>INDEX(frl1617_g1to6cep!$A$3:$F$335,MATCH(Calculation!$A306,frl1617_g1to6cep!$F$3:$F$335,0),5)/100</f>
        <v>0.23399999999999999</v>
      </c>
      <c r="F306" s="8">
        <f t="shared" si="31"/>
        <v>3.1240000000000001</v>
      </c>
      <c r="G306" s="8">
        <f t="shared" si="32"/>
        <v>4.242</v>
      </c>
      <c r="H306" s="8">
        <f t="shared" si="30"/>
        <v>7.3659999999999997</v>
      </c>
      <c r="I306">
        <f>INDEX(StartupfileInput!$A$2:$D$331,MATCH(Calculation!$B306,StartupfileInput!$A$2:$A$331,0),4)</f>
        <v>6664</v>
      </c>
      <c r="J306" s="23">
        <f t="shared" si="35"/>
        <v>6736</v>
      </c>
      <c r="K306" s="9">
        <f t="shared" si="29"/>
        <v>21043</v>
      </c>
      <c r="L306" s="9">
        <f t="shared" si="33"/>
        <v>28574</v>
      </c>
      <c r="M306" s="9">
        <f t="shared" si="34"/>
        <v>49617</v>
      </c>
    </row>
    <row r="307" spans="1:13" ht="12.75" x14ac:dyDescent="0.2">
      <c r="A307" s="7" t="s">
        <v>670</v>
      </c>
      <c r="B307" s="1" t="s">
        <v>670</v>
      </c>
      <c r="C307" s="7" t="s">
        <v>56</v>
      </c>
      <c r="D307" s="14">
        <v>575.6</v>
      </c>
      <c r="E307" s="21">
        <f>INDEX(frl1617_g1to6cep!$A$3:$F$335,MATCH(Calculation!$A307,frl1617_g1to6cep!$F$3:$F$335,0),5)/100</f>
        <v>0.57600000000000007</v>
      </c>
      <c r="F307" s="8">
        <f t="shared" si="31"/>
        <v>2.129</v>
      </c>
      <c r="G307" s="8">
        <f t="shared" si="32"/>
        <v>1.1739999999999999</v>
      </c>
      <c r="H307" s="8">
        <f t="shared" si="30"/>
        <v>3.3029999999999999</v>
      </c>
      <c r="I307">
        <f>INDEX(StartupfileInput!$A$2:$D$331,MATCH(Calculation!$B307,StartupfileInput!$A$2:$A$331,0),4)</f>
        <v>6687</v>
      </c>
      <c r="J307" s="23">
        <f t="shared" si="35"/>
        <v>6754</v>
      </c>
      <c r="K307" s="9">
        <f t="shared" si="29"/>
        <v>14379</v>
      </c>
      <c r="L307" s="9">
        <f t="shared" si="33"/>
        <v>7929</v>
      </c>
      <c r="M307" s="9">
        <f t="shared" si="34"/>
        <v>22308</v>
      </c>
    </row>
    <row r="308" spans="1:13" ht="12.75" x14ac:dyDescent="0.2">
      <c r="A308" s="7" t="s">
        <v>671</v>
      </c>
      <c r="B308" s="1" t="s">
        <v>671</v>
      </c>
      <c r="C308" s="7" t="s">
        <v>55</v>
      </c>
      <c r="D308" s="14">
        <v>1506.9</v>
      </c>
      <c r="E308" s="21">
        <f>INDEX(frl1617_g1to6cep!$A$3:$F$335,MATCH(Calculation!$A308,frl1617_g1to6cep!$F$3:$F$335,0),5)/100</f>
        <v>0.53400000000000003</v>
      </c>
      <c r="F308" s="8">
        <f t="shared" si="31"/>
        <v>5.1660000000000004</v>
      </c>
      <c r="G308" s="8">
        <f t="shared" si="32"/>
        <v>3.0739999999999998</v>
      </c>
      <c r="H308" s="8">
        <f t="shared" si="30"/>
        <v>8.24</v>
      </c>
      <c r="I308">
        <f>INDEX(StartupfileInput!$A$2:$D$331,MATCH(Calculation!$B308,StartupfileInput!$A$2:$A$331,0),4)</f>
        <v>6664</v>
      </c>
      <c r="J308" s="23">
        <f t="shared" si="35"/>
        <v>6736</v>
      </c>
      <c r="K308" s="9">
        <f t="shared" si="29"/>
        <v>34798</v>
      </c>
      <c r="L308" s="9">
        <f t="shared" si="33"/>
        <v>20707</v>
      </c>
      <c r="M308" s="9">
        <f t="shared" si="34"/>
        <v>55505</v>
      </c>
    </row>
    <row r="309" spans="1:13" ht="12.75" x14ac:dyDescent="0.2">
      <c r="A309" s="7" t="s">
        <v>672</v>
      </c>
      <c r="B309" s="1" t="s">
        <v>672</v>
      </c>
      <c r="C309" s="7" t="s">
        <v>54</v>
      </c>
      <c r="D309" s="14">
        <v>286.2</v>
      </c>
      <c r="E309" s="21">
        <f>INDEX(frl1617_g1to6cep!$A$3:$F$335,MATCH(Calculation!$A309,frl1617_g1to6cep!$F$3:$F$335,0),5)/100</f>
        <v>0.35100000000000003</v>
      </c>
      <c r="F309" s="8">
        <f t="shared" si="31"/>
        <v>0.64500000000000002</v>
      </c>
      <c r="G309" s="8">
        <f t="shared" si="32"/>
        <v>0.58399999999999996</v>
      </c>
      <c r="H309" s="8">
        <f t="shared" si="30"/>
        <v>1.2290000000000001</v>
      </c>
      <c r="I309">
        <f>INDEX(StartupfileInput!$A$2:$D$331,MATCH(Calculation!$B309,StartupfileInput!$A$2:$A$331,0),4)</f>
        <v>6716</v>
      </c>
      <c r="J309" s="23">
        <f t="shared" si="35"/>
        <v>6783</v>
      </c>
      <c r="K309" s="9">
        <f t="shared" si="29"/>
        <v>4375</v>
      </c>
      <c r="L309" s="9">
        <f t="shared" si="33"/>
        <v>3961</v>
      </c>
      <c r="M309" s="9">
        <f t="shared" si="34"/>
        <v>8336</v>
      </c>
    </row>
    <row r="310" spans="1:13" ht="12.75" x14ac:dyDescent="0.2">
      <c r="A310" s="7" t="s">
        <v>673</v>
      </c>
      <c r="B310" s="1" t="s">
        <v>673</v>
      </c>
      <c r="C310" s="7" t="s">
        <v>53</v>
      </c>
      <c r="D310" s="14">
        <v>774.3</v>
      </c>
      <c r="E310" s="21">
        <f>INDEX(frl1617_g1to6cep!$A$3:$F$335,MATCH(Calculation!$A310,frl1617_g1to6cep!$F$3:$F$335,0),5)/100</f>
        <v>0.249</v>
      </c>
      <c r="F310" s="8">
        <f t="shared" si="31"/>
        <v>1.238</v>
      </c>
      <c r="G310" s="8">
        <f t="shared" si="32"/>
        <v>1.58</v>
      </c>
      <c r="H310" s="8">
        <f t="shared" si="30"/>
        <v>2.8180000000000001</v>
      </c>
      <c r="I310">
        <f>INDEX(StartupfileInput!$A$2:$D$331,MATCH(Calculation!$B310,StartupfileInput!$A$2:$A$331,0),4)</f>
        <v>6696</v>
      </c>
      <c r="J310" s="23">
        <f t="shared" si="35"/>
        <v>6763</v>
      </c>
      <c r="K310" s="9">
        <f t="shared" si="29"/>
        <v>8373</v>
      </c>
      <c r="L310" s="9">
        <f t="shared" si="33"/>
        <v>10685</v>
      </c>
      <c r="M310" s="9">
        <f t="shared" si="34"/>
        <v>19058</v>
      </c>
    </row>
    <row r="311" spans="1:13" ht="12.75" x14ac:dyDescent="0.2">
      <c r="A311" s="7" t="s">
        <v>674</v>
      </c>
      <c r="B311" s="1" t="s">
        <v>674</v>
      </c>
      <c r="C311" s="7" t="s">
        <v>738</v>
      </c>
      <c r="D311" s="14">
        <v>465.2</v>
      </c>
      <c r="E311" s="21">
        <f>INDEX(frl1617_g1to6cep!$A$3:$F$335,MATCH(Calculation!$A311,frl1617_g1to6cep!$F$3:$F$335,0),5)/100</f>
        <v>0.47200000000000003</v>
      </c>
      <c r="F311" s="8">
        <f t="shared" si="31"/>
        <v>1.41</v>
      </c>
      <c r="G311" s="8">
        <f t="shared" si="32"/>
        <v>0.94899999999999995</v>
      </c>
      <c r="H311" s="8">
        <f t="shared" si="30"/>
        <v>2.359</v>
      </c>
      <c r="I311">
        <f>INDEX(StartupfileInput!$A$2:$D$331,MATCH(Calculation!$B311,StartupfileInput!$A$2:$A$331,0),4)</f>
        <v>6664</v>
      </c>
      <c r="J311" s="23">
        <f t="shared" si="35"/>
        <v>6736</v>
      </c>
      <c r="K311" s="9">
        <f t="shared" si="29"/>
        <v>9498</v>
      </c>
      <c r="L311" s="9">
        <f t="shared" si="33"/>
        <v>6392</v>
      </c>
      <c r="M311" s="9">
        <f t="shared" si="34"/>
        <v>15890</v>
      </c>
    </row>
    <row r="312" spans="1:13" ht="12.75" x14ac:dyDescent="0.2">
      <c r="A312" s="7" t="s">
        <v>675</v>
      </c>
      <c r="B312" s="1" t="s">
        <v>675</v>
      </c>
      <c r="C312" s="7" t="s">
        <v>51</v>
      </c>
      <c r="D312" s="14">
        <v>260.10000000000002</v>
      </c>
      <c r="E312" s="21">
        <f>INDEX(frl1617_g1to6cep!$A$3:$F$335,MATCH(Calculation!$A312,frl1617_g1to6cep!$F$3:$F$335,0),5)/100</f>
        <v>0.496</v>
      </c>
      <c r="F312" s="8">
        <f t="shared" si="31"/>
        <v>0.82799999999999996</v>
      </c>
      <c r="G312" s="8">
        <f t="shared" si="32"/>
        <v>0.53100000000000003</v>
      </c>
      <c r="H312" s="8">
        <f t="shared" si="30"/>
        <v>1.359</v>
      </c>
      <c r="I312">
        <f>INDEX(StartupfileInput!$A$2:$D$331,MATCH(Calculation!$B312,StartupfileInput!$A$2:$A$331,0),4)</f>
        <v>6664</v>
      </c>
      <c r="J312" s="23">
        <f t="shared" si="35"/>
        <v>6736</v>
      </c>
      <c r="K312" s="9">
        <f t="shared" si="29"/>
        <v>5577</v>
      </c>
      <c r="L312" s="9">
        <f t="shared" si="33"/>
        <v>3577</v>
      </c>
      <c r="M312" s="9">
        <f t="shared" si="34"/>
        <v>9154</v>
      </c>
    </row>
    <row r="313" spans="1:13" ht="12.75" x14ac:dyDescent="0.2">
      <c r="A313" s="7" t="s">
        <v>645</v>
      </c>
      <c r="B313" s="1" t="s">
        <v>645</v>
      </c>
      <c r="C313" s="7" t="s">
        <v>83</v>
      </c>
      <c r="D313" s="14">
        <v>912.4</v>
      </c>
      <c r="E313" s="21">
        <f>INDEX(frl1617_g1to6cep!$A$3:$F$335,MATCH(Calculation!$A313,frl1617_g1to6cep!$F$3:$F$335,0),5)/100</f>
        <v>0.39899999999999997</v>
      </c>
      <c r="F313" s="8">
        <f t="shared" si="31"/>
        <v>2.3370000000000002</v>
      </c>
      <c r="G313" s="8">
        <f t="shared" si="32"/>
        <v>1.861</v>
      </c>
      <c r="H313" s="8">
        <f t="shared" si="30"/>
        <v>4.1980000000000004</v>
      </c>
      <c r="I313">
        <f>INDEX(StartupfileInput!$A$2:$D$331,MATCH(Calculation!$B313,StartupfileInput!$A$2:$A$331,0),4)</f>
        <v>6730</v>
      </c>
      <c r="J313" s="23">
        <f t="shared" si="35"/>
        <v>6797</v>
      </c>
      <c r="K313" s="9">
        <f t="shared" si="29"/>
        <v>15885</v>
      </c>
      <c r="L313" s="9">
        <f t="shared" si="33"/>
        <v>12649</v>
      </c>
      <c r="M313" s="9">
        <f t="shared" si="34"/>
        <v>28534</v>
      </c>
    </row>
    <row r="314" spans="1:13" ht="12.75" x14ac:dyDescent="0.2">
      <c r="A314" s="7" t="s">
        <v>676</v>
      </c>
      <c r="B314" s="1" t="s">
        <v>676</v>
      </c>
      <c r="C314" s="7" t="s">
        <v>739</v>
      </c>
      <c r="D314" s="14">
        <v>1442.9</v>
      </c>
      <c r="E314" s="21">
        <f>INDEX(frl1617_g1to6cep!$A$3:$F$335,MATCH(Calculation!$A314,frl1617_g1to6cep!$F$3:$F$335,0),5)/100</f>
        <v>0.41100000000000003</v>
      </c>
      <c r="F314" s="8">
        <f t="shared" si="31"/>
        <v>3.8069999999999999</v>
      </c>
      <c r="G314" s="8">
        <f t="shared" si="32"/>
        <v>2.944</v>
      </c>
      <c r="H314" s="8">
        <f t="shared" si="30"/>
        <v>6.7509999999999994</v>
      </c>
      <c r="I314">
        <f>INDEX(StartupfileInput!$A$2:$D$331,MATCH(Calculation!$B314,StartupfileInput!$A$2:$A$331,0),4)</f>
        <v>6667</v>
      </c>
      <c r="J314" s="23">
        <f t="shared" si="35"/>
        <v>6736</v>
      </c>
      <c r="K314" s="9">
        <f t="shared" si="29"/>
        <v>25644</v>
      </c>
      <c r="L314" s="9">
        <f t="shared" si="33"/>
        <v>19831</v>
      </c>
      <c r="M314" s="9">
        <f t="shared" si="34"/>
        <v>45475</v>
      </c>
    </row>
    <row r="315" spans="1:13" ht="12.75" x14ac:dyDescent="0.2">
      <c r="A315" s="7" t="s">
        <v>677</v>
      </c>
      <c r="B315" s="1" t="s">
        <v>677</v>
      </c>
      <c r="C315" s="7" t="s">
        <v>49</v>
      </c>
      <c r="D315" s="14">
        <v>8918</v>
      </c>
      <c r="E315" s="21">
        <f>INDEX(frl1617_g1to6cep!$A$3:$F$335,MATCH(Calculation!$A315,frl1617_g1to6cep!$F$3:$F$335,0),5)/100</f>
        <v>0.39700000000000002</v>
      </c>
      <c r="F315" s="8">
        <f t="shared" si="31"/>
        <v>22.73</v>
      </c>
      <c r="G315" s="8">
        <f t="shared" si="32"/>
        <v>18.193000000000001</v>
      </c>
      <c r="H315" s="8">
        <f t="shared" si="30"/>
        <v>40.923000000000002</v>
      </c>
      <c r="I315">
        <f>INDEX(StartupfileInput!$A$2:$D$331,MATCH(Calculation!$B315,StartupfileInput!$A$2:$A$331,0),4)</f>
        <v>6664</v>
      </c>
      <c r="J315" s="23">
        <f t="shared" si="35"/>
        <v>6736</v>
      </c>
      <c r="K315" s="9">
        <f t="shared" si="29"/>
        <v>153109</v>
      </c>
      <c r="L315" s="9">
        <f t="shared" si="33"/>
        <v>122548</v>
      </c>
      <c r="M315" s="9">
        <f t="shared" si="34"/>
        <v>275657</v>
      </c>
    </row>
    <row r="316" spans="1:13" ht="12.75" x14ac:dyDescent="0.2">
      <c r="A316" s="7" t="s">
        <v>620</v>
      </c>
      <c r="B316" s="1" t="s">
        <v>620</v>
      </c>
      <c r="C316" s="7" t="s">
        <v>740</v>
      </c>
      <c r="D316" s="14">
        <v>700.9</v>
      </c>
      <c r="E316" s="21">
        <f>INDEX(frl1617_g1to6cep!$A$3:$F$335,MATCH(Calculation!$A316,frl1617_g1to6cep!$F$3:$F$335,0),5)/100</f>
        <v>0.38100000000000001</v>
      </c>
      <c r="F316" s="8">
        <f t="shared" si="31"/>
        <v>1.714</v>
      </c>
      <c r="G316" s="8">
        <f t="shared" si="32"/>
        <v>1.43</v>
      </c>
      <c r="H316" s="8">
        <f t="shared" si="30"/>
        <v>3.1440000000000001</v>
      </c>
      <c r="I316">
        <f>INDEX(StartupfileInput!$A$2:$D$331,MATCH(Calculation!$B316,StartupfileInput!$A$2:$A$331,0),4)</f>
        <v>6720</v>
      </c>
      <c r="J316" s="23">
        <f t="shared" si="35"/>
        <v>6787</v>
      </c>
      <c r="K316" s="9">
        <f t="shared" si="29"/>
        <v>11633</v>
      </c>
      <c r="L316" s="9">
        <f t="shared" si="33"/>
        <v>9705</v>
      </c>
      <c r="M316" s="9">
        <f t="shared" si="34"/>
        <v>21338</v>
      </c>
    </row>
    <row r="317" spans="1:13" ht="12.75" x14ac:dyDescent="0.2">
      <c r="A317" s="7" t="s">
        <v>400</v>
      </c>
      <c r="B317" s="1" t="s">
        <v>400</v>
      </c>
      <c r="C317" s="7" t="s">
        <v>323</v>
      </c>
      <c r="D317" s="14">
        <v>544.70000000000005</v>
      </c>
      <c r="E317" s="21">
        <f>INDEX(frl1617_g1to6cep!$A$3:$F$335,MATCH(Calculation!$A317,frl1617_g1to6cep!$F$3:$F$335,0),5)/100</f>
        <v>0.43</v>
      </c>
      <c r="F317" s="8">
        <f t="shared" si="31"/>
        <v>1.504</v>
      </c>
      <c r="G317" s="8">
        <f t="shared" si="32"/>
        <v>1.111</v>
      </c>
      <c r="H317" s="8">
        <f t="shared" si="30"/>
        <v>2.6150000000000002</v>
      </c>
      <c r="I317">
        <f>INDEX(StartupfileInput!$A$2:$D$331,MATCH(Calculation!$B317,StartupfileInput!$A$2:$A$331,0),4)</f>
        <v>6682</v>
      </c>
      <c r="J317" s="23">
        <f t="shared" si="35"/>
        <v>6749</v>
      </c>
      <c r="K317" s="9">
        <f t="shared" si="29"/>
        <v>10150</v>
      </c>
      <c r="L317" s="9">
        <f t="shared" si="33"/>
        <v>7499</v>
      </c>
      <c r="M317" s="9">
        <f t="shared" si="34"/>
        <v>17649</v>
      </c>
    </row>
    <row r="318" spans="1:13" ht="12.75" x14ac:dyDescent="0.2">
      <c r="A318" s="7" t="s">
        <v>679</v>
      </c>
      <c r="B318" s="1" t="s">
        <v>679</v>
      </c>
      <c r="C318" s="7" t="s">
        <v>47</v>
      </c>
      <c r="D318" s="14">
        <v>346</v>
      </c>
      <c r="E318" s="21">
        <f>INDEX(frl1617_g1to6cep!$A$3:$F$335,MATCH(Calculation!$A318,frl1617_g1to6cep!$F$3:$F$335,0),5)/100</f>
        <v>0.44799999999999995</v>
      </c>
      <c r="F318" s="8">
        <f t="shared" si="31"/>
        <v>0.995</v>
      </c>
      <c r="G318" s="8">
        <f t="shared" si="32"/>
        <v>0.70599999999999996</v>
      </c>
      <c r="H318" s="8">
        <f t="shared" si="30"/>
        <v>1.7010000000000001</v>
      </c>
      <c r="I318">
        <f>INDEX(StartupfileInput!$A$2:$D$331,MATCH(Calculation!$B318,StartupfileInput!$A$2:$A$331,0),4)</f>
        <v>6834</v>
      </c>
      <c r="J318" s="23">
        <f t="shared" si="35"/>
        <v>6901</v>
      </c>
      <c r="K318" s="9">
        <f t="shared" si="29"/>
        <v>6866</v>
      </c>
      <c r="L318" s="9">
        <f t="shared" si="33"/>
        <v>4873</v>
      </c>
      <c r="M318" s="9">
        <f t="shared" si="34"/>
        <v>11739</v>
      </c>
    </row>
    <row r="319" spans="1:13" ht="12.75" x14ac:dyDescent="0.2">
      <c r="A319" s="7" t="s">
        <v>680</v>
      </c>
      <c r="B319" s="1" t="s">
        <v>680</v>
      </c>
      <c r="C319" s="7" t="s">
        <v>46</v>
      </c>
      <c r="D319" s="14">
        <v>1377.1</v>
      </c>
      <c r="E319" s="21">
        <f>INDEX(frl1617_g1to6cep!$A$3:$F$335,MATCH(Calculation!$A319,frl1617_g1to6cep!$F$3:$F$335,0),5)/100</f>
        <v>0.60899999999999999</v>
      </c>
      <c r="F319" s="8">
        <f t="shared" si="31"/>
        <v>5.3840000000000003</v>
      </c>
      <c r="G319" s="8">
        <f t="shared" si="32"/>
        <v>2.8090000000000002</v>
      </c>
      <c r="H319" s="8">
        <f t="shared" si="30"/>
        <v>8.1930000000000014</v>
      </c>
      <c r="I319">
        <f>INDEX(StartupfileInput!$A$2:$D$331,MATCH(Calculation!$B319,StartupfileInput!$A$2:$A$331,0),4)</f>
        <v>6664</v>
      </c>
      <c r="J319" s="23">
        <f t="shared" si="35"/>
        <v>6736</v>
      </c>
      <c r="K319" s="9">
        <f t="shared" si="29"/>
        <v>36267</v>
      </c>
      <c r="L319" s="9">
        <f t="shared" si="33"/>
        <v>18921</v>
      </c>
      <c r="M319" s="9">
        <f t="shared" si="34"/>
        <v>55188</v>
      </c>
    </row>
    <row r="320" spans="1:13" ht="12.75" x14ac:dyDescent="0.2">
      <c r="A320" s="7" t="s">
        <v>681</v>
      </c>
      <c r="B320" s="1" t="s">
        <v>681</v>
      </c>
      <c r="C320" s="7" t="s">
        <v>45</v>
      </c>
      <c r="D320" s="14">
        <v>923</v>
      </c>
      <c r="E320" s="21">
        <f>INDEX(frl1617_g1to6cep!$A$3:$F$335,MATCH(Calculation!$A320,frl1617_g1to6cep!$F$3:$F$335,0),5)/100</f>
        <v>0.17899999999999999</v>
      </c>
      <c r="F320" s="8">
        <f t="shared" si="31"/>
        <v>1.0609999999999999</v>
      </c>
      <c r="G320" s="8">
        <f t="shared" si="32"/>
        <v>1.883</v>
      </c>
      <c r="H320" s="8">
        <f t="shared" si="30"/>
        <v>2.944</v>
      </c>
      <c r="I320">
        <f>INDEX(StartupfileInput!$A$2:$D$331,MATCH(Calculation!$B320,StartupfileInput!$A$2:$A$331,0),4)</f>
        <v>6664</v>
      </c>
      <c r="J320" s="23">
        <f t="shared" si="35"/>
        <v>6736</v>
      </c>
      <c r="K320" s="9">
        <f t="shared" si="29"/>
        <v>7147</v>
      </c>
      <c r="L320" s="9">
        <f t="shared" si="33"/>
        <v>12684</v>
      </c>
      <c r="M320" s="9">
        <f t="shared" si="34"/>
        <v>19831</v>
      </c>
    </row>
    <row r="321" spans="1:13" ht="12.75" x14ac:dyDescent="0.2">
      <c r="A321" s="7" t="s">
        <v>682</v>
      </c>
      <c r="B321" s="1" t="s">
        <v>682</v>
      </c>
      <c r="C321" s="7" t="s">
        <v>44</v>
      </c>
      <c r="D321" s="14">
        <v>896.1</v>
      </c>
      <c r="E321" s="21">
        <f>INDEX(frl1617_g1to6cep!$A$3:$F$335,MATCH(Calculation!$A321,frl1617_g1to6cep!$F$3:$F$335,0),5)/100</f>
        <v>0.34100000000000003</v>
      </c>
      <c r="F321" s="8">
        <f t="shared" si="31"/>
        <v>1.962</v>
      </c>
      <c r="G321" s="8">
        <f t="shared" si="32"/>
        <v>1.8280000000000001</v>
      </c>
      <c r="H321" s="8">
        <f t="shared" si="30"/>
        <v>3.79</v>
      </c>
      <c r="I321">
        <f>INDEX(StartupfileInput!$A$2:$D$331,MATCH(Calculation!$B321,StartupfileInput!$A$2:$A$331,0),4)</f>
        <v>6671</v>
      </c>
      <c r="J321" s="23">
        <f t="shared" si="35"/>
        <v>6738</v>
      </c>
      <c r="K321" s="9">
        <f t="shared" si="29"/>
        <v>13220</v>
      </c>
      <c r="L321" s="9">
        <f t="shared" si="33"/>
        <v>12317</v>
      </c>
      <c r="M321" s="9">
        <f t="shared" si="34"/>
        <v>25537</v>
      </c>
    </row>
    <row r="322" spans="1:13" ht="12.75" x14ac:dyDescent="0.2">
      <c r="A322" s="7" t="s">
        <v>683</v>
      </c>
      <c r="B322" s="1" t="s">
        <v>683</v>
      </c>
      <c r="C322" s="7" t="s">
        <v>43</v>
      </c>
      <c r="D322" s="14">
        <v>606</v>
      </c>
      <c r="E322" s="21">
        <f>INDEX(frl1617_g1to6cep!$A$3:$F$335,MATCH(Calculation!$A322,frl1617_g1to6cep!$F$3:$F$335,0),5)/100</f>
        <v>0.48399999999999999</v>
      </c>
      <c r="F322" s="8">
        <f t="shared" si="31"/>
        <v>1.883</v>
      </c>
      <c r="G322" s="8">
        <f t="shared" si="32"/>
        <v>1.236</v>
      </c>
      <c r="H322" s="8">
        <f t="shared" si="30"/>
        <v>3.1189999999999998</v>
      </c>
      <c r="I322">
        <f>INDEX(StartupfileInput!$A$2:$D$331,MATCH(Calculation!$B322,StartupfileInput!$A$2:$A$331,0),4)</f>
        <v>6673</v>
      </c>
      <c r="J322" s="23">
        <f t="shared" si="35"/>
        <v>6740</v>
      </c>
      <c r="K322" s="9">
        <f t="shared" ref="K322:K333" si="36">ROUND(F322*J322,0)</f>
        <v>12691</v>
      </c>
      <c r="L322" s="9">
        <f t="shared" si="33"/>
        <v>8331</v>
      </c>
      <c r="M322" s="9">
        <f t="shared" si="34"/>
        <v>21022</v>
      </c>
    </row>
    <row r="323" spans="1:13" ht="12.75" x14ac:dyDescent="0.2">
      <c r="A323" s="7" t="s">
        <v>684</v>
      </c>
      <c r="B323" s="1" t="s">
        <v>684</v>
      </c>
      <c r="C323" s="7" t="s">
        <v>42</v>
      </c>
      <c r="D323" s="14">
        <v>833.8</v>
      </c>
      <c r="E323" s="21">
        <f>INDEX(frl1617_g1to6cep!$A$3:$F$335,MATCH(Calculation!$A323,frl1617_g1to6cep!$F$3:$F$335,0),5)/100</f>
        <v>0.61199999999999999</v>
      </c>
      <c r="F323" s="8">
        <f t="shared" si="31"/>
        <v>3.2759999999999998</v>
      </c>
      <c r="G323" s="8">
        <f t="shared" si="32"/>
        <v>1.7010000000000001</v>
      </c>
      <c r="H323" s="8">
        <f t="shared" si="30"/>
        <v>4.9770000000000003</v>
      </c>
      <c r="I323">
        <f>INDEX(StartupfileInput!$A$2:$D$331,MATCH(Calculation!$B323,StartupfileInput!$A$2:$A$331,0),4)</f>
        <v>6687</v>
      </c>
      <c r="J323" s="23">
        <f t="shared" si="35"/>
        <v>6754</v>
      </c>
      <c r="K323" s="9">
        <f t="shared" si="36"/>
        <v>22126</v>
      </c>
      <c r="L323" s="9">
        <f t="shared" si="33"/>
        <v>11489</v>
      </c>
      <c r="M323" s="9">
        <f t="shared" si="34"/>
        <v>33615</v>
      </c>
    </row>
    <row r="324" spans="1:13" ht="12.75" x14ac:dyDescent="0.2">
      <c r="A324" s="7" t="s">
        <v>678</v>
      </c>
      <c r="B324" s="1" t="s">
        <v>678</v>
      </c>
      <c r="C324" s="7" t="s">
        <v>741</v>
      </c>
      <c r="D324" s="14">
        <v>3099.5</v>
      </c>
      <c r="E324" s="21">
        <f>INDEX(frl1617_g1to6cep!$A$3:$F$335,MATCH(Calculation!$A324,frl1617_g1to6cep!$F$3:$F$335,0),5)/100</f>
        <v>0.34299999999999997</v>
      </c>
      <c r="F324" s="8">
        <f t="shared" si="31"/>
        <v>6.8250000000000002</v>
      </c>
      <c r="G324" s="8">
        <f t="shared" si="32"/>
        <v>6.3230000000000004</v>
      </c>
      <c r="H324" s="8">
        <f t="shared" ref="H324:H333" si="37">SUM(F324:G324)</f>
        <v>13.148</v>
      </c>
      <c r="I324">
        <f>INDEX(StartupfileInput!$A$2:$D$331,MATCH(Calculation!$B324,StartupfileInput!$A$2:$A$331,0),4)</f>
        <v>6719</v>
      </c>
      <c r="J324" s="23">
        <f t="shared" si="35"/>
        <v>6786</v>
      </c>
      <c r="K324" s="9">
        <f t="shared" si="36"/>
        <v>46314</v>
      </c>
      <c r="L324" s="9">
        <f t="shared" si="33"/>
        <v>42908</v>
      </c>
      <c r="M324" s="9">
        <f t="shared" si="34"/>
        <v>89222</v>
      </c>
    </row>
    <row r="325" spans="1:13" ht="12.75" x14ac:dyDescent="0.2">
      <c r="A325" s="7" t="s">
        <v>685</v>
      </c>
      <c r="B325" s="1" t="s">
        <v>685</v>
      </c>
      <c r="C325" s="7" t="s">
        <v>41</v>
      </c>
      <c r="D325" s="14">
        <v>532</v>
      </c>
      <c r="E325" s="21">
        <f>INDEX(frl1617_g1to6cep!$A$3:$F$335,MATCH(Calculation!$A325,frl1617_g1to6cep!$F$3:$F$335,0),5)/100</f>
        <v>0.33100000000000002</v>
      </c>
      <c r="F325" s="8">
        <f t="shared" ref="F325:F333" si="38">ROUND(D325*E325*$F$3,3)</f>
        <v>1.131</v>
      </c>
      <c r="G325" s="8">
        <f t="shared" ref="G325:G333" si="39">ROUND(D325*$G$3,3)</f>
        <v>1.085</v>
      </c>
      <c r="H325" s="8">
        <f t="shared" si="37"/>
        <v>2.2160000000000002</v>
      </c>
      <c r="I325">
        <f>INDEX(StartupfileInput!$A$2:$D$331,MATCH(Calculation!$B325,StartupfileInput!$A$2:$A$331,0),4)</f>
        <v>6693</v>
      </c>
      <c r="J325" s="23">
        <f t="shared" si="35"/>
        <v>6760</v>
      </c>
      <c r="K325" s="9">
        <f t="shared" si="36"/>
        <v>7646</v>
      </c>
      <c r="L325" s="9">
        <f t="shared" ref="L325:L333" si="40">M325-K325</f>
        <v>7334</v>
      </c>
      <c r="M325" s="9">
        <f t="shared" ref="M325:M333" si="41">ROUND(H325*J325,0)</f>
        <v>14980</v>
      </c>
    </row>
    <row r="326" spans="1:13" ht="12.75" x14ac:dyDescent="0.2">
      <c r="A326" s="7" t="s">
        <v>686</v>
      </c>
      <c r="B326" s="1" t="s">
        <v>686</v>
      </c>
      <c r="C326" s="7" t="s">
        <v>40</v>
      </c>
      <c r="D326" s="14">
        <v>205.2</v>
      </c>
      <c r="E326" s="21">
        <f>INDEX(frl1617_g1to6cep!$A$3:$F$335,MATCH(Calculation!$A326,frl1617_g1to6cep!$F$3:$F$335,0),5)/100</f>
        <v>0.60899999999999999</v>
      </c>
      <c r="F326" s="8">
        <f t="shared" si="38"/>
        <v>0.80200000000000005</v>
      </c>
      <c r="G326" s="8">
        <f t="shared" si="39"/>
        <v>0.41899999999999998</v>
      </c>
      <c r="H326" s="8">
        <f t="shared" si="37"/>
        <v>1.2210000000000001</v>
      </c>
      <c r="I326">
        <f>INDEX(StartupfileInput!$A$2:$D$331,MATCH(Calculation!$B326,StartupfileInput!$A$2:$A$331,0),4)</f>
        <v>6664</v>
      </c>
      <c r="J326" s="23">
        <f t="shared" si="35"/>
        <v>6736</v>
      </c>
      <c r="K326" s="9">
        <f t="shared" si="36"/>
        <v>5402</v>
      </c>
      <c r="L326" s="9">
        <f t="shared" si="40"/>
        <v>2823</v>
      </c>
      <c r="M326" s="9">
        <f t="shared" si="41"/>
        <v>8225</v>
      </c>
    </row>
    <row r="327" spans="1:13" ht="12.75" x14ac:dyDescent="0.2">
      <c r="A327" s="7" t="s">
        <v>687</v>
      </c>
      <c r="B327" s="1" t="s">
        <v>687</v>
      </c>
      <c r="C327" s="7" t="s">
        <v>39</v>
      </c>
      <c r="D327" s="14">
        <v>1124.0999999999999</v>
      </c>
      <c r="E327" s="21">
        <f>INDEX(frl1617_g1to6cep!$A$3:$F$335,MATCH(Calculation!$A327,frl1617_g1to6cep!$F$3:$F$335,0),5)/100</f>
        <v>0.27699999999999997</v>
      </c>
      <c r="F327" s="8">
        <f t="shared" si="38"/>
        <v>1.9990000000000001</v>
      </c>
      <c r="G327" s="8">
        <f t="shared" si="39"/>
        <v>2.2930000000000001</v>
      </c>
      <c r="H327" s="8">
        <f t="shared" si="37"/>
        <v>4.2919999999999998</v>
      </c>
      <c r="I327">
        <f>INDEX(StartupfileInput!$A$2:$D$331,MATCH(Calculation!$B327,StartupfileInput!$A$2:$A$331,0),4)</f>
        <v>6680</v>
      </c>
      <c r="J327" s="23">
        <f t="shared" si="35"/>
        <v>6747</v>
      </c>
      <c r="K327" s="9">
        <f t="shared" si="36"/>
        <v>13487</v>
      </c>
      <c r="L327" s="9">
        <f t="shared" si="40"/>
        <v>15471</v>
      </c>
      <c r="M327" s="9">
        <f t="shared" si="41"/>
        <v>28958</v>
      </c>
    </row>
    <row r="328" spans="1:13" ht="12.75" x14ac:dyDescent="0.2">
      <c r="A328" s="7" t="s">
        <v>688</v>
      </c>
      <c r="B328" s="1" t="s">
        <v>688</v>
      </c>
      <c r="C328" s="7" t="s">
        <v>38</v>
      </c>
      <c r="D328" s="14">
        <v>828.6</v>
      </c>
      <c r="E328" s="21">
        <f>INDEX(frl1617_g1to6cep!$A$3:$F$335,MATCH(Calculation!$A328,frl1617_g1to6cep!$F$3:$F$335,0),5)/100</f>
        <v>0.29399999999999998</v>
      </c>
      <c r="F328" s="8">
        <f t="shared" si="38"/>
        <v>1.5640000000000001</v>
      </c>
      <c r="G328" s="8">
        <f t="shared" si="39"/>
        <v>1.69</v>
      </c>
      <c r="H328" s="8">
        <f t="shared" si="37"/>
        <v>3.254</v>
      </c>
      <c r="I328">
        <f>INDEX(StartupfileInput!$A$2:$D$331,MATCH(Calculation!$B328,StartupfileInput!$A$2:$A$331,0),4)</f>
        <v>6664</v>
      </c>
      <c r="J328" s="23">
        <f t="shared" si="35"/>
        <v>6736</v>
      </c>
      <c r="K328" s="9">
        <f t="shared" si="36"/>
        <v>10535</v>
      </c>
      <c r="L328" s="9">
        <f t="shared" si="40"/>
        <v>11384</v>
      </c>
      <c r="M328" s="9">
        <f t="shared" si="41"/>
        <v>21919</v>
      </c>
    </row>
    <row r="329" spans="1:13" ht="12.75" x14ac:dyDescent="0.2">
      <c r="A329" s="7" t="s">
        <v>689</v>
      </c>
      <c r="B329" s="1" t="s">
        <v>689</v>
      </c>
      <c r="C329" s="7" t="s">
        <v>37</v>
      </c>
      <c r="D329" s="14">
        <v>339.3</v>
      </c>
      <c r="E329" s="21">
        <f>INDEX(frl1617_g1to6cep!$A$3:$F$335,MATCH(Calculation!$A329,frl1617_g1to6cep!$F$3:$F$335,0),5)/100</f>
        <v>0.53299999999999992</v>
      </c>
      <c r="F329" s="8">
        <f t="shared" si="38"/>
        <v>1.161</v>
      </c>
      <c r="G329" s="8">
        <f t="shared" si="39"/>
        <v>0.69199999999999995</v>
      </c>
      <c r="H329" s="8">
        <f t="shared" si="37"/>
        <v>1.853</v>
      </c>
      <c r="I329">
        <f>INDEX(StartupfileInput!$A$2:$D$331,MATCH(Calculation!$B329,StartupfileInput!$A$2:$A$331,0),4)</f>
        <v>6694</v>
      </c>
      <c r="J329" s="23">
        <f t="shared" si="35"/>
        <v>6761</v>
      </c>
      <c r="K329" s="9">
        <f t="shared" si="36"/>
        <v>7850</v>
      </c>
      <c r="L329" s="9">
        <f t="shared" si="40"/>
        <v>4678</v>
      </c>
      <c r="M329" s="9">
        <f t="shared" si="41"/>
        <v>12528</v>
      </c>
    </row>
    <row r="330" spans="1:13" ht="12.75" x14ac:dyDescent="0.2">
      <c r="A330" s="7" t="s">
        <v>690</v>
      </c>
      <c r="B330" s="1" t="s">
        <v>690</v>
      </c>
      <c r="C330" s="7" t="s">
        <v>36</v>
      </c>
      <c r="D330" s="14">
        <v>1710.4</v>
      </c>
      <c r="E330" s="21">
        <f>INDEX(frl1617_g1to6cep!$A$3:$F$335,MATCH(Calculation!$A330,frl1617_g1to6cep!$F$3:$F$335,0),5)/100</f>
        <v>0.307</v>
      </c>
      <c r="F330" s="8">
        <f t="shared" si="38"/>
        <v>3.371</v>
      </c>
      <c r="G330" s="8">
        <f t="shared" si="39"/>
        <v>3.4889999999999999</v>
      </c>
      <c r="H330" s="8">
        <f t="shared" si="37"/>
        <v>6.8599999999999994</v>
      </c>
      <c r="I330">
        <f>INDEX(StartupfileInput!$A$2:$D$331,MATCH(Calculation!$B330,StartupfileInput!$A$2:$A$331,0),4)</f>
        <v>6664</v>
      </c>
      <c r="J330" s="23">
        <f t="shared" si="35"/>
        <v>6736</v>
      </c>
      <c r="K330" s="9">
        <f t="shared" si="36"/>
        <v>22707</v>
      </c>
      <c r="L330" s="9">
        <f t="shared" si="40"/>
        <v>23502</v>
      </c>
      <c r="M330" s="9">
        <f t="shared" si="41"/>
        <v>46209</v>
      </c>
    </row>
    <row r="331" spans="1:13" ht="12.75" x14ac:dyDescent="0.2">
      <c r="A331" s="7" t="s">
        <v>691</v>
      </c>
      <c r="B331" s="1" t="s">
        <v>691</v>
      </c>
      <c r="C331" s="7" t="s">
        <v>35</v>
      </c>
      <c r="D331" s="14">
        <v>470</v>
      </c>
      <c r="E331" s="21">
        <f>INDEX(frl1617_g1to6cep!$A$3:$F$335,MATCH(Calculation!$A331,frl1617_g1to6cep!$F$3:$F$335,0),5)/100</f>
        <v>0.35499999999999998</v>
      </c>
      <c r="F331" s="8">
        <f t="shared" si="38"/>
        <v>1.071</v>
      </c>
      <c r="G331" s="8">
        <f t="shared" si="39"/>
        <v>0.95899999999999996</v>
      </c>
      <c r="H331" s="8">
        <f t="shared" si="37"/>
        <v>2.0299999999999998</v>
      </c>
      <c r="I331">
        <f>INDEX(StartupfileInput!$A$2:$D$331,MATCH(Calculation!$B331,StartupfileInput!$A$2:$A$331,0),4)</f>
        <v>6664</v>
      </c>
      <c r="J331" s="23">
        <f t="shared" si="35"/>
        <v>6736</v>
      </c>
      <c r="K331" s="9">
        <f t="shared" si="36"/>
        <v>7214</v>
      </c>
      <c r="L331" s="9">
        <f t="shared" si="40"/>
        <v>6460</v>
      </c>
      <c r="M331" s="9">
        <f t="shared" si="41"/>
        <v>13674</v>
      </c>
    </row>
    <row r="332" spans="1:13" ht="12.75" x14ac:dyDescent="0.2">
      <c r="A332" s="7" t="s">
        <v>692</v>
      </c>
      <c r="B332" s="1" t="s">
        <v>692</v>
      </c>
      <c r="C332" s="7" t="s">
        <v>34</v>
      </c>
      <c r="D332" s="14">
        <v>549.9</v>
      </c>
      <c r="E332" s="21">
        <f>INDEX(frl1617_g1to6cep!$A$3:$F$335,MATCH(Calculation!$A332,frl1617_g1to6cep!$F$3:$F$335,0),5)/100</f>
        <v>0.28699999999999998</v>
      </c>
      <c r="F332" s="8">
        <f t="shared" si="38"/>
        <v>1.0129999999999999</v>
      </c>
      <c r="G332" s="8">
        <f t="shared" si="39"/>
        <v>1.1220000000000001</v>
      </c>
      <c r="H332" s="8">
        <f t="shared" si="37"/>
        <v>2.1349999999999998</v>
      </c>
      <c r="I332">
        <f>INDEX(StartupfileInput!$A$2:$D$331,MATCH(Calculation!$B332,StartupfileInput!$A$2:$A$331,0),4)</f>
        <v>6664</v>
      </c>
      <c r="J332" s="23">
        <f t="shared" si="35"/>
        <v>6736</v>
      </c>
      <c r="K332" s="9">
        <f t="shared" si="36"/>
        <v>6824</v>
      </c>
      <c r="L332" s="9">
        <f t="shared" si="40"/>
        <v>7557</v>
      </c>
      <c r="M332" s="9">
        <f t="shared" si="41"/>
        <v>14381</v>
      </c>
    </row>
    <row r="333" spans="1:13" ht="12.75" x14ac:dyDescent="0.2">
      <c r="A333" s="7" t="s">
        <v>693</v>
      </c>
      <c r="B333" s="1" t="s">
        <v>693</v>
      </c>
      <c r="C333" s="7" t="s">
        <v>33</v>
      </c>
      <c r="D333" s="14">
        <v>960.2</v>
      </c>
      <c r="E333" s="21">
        <f>INDEX(frl1617_g1to6cep!$A$3:$F$335,MATCH(Calculation!$A333,frl1617_g1to6cep!$F$3:$F$335,0),5)/100</f>
        <v>0.16300000000000001</v>
      </c>
      <c r="F333" s="8">
        <f t="shared" si="38"/>
        <v>1.0049999999999999</v>
      </c>
      <c r="G333" s="8">
        <f t="shared" si="39"/>
        <v>1.9590000000000001</v>
      </c>
      <c r="H333" s="8">
        <f t="shared" si="37"/>
        <v>2.964</v>
      </c>
      <c r="I333">
        <f>INDEX(StartupfileInput!$A$2:$D$331,MATCH(Calculation!$B333,StartupfileInput!$A$2:$A$331,0),4)</f>
        <v>6756</v>
      </c>
      <c r="J333" s="23">
        <f t="shared" ref="J333" si="42">MAX(I333+$I$3,6736)</f>
        <v>6823</v>
      </c>
      <c r="K333" s="9">
        <f t="shared" si="36"/>
        <v>6857</v>
      </c>
      <c r="L333" s="9">
        <f t="shared" si="40"/>
        <v>13366</v>
      </c>
      <c r="M333" s="9">
        <f t="shared" si="41"/>
        <v>20223</v>
      </c>
    </row>
    <row r="334" spans="1:13" ht="12.75" x14ac:dyDescent="0.2">
      <c r="B334" s="7"/>
      <c r="C334" s="7" t="s">
        <v>742</v>
      </c>
      <c r="D334" s="13">
        <f>SUM(D4:D333)</f>
        <v>486264.29999999976</v>
      </c>
      <c r="E334" s="15"/>
      <c r="F334" s="8">
        <f>SUM(F4:F333)</f>
        <v>1400.8779999999995</v>
      </c>
      <c r="G334" s="8">
        <f>SUM(G4:G333)</f>
        <v>991.98399999999924</v>
      </c>
      <c r="H334" s="8">
        <f>SUM(H4:H333)</f>
        <v>2392.8620000000019</v>
      </c>
      <c r="I334"/>
      <c r="J334"/>
    </row>
    <row r="335" spans="1:13" ht="12.75" x14ac:dyDescent="0.2">
      <c r="B335" s="7"/>
      <c r="C335" s="7" t="s">
        <v>743</v>
      </c>
      <c r="D335" s="10">
        <f>SUM(D4:D333)</f>
        <v>486264.29999999976</v>
      </c>
      <c r="E335" s="15">
        <f>ROUND(frl1617_g1to6cep!D336/frl1617_g1to6cep!C336,3)</f>
        <v>0.44500000000000001</v>
      </c>
      <c r="F335" s="8">
        <f>ROUND(D335*E335*$F$3,3)</f>
        <v>1389.2080000000001</v>
      </c>
      <c r="G335" s="8">
        <f>ROUND(D335*$G$3,3)</f>
        <v>991.97900000000004</v>
      </c>
      <c r="H335" s="8">
        <f>SUM(F335:G335)</f>
        <v>2381.1869999999999</v>
      </c>
      <c r="K335" s="9">
        <f>SUM(K4:K333)</f>
        <v>9468155</v>
      </c>
      <c r="L335" s="9">
        <f>SUM(L4:L333)</f>
        <v>6702414</v>
      </c>
      <c r="M335" s="9">
        <f>SUM(M4:M333)</f>
        <v>16170569</v>
      </c>
    </row>
    <row r="337" spans="2:13" x14ac:dyDescent="0.2">
      <c r="B337" s="7"/>
      <c r="C337" s="7" t="s">
        <v>19</v>
      </c>
      <c r="M337" s="9">
        <f>ROUND(M335*0.875,0)</f>
        <v>14149248</v>
      </c>
    </row>
    <row r="338" spans="2:13" x14ac:dyDescent="0.2">
      <c r="B338" s="7"/>
      <c r="C338" s="7" t="s">
        <v>20</v>
      </c>
      <c r="M338" s="9">
        <f>ROUND(M335*0.125,0)</f>
        <v>2021321</v>
      </c>
    </row>
  </sheetData>
  <phoneticPr fontId="0" type="noConversion"/>
  <pageMargins left="0.25" right="0.25" top="0.5" bottom="0.25" header="0.5" footer="0.5"/>
  <pageSetup scale="8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5"/>
  <sheetViews>
    <sheetView workbookViewId="0">
      <selection activeCell="D1" sqref="D1:D1048576"/>
    </sheetView>
  </sheetViews>
  <sheetFormatPr defaultRowHeight="15" x14ac:dyDescent="0.25"/>
  <cols>
    <col min="1" max="1" width="9.140625" style="47"/>
    <col min="2" max="2" width="26.42578125" style="47" bestFit="1" customWidth="1"/>
    <col min="3" max="3" width="10.85546875" style="47" bestFit="1" customWidth="1"/>
    <col min="4" max="4" width="9.42578125" style="47" bestFit="1" customWidth="1"/>
    <col min="5" max="5" width="11.28515625" style="47" bestFit="1" customWidth="1"/>
    <col min="6" max="16384" width="9.140625" style="47"/>
  </cols>
  <sheetData>
    <row r="1" spans="1:11" x14ac:dyDescent="0.25">
      <c r="A1" s="48" t="s">
        <v>698</v>
      </c>
    </row>
    <row r="2" spans="1:11" x14ac:dyDescent="0.25">
      <c r="A2" s="47" t="s">
        <v>360</v>
      </c>
      <c r="B2" s="47" t="s">
        <v>359</v>
      </c>
      <c r="C2" s="47" t="s">
        <v>4</v>
      </c>
      <c r="D2" s="47" t="s">
        <v>697</v>
      </c>
      <c r="E2" s="47" t="s">
        <v>696</v>
      </c>
      <c r="I2" s="47" t="s">
        <v>708</v>
      </c>
    </row>
    <row r="3" spans="1:11" x14ac:dyDescent="0.25">
      <c r="A3" s="47">
        <v>9</v>
      </c>
      <c r="B3" s="47" t="s">
        <v>21</v>
      </c>
      <c r="C3" s="47">
        <v>269</v>
      </c>
      <c r="D3" s="47">
        <v>126</v>
      </c>
      <c r="E3" s="47">
        <v>46.8</v>
      </c>
      <c r="F3" s="47" t="str">
        <f>TEXT(A3,"0000")</f>
        <v>0009</v>
      </c>
    </row>
    <row r="4" spans="1:11" x14ac:dyDescent="0.25">
      <c r="A4" s="47">
        <v>18</v>
      </c>
      <c r="B4" s="47" t="s">
        <v>358</v>
      </c>
      <c r="C4" s="47">
        <v>117</v>
      </c>
      <c r="D4" s="47">
        <v>48</v>
      </c>
      <c r="E4" s="47">
        <v>41</v>
      </c>
      <c r="F4" s="47" t="str">
        <f t="shared" ref="F4:F67" si="0">TEXT(A4,"0000")</f>
        <v>0018</v>
      </c>
    </row>
    <row r="5" spans="1:11" x14ac:dyDescent="0.25">
      <c r="A5" s="47">
        <v>27</v>
      </c>
      <c r="B5" s="47" t="s">
        <v>357</v>
      </c>
      <c r="C5" s="47">
        <v>853</v>
      </c>
      <c r="D5" s="47">
        <v>186</v>
      </c>
      <c r="E5" s="47">
        <v>21.8</v>
      </c>
      <c r="F5" s="47" t="str">
        <f t="shared" si="0"/>
        <v>0027</v>
      </c>
    </row>
    <row r="6" spans="1:11" x14ac:dyDescent="0.25">
      <c r="A6" s="47">
        <v>63</v>
      </c>
      <c r="B6" s="47" t="s">
        <v>356</v>
      </c>
      <c r="C6" s="47">
        <v>262</v>
      </c>
      <c r="D6" s="47">
        <v>69</v>
      </c>
      <c r="E6" s="47">
        <v>26.3</v>
      </c>
      <c r="F6" s="47" t="str">
        <f t="shared" si="0"/>
        <v>0063</v>
      </c>
    </row>
    <row r="7" spans="1:11" x14ac:dyDescent="0.25">
      <c r="A7" s="47">
        <v>72</v>
      </c>
      <c r="B7" s="47" t="s">
        <v>355</v>
      </c>
      <c r="C7" s="47">
        <v>78</v>
      </c>
      <c r="D7" s="47">
        <v>40</v>
      </c>
      <c r="E7" s="47">
        <v>51.3</v>
      </c>
      <c r="F7" s="47" t="str">
        <f t="shared" si="0"/>
        <v>0072</v>
      </c>
    </row>
    <row r="8" spans="1:11" x14ac:dyDescent="0.25">
      <c r="A8" s="47">
        <v>81</v>
      </c>
      <c r="B8" s="47" t="s">
        <v>354</v>
      </c>
      <c r="C8" s="47">
        <v>544</v>
      </c>
      <c r="D8" s="47">
        <v>219</v>
      </c>
      <c r="E8" s="47">
        <v>40.299999999999997</v>
      </c>
      <c r="F8" s="47" t="str">
        <f t="shared" si="0"/>
        <v>0081</v>
      </c>
    </row>
    <row r="9" spans="1:11" x14ac:dyDescent="0.25">
      <c r="A9" s="47">
        <v>99</v>
      </c>
      <c r="B9" s="47" t="s">
        <v>353</v>
      </c>
      <c r="C9" s="47">
        <v>280</v>
      </c>
      <c r="D9" s="47">
        <v>41</v>
      </c>
      <c r="E9" s="47">
        <v>14.6</v>
      </c>
      <c r="F9" s="47" t="str">
        <f t="shared" si="0"/>
        <v>0099</v>
      </c>
    </row>
    <row r="10" spans="1:11" x14ac:dyDescent="0.25">
      <c r="A10" s="47">
        <v>108</v>
      </c>
      <c r="B10" s="47" t="s">
        <v>352</v>
      </c>
      <c r="C10" s="47">
        <v>216</v>
      </c>
      <c r="D10" s="47">
        <v>89</v>
      </c>
      <c r="E10" s="47">
        <v>41.2</v>
      </c>
      <c r="F10" s="47" t="str">
        <f t="shared" si="0"/>
        <v>0108</v>
      </c>
    </row>
    <row r="11" spans="1:11" x14ac:dyDescent="0.25">
      <c r="A11" s="47">
        <v>126</v>
      </c>
      <c r="B11" s="47" t="s">
        <v>351</v>
      </c>
      <c r="C11" s="47">
        <v>601</v>
      </c>
      <c r="D11" s="47">
        <v>240</v>
      </c>
      <c r="E11" s="47">
        <v>39.9</v>
      </c>
      <c r="F11" s="47" t="str">
        <f t="shared" si="0"/>
        <v>0126</v>
      </c>
    </row>
    <row r="12" spans="1:11" x14ac:dyDescent="0.25">
      <c r="A12" s="47">
        <v>135</v>
      </c>
      <c r="B12" s="47" t="s">
        <v>350</v>
      </c>
      <c r="C12" s="47">
        <v>461</v>
      </c>
      <c r="D12" s="47">
        <v>200</v>
      </c>
      <c r="E12" s="47">
        <v>43.4</v>
      </c>
      <c r="F12" s="47" t="str">
        <f t="shared" si="0"/>
        <v>0135</v>
      </c>
    </row>
    <row r="13" spans="1:11" x14ac:dyDescent="0.25">
      <c r="A13" s="47">
        <v>153</v>
      </c>
      <c r="B13" s="47" t="s">
        <v>349</v>
      </c>
      <c r="C13" s="47">
        <v>298</v>
      </c>
      <c r="D13" s="47">
        <v>121</v>
      </c>
      <c r="E13" s="47">
        <v>40.6</v>
      </c>
      <c r="F13" s="47" t="str">
        <f t="shared" si="0"/>
        <v>0153</v>
      </c>
    </row>
    <row r="14" spans="1:11" x14ac:dyDescent="0.25">
      <c r="A14" s="47">
        <v>171</v>
      </c>
      <c r="B14" s="47" t="s">
        <v>348</v>
      </c>
      <c r="C14" s="47">
        <v>188</v>
      </c>
      <c r="D14" s="47">
        <v>94</v>
      </c>
      <c r="E14" s="47">
        <v>50</v>
      </c>
      <c r="F14" s="47" t="str">
        <f t="shared" si="0"/>
        <v>0171</v>
      </c>
      <c r="K14" s="49"/>
    </row>
    <row r="15" spans="1:11" x14ac:dyDescent="0.25">
      <c r="A15" s="47">
        <v>225</v>
      </c>
      <c r="B15" s="47" t="s">
        <v>347</v>
      </c>
      <c r="C15" s="47">
        <v>1953</v>
      </c>
      <c r="D15" s="47">
        <v>714</v>
      </c>
      <c r="E15" s="47">
        <v>36.6</v>
      </c>
      <c r="F15" s="47" t="str">
        <f t="shared" si="0"/>
        <v>0225</v>
      </c>
    </row>
    <row r="16" spans="1:11" x14ac:dyDescent="0.25">
      <c r="A16" s="47">
        <v>234</v>
      </c>
      <c r="B16" s="47" t="s">
        <v>346</v>
      </c>
      <c r="C16" s="47">
        <v>524</v>
      </c>
      <c r="D16" s="47">
        <v>252</v>
      </c>
      <c r="E16" s="47">
        <v>48.1</v>
      </c>
      <c r="F16" s="47" t="str">
        <f t="shared" si="0"/>
        <v>0234</v>
      </c>
    </row>
    <row r="17" spans="1:6" x14ac:dyDescent="0.25">
      <c r="A17" s="47">
        <v>243</v>
      </c>
      <c r="B17" s="47" t="s">
        <v>345</v>
      </c>
      <c r="C17" s="47">
        <v>80</v>
      </c>
      <c r="D17" s="47">
        <v>37</v>
      </c>
      <c r="E17" s="47">
        <v>46.3</v>
      </c>
      <c r="F17" s="47" t="str">
        <f t="shared" si="0"/>
        <v>0243</v>
      </c>
    </row>
    <row r="18" spans="1:6" x14ac:dyDescent="0.25">
      <c r="A18" s="47">
        <v>261</v>
      </c>
      <c r="B18" s="47" t="s">
        <v>344</v>
      </c>
      <c r="C18" s="47">
        <v>5380</v>
      </c>
      <c r="D18" s="47">
        <v>830</v>
      </c>
      <c r="E18" s="47">
        <v>15.4</v>
      </c>
      <c r="F18" s="47" t="str">
        <f t="shared" si="0"/>
        <v>0261</v>
      </c>
    </row>
    <row r="19" spans="1:6" x14ac:dyDescent="0.25">
      <c r="A19" s="47">
        <v>279</v>
      </c>
      <c r="B19" s="47" t="s">
        <v>343</v>
      </c>
      <c r="C19" s="47">
        <v>370</v>
      </c>
      <c r="D19" s="47">
        <v>115</v>
      </c>
      <c r="E19" s="47">
        <v>31.1</v>
      </c>
      <c r="F19" s="47" t="str">
        <f t="shared" si="0"/>
        <v>0279</v>
      </c>
    </row>
    <row r="20" spans="1:6" x14ac:dyDescent="0.25">
      <c r="A20" s="47">
        <v>333</v>
      </c>
      <c r="B20" s="47" t="s">
        <v>342</v>
      </c>
      <c r="C20" s="47">
        <v>141</v>
      </c>
      <c r="D20" s="47">
        <v>68</v>
      </c>
      <c r="E20" s="47">
        <v>48.2</v>
      </c>
      <c r="F20" s="47" t="str">
        <f t="shared" si="0"/>
        <v>0333</v>
      </c>
    </row>
    <row r="21" spans="1:6" x14ac:dyDescent="0.25">
      <c r="A21" s="47">
        <v>355</v>
      </c>
      <c r="B21" s="47" t="s">
        <v>341</v>
      </c>
      <c r="C21" s="47">
        <v>98</v>
      </c>
      <c r="D21" s="47">
        <v>48</v>
      </c>
      <c r="E21" s="47">
        <v>49</v>
      </c>
      <c r="F21" s="47" t="str">
        <f t="shared" si="0"/>
        <v>0355</v>
      </c>
    </row>
    <row r="22" spans="1:6" x14ac:dyDescent="0.25">
      <c r="A22" s="47">
        <v>387</v>
      </c>
      <c r="B22" s="47" t="s">
        <v>340</v>
      </c>
      <c r="C22" s="47">
        <v>677</v>
      </c>
      <c r="D22" s="47">
        <v>349</v>
      </c>
      <c r="E22" s="47">
        <v>51.6</v>
      </c>
      <c r="F22" s="47" t="str">
        <f t="shared" si="0"/>
        <v>0387</v>
      </c>
    </row>
    <row r="23" spans="1:6" x14ac:dyDescent="0.25">
      <c r="A23" s="47">
        <v>414</v>
      </c>
      <c r="B23" s="47" t="s">
        <v>339</v>
      </c>
      <c r="C23" s="47">
        <v>237</v>
      </c>
      <c r="D23" s="47">
        <v>103</v>
      </c>
      <c r="E23" s="47">
        <v>43.5</v>
      </c>
      <c r="F23" s="47" t="str">
        <f t="shared" si="0"/>
        <v>0414</v>
      </c>
    </row>
    <row r="24" spans="1:6" x14ac:dyDescent="0.25">
      <c r="A24" s="47">
        <v>423</v>
      </c>
      <c r="B24" s="47" t="s">
        <v>338</v>
      </c>
      <c r="C24" s="47">
        <v>165</v>
      </c>
      <c r="D24" s="47">
        <v>70</v>
      </c>
      <c r="E24" s="47">
        <v>42.4</v>
      </c>
      <c r="F24" s="47" t="str">
        <f t="shared" si="0"/>
        <v>0423</v>
      </c>
    </row>
    <row r="25" spans="1:6" x14ac:dyDescent="0.25">
      <c r="A25" s="47">
        <v>441</v>
      </c>
      <c r="B25" s="47" t="s">
        <v>31</v>
      </c>
      <c r="C25" s="47">
        <v>297</v>
      </c>
      <c r="D25" s="47">
        <v>116</v>
      </c>
      <c r="E25" s="47">
        <v>39.1</v>
      </c>
      <c r="F25" s="47" t="str">
        <f t="shared" si="0"/>
        <v>0441</v>
      </c>
    </row>
    <row r="26" spans="1:6" x14ac:dyDescent="0.25">
      <c r="A26" s="47">
        <v>472</v>
      </c>
      <c r="B26" s="47" t="s">
        <v>337</v>
      </c>
      <c r="C26" s="47">
        <v>733</v>
      </c>
      <c r="D26" s="47">
        <v>142</v>
      </c>
      <c r="E26" s="47">
        <v>19.399999999999999</v>
      </c>
      <c r="F26" s="47" t="str">
        <f t="shared" si="0"/>
        <v>0472</v>
      </c>
    </row>
    <row r="27" spans="1:6" x14ac:dyDescent="0.25">
      <c r="A27" s="47">
        <v>504</v>
      </c>
      <c r="B27" s="47" t="s">
        <v>336</v>
      </c>
      <c r="C27" s="47">
        <v>255</v>
      </c>
      <c r="D27" s="47">
        <v>115</v>
      </c>
      <c r="E27" s="47">
        <v>45.1</v>
      </c>
      <c r="F27" s="47" t="str">
        <f t="shared" si="0"/>
        <v>0504</v>
      </c>
    </row>
    <row r="28" spans="1:6" x14ac:dyDescent="0.25">
      <c r="A28" s="47">
        <v>513</v>
      </c>
      <c r="B28" s="47" t="s">
        <v>335</v>
      </c>
      <c r="C28" s="47">
        <v>202</v>
      </c>
      <c r="D28" s="47">
        <v>45</v>
      </c>
      <c r="E28" s="47">
        <v>22.3</v>
      </c>
      <c r="F28" s="47" t="str">
        <f t="shared" si="0"/>
        <v>0513</v>
      </c>
    </row>
    <row r="29" spans="1:6" x14ac:dyDescent="0.25">
      <c r="A29" s="47">
        <v>540</v>
      </c>
      <c r="B29" s="47" t="s">
        <v>0</v>
      </c>
      <c r="C29" s="47">
        <v>273</v>
      </c>
      <c r="D29" s="47">
        <v>104</v>
      </c>
      <c r="E29" s="47">
        <v>38.1</v>
      </c>
      <c r="F29" s="47" t="str">
        <f t="shared" si="0"/>
        <v>0540</v>
      </c>
    </row>
    <row r="30" spans="1:6" x14ac:dyDescent="0.25">
      <c r="A30" s="47">
        <v>549</v>
      </c>
      <c r="B30" s="47" t="s">
        <v>334</v>
      </c>
      <c r="C30" s="47">
        <v>195</v>
      </c>
      <c r="D30" s="47">
        <v>91</v>
      </c>
      <c r="E30" s="47">
        <v>46.7</v>
      </c>
      <c r="F30" s="47" t="str">
        <f t="shared" si="0"/>
        <v>0549</v>
      </c>
    </row>
    <row r="31" spans="1:6" x14ac:dyDescent="0.25">
      <c r="A31" s="47">
        <v>576</v>
      </c>
      <c r="B31" s="47" t="s">
        <v>333</v>
      </c>
      <c r="C31" s="47">
        <v>209</v>
      </c>
      <c r="D31" s="47">
        <v>77</v>
      </c>
      <c r="E31" s="47">
        <v>36.799999999999997</v>
      </c>
      <c r="F31" s="47" t="str">
        <f t="shared" si="0"/>
        <v>0576</v>
      </c>
    </row>
    <row r="32" spans="1:6" x14ac:dyDescent="0.25">
      <c r="A32" s="47">
        <v>585</v>
      </c>
      <c r="B32" s="47" t="s">
        <v>332</v>
      </c>
      <c r="C32" s="47">
        <v>261</v>
      </c>
      <c r="D32" s="47">
        <v>72</v>
      </c>
      <c r="E32" s="47">
        <v>27.6</v>
      </c>
      <c r="F32" s="47" t="str">
        <f t="shared" si="0"/>
        <v>0585</v>
      </c>
    </row>
    <row r="33" spans="1:6" x14ac:dyDescent="0.25">
      <c r="A33" s="47">
        <v>594</v>
      </c>
      <c r="B33" s="47" t="s">
        <v>331</v>
      </c>
      <c r="C33" s="47">
        <v>337</v>
      </c>
      <c r="D33" s="47">
        <v>187</v>
      </c>
      <c r="E33" s="47">
        <v>55.5</v>
      </c>
      <c r="F33" s="47" t="str">
        <f t="shared" si="0"/>
        <v>0594</v>
      </c>
    </row>
    <row r="34" spans="1:6" x14ac:dyDescent="0.25">
      <c r="A34" s="47">
        <v>603</v>
      </c>
      <c r="B34" s="47" t="s">
        <v>330</v>
      </c>
      <c r="C34" s="47">
        <v>52</v>
      </c>
      <c r="D34" s="47">
        <v>24</v>
      </c>
      <c r="E34" s="47">
        <v>46.2</v>
      </c>
      <c r="F34" s="47" t="str">
        <f t="shared" si="0"/>
        <v>0603</v>
      </c>
    </row>
    <row r="35" spans="1:6" x14ac:dyDescent="0.25">
      <c r="A35" s="47">
        <v>609</v>
      </c>
      <c r="B35" s="47" t="s">
        <v>329</v>
      </c>
      <c r="C35" s="47">
        <v>628</v>
      </c>
      <c r="D35" s="47">
        <v>156</v>
      </c>
      <c r="E35" s="47">
        <v>24.8</v>
      </c>
      <c r="F35" s="47" t="str">
        <f t="shared" si="0"/>
        <v>0609</v>
      </c>
    </row>
    <row r="36" spans="1:6" x14ac:dyDescent="0.25">
      <c r="A36" s="47">
        <v>621</v>
      </c>
      <c r="B36" s="47" t="s">
        <v>328</v>
      </c>
      <c r="C36" s="47">
        <v>2016</v>
      </c>
      <c r="D36" s="47">
        <v>760</v>
      </c>
      <c r="E36" s="47">
        <v>37.700000000000003</v>
      </c>
      <c r="F36" s="47" t="str">
        <f t="shared" si="0"/>
        <v>0621</v>
      </c>
    </row>
    <row r="37" spans="1:6" x14ac:dyDescent="0.25">
      <c r="A37" s="47">
        <v>657</v>
      </c>
      <c r="B37" s="47" t="s">
        <v>327</v>
      </c>
      <c r="C37" s="47">
        <v>413</v>
      </c>
      <c r="D37" s="47">
        <v>189</v>
      </c>
      <c r="E37" s="47">
        <v>45.8</v>
      </c>
      <c r="F37" s="47" t="str">
        <f t="shared" si="0"/>
        <v>0657</v>
      </c>
    </row>
    <row r="38" spans="1:6" x14ac:dyDescent="0.25">
      <c r="A38" s="47">
        <v>720</v>
      </c>
      <c r="B38" s="47" t="s">
        <v>326</v>
      </c>
      <c r="C38" s="47">
        <v>1012</v>
      </c>
      <c r="D38" s="47">
        <v>224</v>
      </c>
      <c r="E38" s="47">
        <v>22.1</v>
      </c>
      <c r="F38" s="47" t="str">
        <f t="shared" si="0"/>
        <v>0720</v>
      </c>
    </row>
    <row r="39" spans="1:6" x14ac:dyDescent="0.25">
      <c r="A39" s="47">
        <v>729</v>
      </c>
      <c r="B39" s="47" t="s">
        <v>325</v>
      </c>
      <c r="C39" s="47">
        <v>801</v>
      </c>
      <c r="D39" s="47">
        <v>428</v>
      </c>
      <c r="E39" s="47">
        <v>53.4</v>
      </c>
      <c r="F39" s="47" t="str">
        <f t="shared" si="0"/>
        <v>0729</v>
      </c>
    </row>
    <row r="40" spans="1:6" x14ac:dyDescent="0.25">
      <c r="A40" s="47">
        <v>747</v>
      </c>
      <c r="B40" s="47" t="s">
        <v>324</v>
      </c>
      <c r="C40" s="47">
        <v>254</v>
      </c>
      <c r="D40" s="47">
        <v>103</v>
      </c>
      <c r="E40" s="47">
        <v>40.6</v>
      </c>
      <c r="F40" s="47" t="str">
        <f t="shared" si="0"/>
        <v>0747</v>
      </c>
    </row>
    <row r="41" spans="1:6" x14ac:dyDescent="0.25">
      <c r="A41" s="47">
        <v>819</v>
      </c>
      <c r="B41" s="47" t="s">
        <v>323</v>
      </c>
      <c r="C41" s="47">
        <v>256</v>
      </c>
      <c r="D41" s="47">
        <v>110</v>
      </c>
      <c r="E41" s="47">
        <v>43</v>
      </c>
      <c r="F41" s="47" t="str">
        <f t="shared" si="0"/>
        <v>0819</v>
      </c>
    </row>
    <row r="42" spans="1:6" x14ac:dyDescent="0.25">
      <c r="A42" s="47">
        <v>846</v>
      </c>
      <c r="B42" s="47" t="s">
        <v>322</v>
      </c>
      <c r="C42" s="47">
        <v>256</v>
      </c>
      <c r="D42" s="47">
        <v>95</v>
      </c>
      <c r="E42" s="47">
        <v>37.1</v>
      </c>
      <c r="F42" s="47" t="str">
        <f t="shared" si="0"/>
        <v>0846</v>
      </c>
    </row>
    <row r="43" spans="1:6" x14ac:dyDescent="0.25">
      <c r="A43" s="47">
        <v>873</v>
      </c>
      <c r="B43" s="47" t="s">
        <v>321</v>
      </c>
      <c r="C43" s="47">
        <v>207</v>
      </c>
      <c r="D43" s="47">
        <v>96</v>
      </c>
      <c r="E43" s="47">
        <v>46.4</v>
      </c>
      <c r="F43" s="47" t="str">
        <f t="shared" si="0"/>
        <v>0873</v>
      </c>
    </row>
    <row r="44" spans="1:6" x14ac:dyDescent="0.25">
      <c r="A44" s="47">
        <v>882</v>
      </c>
      <c r="B44" s="47" t="s">
        <v>320</v>
      </c>
      <c r="C44" s="47">
        <v>1766</v>
      </c>
      <c r="D44" s="47">
        <v>1212</v>
      </c>
      <c r="E44" s="47">
        <v>68.599999999999994</v>
      </c>
      <c r="F44" s="47" t="str">
        <f t="shared" si="0"/>
        <v>0882</v>
      </c>
    </row>
    <row r="45" spans="1:6" x14ac:dyDescent="0.25">
      <c r="A45" s="47">
        <v>914</v>
      </c>
      <c r="B45" s="47" t="s">
        <v>26</v>
      </c>
      <c r="C45" s="47">
        <v>315</v>
      </c>
      <c r="D45" s="47">
        <v>138</v>
      </c>
      <c r="E45" s="47">
        <v>43.8</v>
      </c>
      <c r="F45" s="47" t="str">
        <f t="shared" si="0"/>
        <v>0914</v>
      </c>
    </row>
    <row r="46" spans="1:6" x14ac:dyDescent="0.25">
      <c r="A46" s="47">
        <v>916</v>
      </c>
      <c r="B46" s="47" t="s">
        <v>1</v>
      </c>
      <c r="C46" s="47">
        <v>114</v>
      </c>
      <c r="D46" s="47">
        <v>81</v>
      </c>
      <c r="E46" s="47">
        <v>71.099999999999994</v>
      </c>
      <c r="F46" s="47" t="str">
        <f t="shared" si="0"/>
        <v>0916</v>
      </c>
    </row>
    <row r="47" spans="1:6" x14ac:dyDescent="0.25">
      <c r="A47" s="47">
        <v>918</v>
      </c>
      <c r="B47" s="47" t="s">
        <v>319</v>
      </c>
      <c r="C47" s="47">
        <v>223</v>
      </c>
      <c r="D47" s="47">
        <v>81</v>
      </c>
      <c r="E47" s="47">
        <v>36.299999999999997</v>
      </c>
      <c r="F47" s="47" t="str">
        <f t="shared" si="0"/>
        <v>0918</v>
      </c>
    </row>
    <row r="48" spans="1:6" x14ac:dyDescent="0.25">
      <c r="A48" s="47">
        <v>936</v>
      </c>
      <c r="B48" s="47" t="s">
        <v>318</v>
      </c>
      <c r="C48" s="47">
        <v>479</v>
      </c>
      <c r="D48" s="47">
        <v>191</v>
      </c>
      <c r="E48" s="47">
        <v>39.9</v>
      </c>
      <c r="F48" s="47" t="str">
        <f t="shared" si="0"/>
        <v>0936</v>
      </c>
    </row>
    <row r="49" spans="1:6" x14ac:dyDescent="0.25">
      <c r="A49" s="47">
        <v>977</v>
      </c>
      <c r="B49" s="47" t="s">
        <v>317</v>
      </c>
      <c r="C49" s="47">
        <v>351</v>
      </c>
      <c r="D49" s="47">
        <v>207</v>
      </c>
      <c r="E49" s="47">
        <v>59</v>
      </c>
      <c r="F49" s="47" t="str">
        <f t="shared" si="0"/>
        <v>0977</v>
      </c>
    </row>
    <row r="50" spans="1:6" x14ac:dyDescent="0.25">
      <c r="A50" s="47">
        <v>981</v>
      </c>
      <c r="B50" s="47" t="s">
        <v>316</v>
      </c>
      <c r="C50" s="47">
        <v>948</v>
      </c>
      <c r="D50" s="47">
        <v>348</v>
      </c>
      <c r="E50" s="47">
        <v>36.700000000000003</v>
      </c>
      <c r="F50" s="47" t="str">
        <f t="shared" si="0"/>
        <v>0981</v>
      </c>
    </row>
    <row r="51" spans="1:6" x14ac:dyDescent="0.25">
      <c r="A51" s="47">
        <v>999</v>
      </c>
      <c r="B51" s="47" t="s">
        <v>315</v>
      </c>
      <c r="C51" s="47">
        <v>810</v>
      </c>
      <c r="D51" s="47">
        <v>336</v>
      </c>
      <c r="E51" s="47">
        <v>41.5</v>
      </c>
      <c r="F51" s="47" t="str">
        <f t="shared" si="0"/>
        <v>0999</v>
      </c>
    </row>
    <row r="52" spans="1:6" x14ac:dyDescent="0.25">
      <c r="A52" s="47">
        <v>1044</v>
      </c>
      <c r="B52" s="47" t="s">
        <v>314</v>
      </c>
      <c r="C52" s="47">
        <v>2528</v>
      </c>
      <c r="D52" s="47">
        <v>580</v>
      </c>
      <c r="E52" s="47">
        <v>22.9</v>
      </c>
      <c r="F52" s="47" t="str">
        <f t="shared" si="0"/>
        <v>1044</v>
      </c>
    </row>
    <row r="53" spans="1:6" x14ac:dyDescent="0.25">
      <c r="A53" s="47">
        <v>1053</v>
      </c>
      <c r="B53" s="47" t="s">
        <v>313</v>
      </c>
      <c r="C53" s="47">
        <v>7135</v>
      </c>
      <c r="D53" s="47">
        <v>3927</v>
      </c>
      <c r="E53" s="47">
        <v>55</v>
      </c>
      <c r="F53" s="47" t="str">
        <f t="shared" si="0"/>
        <v>1053</v>
      </c>
    </row>
    <row r="54" spans="1:6" x14ac:dyDescent="0.25">
      <c r="A54" s="47">
        <v>1062</v>
      </c>
      <c r="B54" s="47" t="s">
        <v>312</v>
      </c>
      <c r="C54" s="47">
        <v>687</v>
      </c>
      <c r="D54" s="47">
        <v>118</v>
      </c>
      <c r="E54" s="47">
        <v>17.2</v>
      </c>
      <c r="F54" s="47" t="str">
        <f t="shared" si="0"/>
        <v>1062</v>
      </c>
    </row>
    <row r="55" spans="1:6" x14ac:dyDescent="0.25">
      <c r="A55" s="47">
        <v>1071</v>
      </c>
      <c r="B55" s="47" t="s">
        <v>311</v>
      </c>
      <c r="C55" s="47">
        <v>604</v>
      </c>
      <c r="D55" s="47">
        <v>389</v>
      </c>
      <c r="E55" s="47">
        <v>64.400000000000006</v>
      </c>
      <c r="F55" s="47" t="str">
        <f t="shared" si="0"/>
        <v>1071</v>
      </c>
    </row>
    <row r="56" spans="1:6" x14ac:dyDescent="0.25">
      <c r="A56" s="47">
        <v>1079</v>
      </c>
      <c r="B56" s="47" t="s">
        <v>310</v>
      </c>
      <c r="C56" s="47">
        <v>517</v>
      </c>
      <c r="D56" s="47">
        <v>204</v>
      </c>
      <c r="E56" s="47">
        <v>39.5</v>
      </c>
      <c r="F56" s="47" t="str">
        <f t="shared" si="0"/>
        <v>1079</v>
      </c>
    </row>
    <row r="57" spans="1:6" x14ac:dyDescent="0.25">
      <c r="A57" s="47">
        <v>1080</v>
      </c>
      <c r="B57" s="47" t="s">
        <v>309</v>
      </c>
      <c r="C57" s="47">
        <v>196</v>
      </c>
      <c r="D57" s="47">
        <v>70</v>
      </c>
      <c r="E57" s="47">
        <v>35.700000000000003</v>
      </c>
      <c r="F57" s="47" t="str">
        <f t="shared" si="0"/>
        <v>1080</v>
      </c>
    </row>
    <row r="58" spans="1:6" x14ac:dyDescent="0.25">
      <c r="A58" s="47">
        <v>1082</v>
      </c>
      <c r="B58" s="47" t="s">
        <v>308</v>
      </c>
      <c r="C58" s="47">
        <v>634</v>
      </c>
      <c r="D58" s="47">
        <v>227</v>
      </c>
      <c r="E58" s="47">
        <v>35.799999999999997</v>
      </c>
      <c r="F58" s="47" t="str">
        <f t="shared" si="0"/>
        <v>1082</v>
      </c>
    </row>
    <row r="59" spans="1:6" x14ac:dyDescent="0.25">
      <c r="A59" s="47">
        <v>1089</v>
      </c>
      <c r="B59" s="47" t="s">
        <v>307</v>
      </c>
      <c r="C59" s="47">
        <v>194</v>
      </c>
      <c r="D59" s="47">
        <v>66</v>
      </c>
      <c r="E59" s="47">
        <v>34</v>
      </c>
      <c r="F59" s="47" t="str">
        <f t="shared" si="0"/>
        <v>1089</v>
      </c>
    </row>
    <row r="60" spans="1:6" x14ac:dyDescent="0.25">
      <c r="A60" s="47">
        <v>1093</v>
      </c>
      <c r="B60" s="47" t="s">
        <v>306</v>
      </c>
      <c r="C60" s="47">
        <v>329</v>
      </c>
      <c r="D60" s="47">
        <v>215</v>
      </c>
      <c r="E60" s="47">
        <v>65.3</v>
      </c>
      <c r="F60" s="47" t="str">
        <f t="shared" si="0"/>
        <v>1093</v>
      </c>
    </row>
    <row r="61" spans="1:6" x14ac:dyDescent="0.25">
      <c r="A61" s="47">
        <v>1095</v>
      </c>
      <c r="B61" s="47" t="s">
        <v>305</v>
      </c>
      <c r="C61" s="47">
        <v>349</v>
      </c>
      <c r="D61" s="47">
        <v>107</v>
      </c>
      <c r="E61" s="47">
        <v>30.7</v>
      </c>
      <c r="F61" s="47" t="str">
        <f t="shared" si="0"/>
        <v>1095</v>
      </c>
    </row>
    <row r="62" spans="1:6" x14ac:dyDescent="0.25">
      <c r="A62" s="47">
        <v>1107</v>
      </c>
      <c r="B62" s="47" t="s">
        <v>304</v>
      </c>
      <c r="C62" s="47">
        <v>549</v>
      </c>
      <c r="D62" s="47">
        <v>305</v>
      </c>
      <c r="E62" s="47">
        <v>55.6</v>
      </c>
      <c r="F62" s="47" t="str">
        <f t="shared" si="0"/>
        <v>1107</v>
      </c>
    </row>
    <row r="63" spans="1:6" x14ac:dyDescent="0.25">
      <c r="A63" s="47">
        <v>1116</v>
      </c>
      <c r="B63" s="47" t="s">
        <v>303</v>
      </c>
      <c r="C63" s="47">
        <v>637</v>
      </c>
      <c r="D63" s="47">
        <v>375</v>
      </c>
      <c r="E63" s="47">
        <v>58.9</v>
      </c>
      <c r="F63" s="47" t="str">
        <f t="shared" si="0"/>
        <v>1116</v>
      </c>
    </row>
    <row r="64" spans="1:6" x14ac:dyDescent="0.25">
      <c r="A64" s="47">
        <v>1134</v>
      </c>
      <c r="B64" s="47" t="s">
        <v>302</v>
      </c>
      <c r="C64" s="47">
        <v>118</v>
      </c>
      <c r="D64" s="47">
        <v>62</v>
      </c>
      <c r="E64" s="47">
        <v>52.5</v>
      </c>
      <c r="F64" s="47" t="str">
        <f t="shared" si="0"/>
        <v>1134</v>
      </c>
    </row>
    <row r="65" spans="1:6" x14ac:dyDescent="0.25">
      <c r="A65" s="47">
        <v>1152</v>
      </c>
      <c r="B65" s="47" t="s">
        <v>301</v>
      </c>
      <c r="C65" s="47">
        <v>496</v>
      </c>
      <c r="D65" s="47">
        <v>212</v>
      </c>
      <c r="E65" s="47">
        <v>42.7</v>
      </c>
      <c r="F65" s="47" t="str">
        <f t="shared" si="0"/>
        <v>1152</v>
      </c>
    </row>
    <row r="66" spans="1:6" x14ac:dyDescent="0.25">
      <c r="A66" s="47">
        <v>1197</v>
      </c>
      <c r="B66" s="47" t="s">
        <v>300</v>
      </c>
      <c r="C66" s="47">
        <v>480</v>
      </c>
      <c r="D66" s="47">
        <v>204</v>
      </c>
      <c r="E66" s="47">
        <v>42.5</v>
      </c>
      <c r="F66" s="47" t="str">
        <f t="shared" si="0"/>
        <v>1197</v>
      </c>
    </row>
    <row r="67" spans="1:6" x14ac:dyDescent="0.25">
      <c r="A67" s="47">
        <v>1206</v>
      </c>
      <c r="B67" s="47" t="s">
        <v>299</v>
      </c>
      <c r="C67" s="47">
        <v>422</v>
      </c>
      <c r="D67" s="47">
        <v>240</v>
      </c>
      <c r="E67" s="47">
        <v>56.9</v>
      </c>
      <c r="F67" s="47" t="str">
        <f t="shared" si="0"/>
        <v>1206</v>
      </c>
    </row>
    <row r="68" spans="1:6" x14ac:dyDescent="0.25">
      <c r="A68" s="47">
        <v>1211</v>
      </c>
      <c r="B68" s="47" t="s">
        <v>298</v>
      </c>
      <c r="C68" s="47">
        <v>662</v>
      </c>
      <c r="D68" s="47">
        <v>426</v>
      </c>
      <c r="E68" s="47">
        <v>64.400000000000006</v>
      </c>
      <c r="F68" s="47" t="str">
        <f t="shared" ref="F68:F131" si="1">TEXT(A68,"0000")</f>
        <v>1211</v>
      </c>
    </row>
    <row r="69" spans="1:6" x14ac:dyDescent="0.25">
      <c r="A69" s="47">
        <v>1215</v>
      </c>
      <c r="B69" s="47" t="s">
        <v>297</v>
      </c>
      <c r="C69" s="47">
        <v>142</v>
      </c>
      <c r="D69" s="47">
        <v>56</v>
      </c>
      <c r="E69" s="47">
        <v>39.4</v>
      </c>
      <c r="F69" s="47" t="str">
        <f t="shared" si="1"/>
        <v>1215</v>
      </c>
    </row>
    <row r="70" spans="1:6" x14ac:dyDescent="0.25">
      <c r="A70" s="47">
        <v>1218</v>
      </c>
      <c r="B70" s="47" t="s">
        <v>296</v>
      </c>
      <c r="C70" s="47">
        <v>109</v>
      </c>
      <c r="D70" s="47">
        <v>55</v>
      </c>
      <c r="E70" s="47">
        <v>50.5</v>
      </c>
      <c r="F70" s="47" t="str">
        <f t="shared" si="1"/>
        <v>1218</v>
      </c>
    </row>
    <row r="71" spans="1:6" x14ac:dyDescent="0.25">
      <c r="A71" s="47">
        <v>1221</v>
      </c>
      <c r="B71" s="47" t="s">
        <v>295</v>
      </c>
      <c r="C71" s="47">
        <v>1076</v>
      </c>
      <c r="D71" s="47">
        <v>233</v>
      </c>
      <c r="E71" s="47">
        <v>21.7</v>
      </c>
      <c r="F71" s="47" t="str">
        <f t="shared" si="1"/>
        <v>1221</v>
      </c>
    </row>
    <row r="72" spans="1:6" x14ac:dyDescent="0.25">
      <c r="A72" s="47">
        <v>1233</v>
      </c>
      <c r="B72" s="47" t="s">
        <v>294</v>
      </c>
      <c r="C72" s="47">
        <v>590</v>
      </c>
      <c r="D72" s="47">
        <v>181</v>
      </c>
      <c r="E72" s="47">
        <v>30.7</v>
      </c>
      <c r="F72" s="47" t="str">
        <f t="shared" si="1"/>
        <v>1233</v>
      </c>
    </row>
    <row r="73" spans="1:6" x14ac:dyDescent="0.25">
      <c r="A73" s="47">
        <v>1278</v>
      </c>
      <c r="B73" s="47" t="s">
        <v>293</v>
      </c>
      <c r="C73" s="47">
        <v>1631</v>
      </c>
      <c r="D73" s="47">
        <v>1089</v>
      </c>
      <c r="E73" s="47">
        <v>66.8</v>
      </c>
      <c r="F73" s="47" t="str">
        <f t="shared" si="1"/>
        <v>1278</v>
      </c>
    </row>
    <row r="74" spans="1:6" x14ac:dyDescent="0.25">
      <c r="A74" s="47">
        <v>1332</v>
      </c>
      <c r="B74" s="47" t="s">
        <v>292</v>
      </c>
      <c r="C74" s="47">
        <v>289</v>
      </c>
      <c r="D74" s="47">
        <v>143</v>
      </c>
      <c r="E74" s="47">
        <v>49.5</v>
      </c>
      <c r="F74" s="47" t="str">
        <f t="shared" si="1"/>
        <v>1332</v>
      </c>
    </row>
    <row r="75" spans="1:6" x14ac:dyDescent="0.25">
      <c r="A75" s="47">
        <v>1337</v>
      </c>
      <c r="B75" s="47" t="s">
        <v>291</v>
      </c>
      <c r="C75" s="47">
        <v>2545</v>
      </c>
      <c r="D75" s="47">
        <v>847</v>
      </c>
      <c r="E75" s="47">
        <v>33.299999999999997</v>
      </c>
      <c r="F75" s="47" t="str">
        <f t="shared" si="1"/>
        <v>1337</v>
      </c>
    </row>
    <row r="76" spans="1:6" x14ac:dyDescent="0.25">
      <c r="A76" s="47">
        <v>1350</v>
      </c>
      <c r="B76" s="47" t="s">
        <v>290</v>
      </c>
      <c r="C76" s="47">
        <v>189</v>
      </c>
      <c r="D76" s="47">
        <v>65</v>
      </c>
      <c r="E76" s="47">
        <v>34.4</v>
      </c>
      <c r="F76" s="47" t="str">
        <f t="shared" si="1"/>
        <v>1350</v>
      </c>
    </row>
    <row r="77" spans="1:6" x14ac:dyDescent="0.25">
      <c r="A77" s="47">
        <v>1359</v>
      </c>
      <c r="B77" s="47" t="s">
        <v>289</v>
      </c>
      <c r="C77" s="47">
        <v>164</v>
      </c>
      <c r="D77" s="47">
        <v>66</v>
      </c>
      <c r="E77" s="47">
        <v>40.200000000000003</v>
      </c>
      <c r="F77" s="47" t="str">
        <f t="shared" si="1"/>
        <v>1359</v>
      </c>
    </row>
    <row r="78" spans="1:6" x14ac:dyDescent="0.25">
      <c r="A78" s="47">
        <v>1368</v>
      </c>
      <c r="B78" s="47" t="s">
        <v>288</v>
      </c>
      <c r="C78" s="47">
        <v>324</v>
      </c>
      <c r="D78" s="47">
        <v>241</v>
      </c>
      <c r="E78" s="47">
        <v>74.400000000000006</v>
      </c>
      <c r="F78" s="47" t="str">
        <f t="shared" si="1"/>
        <v>1368</v>
      </c>
    </row>
    <row r="79" spans="1:6" x14ac:dyDescent="0.25">
      <c r="A79" s="47">
        <v>1413</v>
      </c>
      <c r="B79" s="47" t="s">
        <v>287</v>
      </c>
      <c r="C79" s="47">
        <v>174</v>
      </c>
      <c r="D79" s="47">
        <v>93</v>
      </c>
      <c r="E79" s="47">
        <v>53.4</v>
      </c>
      <c r="F79" s="47" t="str">
        <f t="shared" si="1"/>
        <v>1413</v>
      </c>
    </row>
    <row r="80" spans="1:6" x14ac:dyDescent="0.25">
      <c r="A80" s="47">
        <v>1431</v>
      </c>
      <c r="B80" s="47" t="s">
        <v>286</v>
      </c>
      <c r="C80" s="47">
        <v>182</v>
      </c>
      <c r="D80" s="47">
        <v>90</v>
      </c>
      <c r="E80" s="47">
        <v>49.5</v>
      </c>
      <c r="F80" s="47" t="str">
        <f t="shared" si="1"/>
        <v>1431</v>
      </c>
    </row>
    <row r="81" spans="1:6" x14ac:dyDescent="0.25">
      <c r="A81" s="47">
        <v>1476</v>
      </c>
      <c r="B81" s="47" t="s">
        <v>285</v>
      </c>
      <c r="C81" s="47">
        <v>4192</v>
      </c>
      <c r="D81" s="47">
        <v>3051</v>
      </c>
      <c r="E81" s="47">
        <v>72.8</v>
      </c>
      <c r="F81" s="47" t="str">
        <f t="shared" si="1"/>
        <v>1476</v>
      </c>
    </row>
    <row r="82" spans="1:6" x14ac:dyDescent="0.25">
      <c r="A82" s="47">
        <v>1503</v>
      </c>
      <c r="B82" s="47" t="s">
        <v>284</v>
      </c>
      <c r="C82" s="47">
        <v>633</v>
      </c>
      <c r="D82" s="47">
        <v>395</v>
      </c>
      <c r="E82" s="47">
        <v>62.4</v>
      </c>
      <c r="F82" s="47" t="str">
        <f t="shared" si="1"/>
        <v>1503</v>
      </c>
    </row>
    <row r="83" spans="1:6" x14ac:dyDescent="0.25">
      <c r="A83" s="47">
        <v>1576</v>
      </c>
      <c r="B83" s="47" t="s">
        <v>283</v>
      </c>
      <c r="C83" s="47">
        <v>1408</v>
      </c>
      <c r="D83" s="47">
        <v>251</v>
      </c>
      <c r="E83" s="47">
        <v>17.8</v>
      </c>
      <c r="F83" s="47" t="str">
        <f t="shared" si="1"/>
        <v>1576</v>
      </c>
    </row>
    <row r="84" spans="1:6" x14ac:dyDescent="0.25">
      <c r="A84" s="47">
        <v>1602</v>
      </c>
      <c r="B84" s="47" t="s">
        <v>282</v>
      </c>
      <c r="C84" s="47">
        <v>293</v>
      </c>
      <c r="D84" s="47">
        <v>75</v>
      </c>
      <c r="E84" s="47">
        <v>25.6</v>
      </c>
      <c r="F84" s="47" t="str">
        <f t="shared" si="1"/>
        <v>1602</v>
      </c>
    </row>
    <row r="85" spans="1:6" x14ac:dyDescent="0.25">
      <c r="A85" s="47">
        <v>1611</v>
      </c>
      <c r="B85" s="47" t="s">
        <v>281</v>
      </c>
      <c r="C85" s="47">
        <v>6920</v>
      </c>
      <c r="D85" s="47">
        <v>4899</v>
      </c>
      <c r="E85" s="47">
        <v>70.8</v>
      </c>
      <c r="F85" s="47" t="str">
        <f t="shared" si="1"/>
        <v>1611</v>
      </c>
    </row>
    <row r="86" spans="1:6" x14ac:dyDescent="0.25">
      <c r="A86" s="47">
        <v>1619</v>
      </c>
      <c r="B86" s="47" t="s">
        <v>280</v>
      </c>
      <c r="C86" s="47">
        <v>610</v>
      </c>
      <c r="D86" s="47">
        <v>258</v>
      </c>
      <c r="E86" s="47">
        <v>42.3</v>
      </c>
      <c r="F86" s="47" t="str">
        <f t="shared" si="1"/>
        <v>1619</v>
      </c>
    </row>
    <row r="87" spans="1:6" x14ac:dyDescent="0.25">
      <c r="A87" s="47">
        <v>1638</v>
      </c>
      <c r="B87" s="47" t="s">
        <v>279</v>
      </c>
      <c r="C87" s="47">
        <v>679</v>
      </c>
      <c r="D87" s="47">
        <v>143</v>
      </c>
      <c r="E87" s="47">
        <v>21.1</v>
      </c>
      <c r="F87" s="47" t="str">
        <f t="shared" si="1"/>
        <v>1638</v>
      </c>
    </row>
    <row r="88" spans="1:6" x14ac:dyDescent="0.25">
      <c r="A88" s="47">
        <v>1675</v>
      </c>
      <c r="B88" s="47" t="s">
        <v>278</v>
      </c>
      <c r="C88" s="47">
        <v>114</v>
      </c>
      <c r="D88" s="47">
        <v>39</v>
      </c>
      <c r="E88" s="47">
        <v>34.200000000000003</v>
      </c>
      <c r="F88" s="47" t="str">
        <f t="shared" si="1"/>
        <v>1675</v>
      </c>
    </row>
    <row r="89" spans="1:6" x14ac:dyDescent="0.25">
      <c r="A89" s="47">
        <v>1701</v>
      </c>
      <c r="B89" s="47" t="s">
        <v>277</v>
      </c>
      <c r="C89" s="47">
        <v>930</v>
      </c>
      <c r="D89" s="47">
        <v>755</v>
      </c>
      <c r="E89" s="47">
        <v>81.2</v>
      </c>
      <c r="F89" s="47" t="str">
        <f t="shared" si="1"/>
        <v>1701</v>
      </c>
    </row>
    <row r="90" spans="1:6" x14ac:dyDescent="0.25">
      <c r="A90" s="47">
        <v>1719</v>
      </c>
      <c r="B90" s="47" t="s">
        <v>276</v>
      </c>
      <c r="C90" s="47">
        <v>342</v>
      </c>
      <c r="D90" s="47">
        <v>53</v>
      </c>
      <c r="E90" s="47">
        <v>15.5</v>
      </c>
      <c r="F90" s="47" t="str">
        <f t="shared" si="1"/>
        <v>1719</v>
      </c>
    </row>
    <row r="91" spans="1:6" x14ac:dyDescent="0.25">
      <c r="A91" s="47">
        <v>1737</v>
      </c>
      <c r="B91" s="47" t="s">
        <v>275</v>
      </c>
      <c r="C91" s="47">
        <v>15339</v>
      </c>
      <c r="D91" s="47">
        <v>11635</v>
      </c>
      <c r="E91" s="47">
        <v>75.900000000000006</v>
      </c>
      <c r="F91" s="47" t="str">
        <f t="shared" si="1"/>
        <v>1737</v>
      </c>
    </row>
    <row r="92" spans="1:6" x14ac:dyDescent="0.25">
      <c r="A92" s="47">
        <v>1782</v>
      </c>
      <c r="B92" s="47" t="s">
        <v>274</v>
      </c>
      <c r="C92" s="47">
        <v>50</v>
      </c>
      <c r="D92" s="47">
        <v>27</v>
      </c>
      <c r="E92" s="47">
        <v>54</v>
      </c>
      <c r="F92" s="47" t="str">
        <f t="shared" si="1"/>
        <v>1782</v>
      </c>
    </row>
    <row r="93" spans="1:6" x14ac:dyDescent="0.25">
      <c r="A93" s="47">
        <v>1791</v>
      </c>
      <c r="B93" s="47" t="s">
        <v>273</v>
      </c>
      <c r="C93" s="47">
        <v>406</v>
      </c>
      <c r="D93" s="47">
        <v>106</v>
      </c>
      <c r="E93" s="47">
        <v>26.1</v>
      </c>
      <c r="F93" s="47" t="str">
        <f t="shared" si="1"/>
        <v>1791</v>
      </c>
    </row>
    <row r="94" spans="1:6" x14ac:dyDescent="0.25">
      <c r="A94" s="47">
        <v>1863</v>
      </c>
      <c r="B94" s="47" t="s">
        <v>272</v>
      </c>
      <c r="C94" s="47">
        <v>4744</v>
      </c>
      <c r="D94" s="47">
        <v>1848</v>
      </c>
      <c r="E94" s="47">
        <v>39</v>
      </c>
      <c r="F94" s="47" t="str">
        <f t="shared" si="1"/>
        <v>1863</v>
      </c>
    </row>
    <row r="95" spans="1:6" x14ac:dyDescent="0.25">
      <c r="A95" s="47">
        <v>1908</v>
      </c>
      <c r="B95" s="47" t="s">
        <v>271</v>
      </c>
      <c r="C95" s="47">
        <v>183</v>
      </c>
      <c r="D95" s="47">
        <v>72</v>
      </c>
      <c r="E95" s="47">
        <v>39.299999999999997</v>
      </c>
      <c r="F95" s="47" t="str">
        <f t="shared" si="1"/>
        <v>1908</v>
      </c>
    </row>
    <row r="96" spans="1:6" x14ac:dyDescent="0.25">
      <c r="A96" s="47">
        <v>1917</v>
      </c>
      <c r="B96" s="47" t="s">
        <v>270</v>
      </c>
      <c r="C96" s="47">
        <v>191</v>
      </c>
      <c r="D96" s="47">
        <v>80</v>
      </c>
      <c r="E96" s="47">
        <v>41.9</v>
      </c>
      <c r="F96" s="47" t="str">
        <f t="shared" si="1"/>
        <v>1917</v>
      </c>
    </row>
    <row r="97" spans="1:6" x14ac:dyDescent="0.25">
      <c r="A97" s="47">
        <v>1926</v>
      </c>
      <c r="B97" s="47" t="s">
        <v>269</v>
      </c>
      <c r="C97" s="47">
        <v>292</v>
      </c>
      <c r="D97" s="47">
        <v>94</v>
      </c>
      <c r="E97" s="47">
        <v>32.200000000000003</v>
      </c>
      <c r="F97" s="47" t="str">
        <f t="shared" si="1"/>
        <v>1926</v>
      </c>
    </row>
    <row r="98" spans="1:6" x14ac:dyDescent="0.25">
      <c r="A98" s="47">
        <v>1944</v>
      </c>
      <c r="B98" s="47" t="s">
        <v>268</v>
      </c>
      <c r="C98" s="47">
        <v>392</v>
      </c>
      <c r="D98" s="47">
        <v>276</v>
      </c>
      <c r="E98" s="47">
        <v>70.400000000000006</v>
      </c>
      <c r="F98" s="47" t="str">
        <f t="shared" si="1"/>
        <v>1944</v>
      </c>
    </row>
    <row r="99" spans="1:6" x14ac:dyDescent="0.25">
      <c r="A99" s="47">
        <v>1953</v>
      </c>
      <c r="B99" s="47" t="s">
        <v>267</v>
      </c>
      <c r="C99" s="47">
        <v>239</v>
      </c>
      <c r="D99" s="47">
        <v>51</v>
      </c>
      <c r="E99" s="47">
        <v>21.3</v>
      </c>
      <c r="F99" s="47" t="str">
        <f t="shared" si="1"/>
        <v>1953</v>
      </c>
    </row>
    <row r="100" spans="1:6" x14ac:dyDescent="0.25">
      <c r="A100" s="47">
        <v>1963</v>
      </c>
      <c r="B100" s="47" t="s">
        <v>266</v>
      </c>
      <c r="C100" s="47">
        <v>276</v>
      </c>
      <c r="D100" s="47">
        <v>110</v>
      </c>
      <c r="E100" s="47">
        <v>39.9</v>
      </c>
      <c r="F100" s="47" t="str">
        <f t="shared" si="1"/>
        <v>1963</v>
      </c>
    </row>
    <row r="101" spans="1:6" x14ac:dyDescent="0.25">
      <c r="A101" s="47">
        <v>1965</v>
      </c>
      <c r="B101" s="47" t="s">
        <v>265</v>
      </c>
      <c r="C101" s="47">
        <v>201</v>
      </c>
      <c r="D101" s="47">
        <v>83</v>
      </c>
      <c r="E101" s="47">
        <v>41.3</v>
      </c>
      <c r="F101" s="47" t="str">
        <f t="shared" si="1"/>
        <v>1965</v>
      </c>
    </row>
    <row r="102" spans="1:6" x14ac:dyDescent="0.25">
      <c r="A102" s="47">
        <v>1968</v>
      </c>
      <c r="B102" s="47" t="s">
        <v>264</v>
      </c>
      <c r="C102" s="47">
        <v>376</v>
      </c>
      <c r="D102" s="47">
        <v>137</v>
      </c>
      <c r="E102" s="47">
        <v>36.4</v>
      </c>
      <c r="F102" s="47" t="str">
        <f t="shared" si="1"/>
        <v>1968</v>
      </c>
    </row>
    <row r="103" spans="1:6" x14ac:dyDescent="0.25">
      <c r="A103" s="47">
        <v>1970</v>
      </c>
      <c r="B103" s="47" t="s">
        <v>263</v>
      </c>
      <c r="C103" s="47">
        <v>209</v>
      </c>
      <c r="D103" s="47">
        <v>124</v>
      </c>
      <c r="E103" s="47">
        <v>59.3</v>
      </c>
      <c r="F103" s="47" t="str">
        <f t="shared" si="1"/>
        <v>1970</v>
      </c>
    </row>
    <row r="104" spans="1:6" x14ac:dyDescent="0.25">
      <c r="A104" s="47">
        <v>1972</v>
      </c>
      <c r="B104" s="47" t="s">
        <v>262</v>
      </c>
      <c r="C104" s="47">
        <v>128</v>
      </c>
      <c r="D104" s="47">
        <v>51</v>
      </c>
      <c r="E104" s="47">
        <v>39.799999999999997</v>
      </c>
      <c r="F104" s="47" t="str">
        <f t="shared" si="1"/>
        <v>1972</v>
      </c>
    </row>
    <row r="105" spans="1:6" x14ac:dyDescent="0.25">
      <c r="A105" s="47">
        <v>1975</v>
      </c>
      <c r="B105" s="47" t="s">
        <v>261</v>
      </c>
      <c r="C105" s="47">
        <v>190</v>
      </c>
      <c r="D105" s="47">
        <v>104</v>
      </c>
      <c r="E105" s="47">
        <v>54.7</v>
      </c>
      <c r="F105" s="47" t="str">
        <f t="shared" si="1"/>
        <v>1975</v>
      </c>
    </row>
    <row r="106" spans="1:6" x14ac:dyDescent="0.25">
      <c r="A106" s="47">
        <v>1989</v>
      </c>
      <c r="B106" s="47" t="s">
        <v>260</v>
      </c>
      <c r="C106" s="47">
        <v>217</v>
      </c>
      <c r="D106" s="47">
        <v>92</v>
      </c>
      <c r="E106" s="47">
        <v>42.4</v>
      </c>
      <c r="F106" s="47" t="str">
        <f t="shared" si="1"/>
        <v>1989</v>
      </c>
    </row>
    <row r="107" spans="1:6" x14ac:dyDescent="0.25">
      <c r="A107" s="47">
        <v>2007</v>
      </c>
      <c r="B107" s="47" t="s">
        <v>259</v>
      </c>
      <c r="C107" s="47">
        <v>217</v>
      </c>
      <c r="D107" s="47">
        <v>122</v>
      </c>
      <c r="E107" s="47">
        <v>56.2</v>
      </c>
      <c r="F107" s="47" t="str">
        <f t="shared" si="1"/>
        <v>2007</v>
      </c>
    </row>
    <row r="108" spans="1:6" x14ac:dyDescent="0.25">
      <c r="A108" s="47">
        <v>2088</v>
      </c>
      <c r="B108" s="47" t="s">
        <v>258</v>
      </c>
      <c r="C108" s="47">
        <v>338</v>
      </c>
      <c r="D108" s="47">
        <v>159</v>
      </c>
      <c r="E108" s="47">
        <v>47</v>
      </c>
      <c r="F108" s="47" t="str">
        <f t="shared" si="1"/>
        <v>2088</v>
      </c>
    </row>
    <row r="109" spans="1:6" x14ac:dyDescent="0.25">
      <c r="A109" s="47">
        <v>2097</v>
      </c>
      <c r="B109" s="47" t="s">
        <v>257</v>
      </c>
      <c r="C109" s="47">
        <v>196</v>
      </c>
      <c r="D109" s="47">
        <v>77</v>
      </c>
      <c r="E109" s="47">
        <v>39.299999999999997</v>
      </c>
      <c r="F109" s="47" t="str">
        <f t="shared" si="1"/>
        <v>2097</v>
      </c>
    </row>
    <row r="110" spans="1:6" x14ac:dyDescent="0.25">
      <c r="A110" s="47">
        <v>2113</v>
      </c>
      <c r="B110" s="47" t="s">
        <v>256</v>
      </c>
      <c r="C110" s="47">
        <v>80</v>
      </c>
      <c r="D110" s="47">
        <v>46</v>
      </c>
      <c r="E110" s="47">
        <v>57.5</v>
      </c>
      <c r="F110" s="47" t="str">
        <f t="shared" si="1"/>
        <v>2113</v>
      </c>
    </row>
    <row r="111" spans="1:6" x14ac:dyDescent="0.25">
      <c r="A111" s="47">
        <v>2124</v>
      </c>
      <c r="B111" s="47" t="s">
        <v>255</v>
      </c>
      <c r="C111" s="47">
        <v>613</v>
      </c>
      <c r="D111" s="47">
        <v>328</v>
      </c>
      <c r="E111" s="47">
        <v>53.5</v>
      </c>
      <c r="F111" s="47" t="str">
        <f t="shared" si="1"/>
        <v>2124</v>
      </c>
    </row>
    <row r="112" spans="1:6" x14ac:dyDescent="0.25">
      <c r="A112" s="47">
        <v>2151</v>
      </c>
      <c r="B112" s="47" t="s">
        <v>254</v>
      </c>
      <c r="C112" s="47">
        <v>164</v>
      </c>
      <c r="D112" s="47">
        <v>76</v>
      </c>
      <c r="E112" s="47">
        <v>46.3</v>
      </c>
      <c r="F112" s="47" t="str">
        <f t="shared" si="1"/>
        <v>2151</v>
      </c>
    </row>
    <row r="113" spans="1:6" x14ac:dyDescent="0.25">
      <c r="A113" s="47">
        <v>2169</v>
      </c>
      <c r="B113" s="47" t="s">
        <v>253</v>
      </c>
      <c r="C113" s="47">
        <v>770</v>
      </c>
      <c r="D113" s="47">
        <v>343</v>
      </c>
      <c r="E113" s="47">
        <v>44.5</v>
      </c>
      <c r="F113" s="47" t="str">
        <f t="shared" si="1"/>
        <v>2169</v>
      </c>
    </row>
    <row r="114" spans="1:6" x14ac:dyDescent="0.25">
      <c r="A114" s="47">
        <v>2295</v>
      </c>
      <c r="B114" s="47" t="s">
        <v>252</v>
      </c>
      <c r="C114" s="47">
        <v>463</v>
      </c>
      <c r="D114" s="47">
        <v>187</v>
      </c>
      <c r="E114" s="47">
        <v>40.4</v>
      </c>
      <c r="F114" s="47" t="str">
        <f t="shared" si="1"/>
        <v>2295</v>
      </c>
    </row>
    <row r="115" spans="1:6" x14ac:dyDescent="0.25">
      <c r="A115" s="47">
        <v>2313</v>
      </c>
      <c r="B115" s="47" t="s">
        <v>251</v>
      </c>
      <c r="C115" s="47">
        <v>1646</v>
      </c>
      <c r="D115" s="47">
        <v>1074</v>
      </c>
      <c r="E115" s="47">
        <v>65.2</v>
      </c>
      <c r="F115" s="47" t="str">
        <f t="shared" si="1"/>
        <v>2313</v>
      </c>
    </row>
    <row r="116" spans="1:6" x14ac:dyDescent="0.25">
      <c r="A116" s="47">
        <v>2322</v>
      </c>
      <c r="B116" s="47" t="s">
        <v>250</v>
      </c>
      <c r="C116" s="47">
        <v>834</v>
      </c>
      <c r="D116" s="47">
        <v>386</v>
      </c>
      <c r="E116" s="47">
        <v>46.3</v>
      </c>
      <c r="F116" s="47" t="str">
        <f t="shared" si="1"/>
        <v>2322</v>
      </c>
    </row>
    <row r="117" spans="1:6" x14ac:dyDescent="0.25">
      <c r="A117" s="47">
        <v>2369</v>
      </c>
      <c r="B117" s="47" t="s">
        <v>249</v>
      </c>
      <c r="C117" s="47">
        <v>222</v>
      </c>
      <c r="D117" s="47">
        <v>67</v>
      </c>
      <c r="E117" s="47">
        <v>30.2</v>
      </c>
      <c r="F117" s="47" t="str">
        <f t="shared" si="1"/>
        <v>2369</v>
      </c>
    </row>
    <row r="118" spans="1:6" x14ac:dyDescent="0.25">
      <c r="A118" s="47">
        <v>2376</v>
      </c>
      <c r="B118" s="47" t="s">
        <v>248</v>
      </c>
      <c r="C118" s="47">
        <v>181</v>
      </c>
      <c r="D118" s="47">
        <v>62</v>
      </c>
      <c r="E118" s="47">
        <v>34.299999999999997</v>
      </c>
      <c r="F118" s="47" t="str">
        <f t="shared" si="1"/>
        <v>2376</v>
      </c>
    </row>
    <row r="119" spans="1:6" x14ac:dyDescent="0.25">
      <c r="A119" s="47">
        <v>2403</v>
      </c>
      <c r="B119" s="47" t="s">
        <v>247</v>
      </c>
      <c r="C119" s="47">
        <v>446</v>
      </c>
      <c r="D119" s="47">
        <v>136</v>
      </c>
      <c r="E119" s="47">
        <v>30.5</v>
      </c>
      <c r="F119" s="47" t="str">
        <f t="shared" si="1"/>
        <v>2403</v>
      </c>
    </row>
    <row r="120" spans="1:6" x14ac:dyDescent="0.25">
      <c r="A120" s="47">
        <v>2457</v>
      </c>
      <c r="B120" s="47" t="s">
        <v>246</v>
      </c>
      <c r="C120" s="47">
        <v>182</v>
      </c>
      <c r="D120" s="47">
        <v>73</v>
      </c>
      <c r="E120" s="47">
        <v>40.1</v>
      </c>
      <c r="F120" s="47" t="str">
        <f t="shared" si="1"/>
        <v>2457</v>
      </c>
    </row>
    <row r="121" spans="1:6" x14ac:dyDescent="0.25">
      <c r="A121" s="47">
        <v>2466</v>
      </c>
      <c r="B121" s="47" t="s">
        <v>245</v>
      </c>
      <c r="C121" s="47">
        <v>657</v>
      </c>
      <c r="D121" s="47">
        <v>56</v>
      </c>
      <c r="E121" s="47">
        <v>8.5</v>
      </c>
      <c r="F121" s="47" t="str">
        <f t="shared" si="1"/>
        <v>2466</v>
      </c>
    </row>
    <row r="122" spans="1:6" x14ac:dyDescent="0.25">
      <c r="A122" s="47">
        <v>2493</v>
      </c>
      <c r="B122" s="47" t="s">
        <v>244</v>
      </c>
      <c r="C122" s="47">
        <v>41</v>
      </c>
      <c r="D122" s="47">
        <v>29</v>
      </c>
      <c r="E122" s="47">
        <v>70.7</v>
      </c>
      <c r="F122" s="47" t="str">
        <f t="shared" si="1"/>
        <v>2493</v>
      </c>
    </row>
    <row r="123" spans="1:6" x14ac:dyDescent="0.25">
      <c r="A123" s="47">
        <v>2502</v>
      </c>
      <c r="B123" s="47" t="s">
        <v>243</v>
      </c>
      <c r="C123" s="47">
        <v>194</v>
      </c>
      <c r="D123" s="47">
        <v>79</v>
      </c>
      <c r="E123" s="47">
        <v>40.700000000000003</v>
      </c>
      <c r="F123" s="47" t="str">
        <f t="shared" si="1"/>
        <v>2502</v>
      </c>
    </row>
    <row r="124" spans="1:6" x14ac:dyDescent="0.25">
      <c r="A124" s="47">
        <v>2511</v>
      </c>
      <c r="B124" s="47" t="s">
        <v>242</v>
      </c>
      <c r="C124" s="47">
        <v>889</v>
      </c>
      <c r="D124" s="47">
        <v>363</v>
      </c>
      <c r="E124" s="47">
        <v>40.799999999999997</v>
      </c>
      <c r="F124" s="47" t="str">
        <f t="shared" si="1"/>
        <v>2511</v>
      </c>
    </row>
    <row r="125" spans="1:6" x14ac:dyDescent="0.25">
      <c r="A125" s="47">
        <v>2520</v>
      </c>
      <c r="B125" s="47" t="s">
        <v>241</v>
      </c>
      <c r="C125" s="47">
        <v>128</v>
      </c>
      <c r="D125" s="47">
        <v>39</v>
      </c>
      <c r="E125" s="47">
        <v>30.5</v>
      </c>
      <c r="F125" s="47" t="str">
        <f t="shared" si="1"/>
        <v>2520</v>
      </c>
    </row>
    <row r="126" spans="1:6" x14ac:dyDescent="0.25">
      <c r="A126" s="47">
        <v>2556</v>
      </c>
      <c r="B126" s="47" t="s">
        <v>240</v>
      </c>
      <c r="C126" s="47">
        <v>161</v>
      </c>
      <c r="D126" s="47">
        <v>80</v>
      </c>
      <c r="E126" s="47">
        <v>49.7</v>
      </c>
      <c r="F126" s="47" t="str">
        <f t="shared" si="1"/>
        <v>2556</v>
      </c>
    </row>
    <row r="127" spans="1:6" x14ac:dyDescent="0.25">
      <c r="A127" s="47">
        <v>2673</v>
      </c>
      <c r="B127" s="47" t="s">
        <v>239</v>
      </c>
      <c r="C127" s="47">
        <v>285</v>
      </c>
      <c r="D127" s="47">
        <v>138</v>
      </c>
      <c r="E127" s="47">
        <v>48.4</v>
      </c>
      <c r="F127" s="47" t="str">
        <f t="shared" si="1"/>
        <v>2673</v>
      </c>
    </row>
    <row r="128" spans="1:6" x14ac:dyDescent="0.25">
      <c r="A128" s="47">
        <v>2682</v>
      </c>
      <c r="B128" s="47" t="s">
        <v>2</v>
      </c>
      <c r="C128" s="47">
        <v>245</v>
      </c>
      <c r="D128" s="47">
        <v>107</v>
      </c>
      <c r="E128" s="47">
        <v>43.7</v>
      </c>
      <c r="F128" s="47" t="str">
        <f t="shared" si="1"/>
        <v>2682</v>
      </c>
    </row>
    <row r="129" spans="1:6" x14ac:dyDescent="0.25">
      <c r="A129" s="47">
        <v>2709</v>
      </c>
      <c r="B129" s="47" t="s">
        <v>238</v>
      </c>
      <c r="C129" s="47">
        <v>755</v>
      </c>
      <c r="D129" s="47">
        <v>281</v>
      </c>
      <c r="E129" s="47">
        <v>37.200000000000003</v>
      </c>
      <c r="F129" s="47" t="str">
        <f t="shared" si="1"/>
        <v>2709</v>
      </c>
    </row>
    <row r="130" spans="1:6" x14ac:dyDescent="0.25">
      <c r="A130" s="47">
        <v>2718</v>
      </c>
      <c r="B130" s="47" t="s">
        <v>237</v>
      </c>
      <c r="C130" s="47">
        <v>212</v>
      </c>
      <c r="D130" s="47">
        <v>79</v>
      </c>
      <c r="E130" s="47">
        <v>37.299999999999997</v>
      </c>
      <c r="F130" s="47" t="str">
        <f t="shared" si="1"/>
        <v>2718</v>
      </c>
    </row>
    <row r="131" spans="1:6" x14ac:dyDescent="0.25">
      <c r="A131" s="47">
        <v>2727</v>
      </c>
      <c r="B131" s="47" t="s">
        <v>236</v>
      </c>
      <c r="C131" s="47">
        <v>329</v>
      </c>
      <c r="D131" s="47">
        <v>99</v>
      </c>
      <c r="E131" s="47">
        <v>30.1</v>
      </c>
      <c r="F131" s="47" t="str">
        <f t="shared" si="1"/>
        <v>2727</v>
      </c>
    </row>
    <row r="132" spans="1:6" x14ac:dyDescent="0.25">
      <c r="A132" s="47">
        <v>2754</v>
      </c>
      <c r="B132" s="47" t="s">
        <v>235</v>
      </c>
      <c r="C132" s="47">
        <v>221</v>
      </c>
      <c r="D132" s="47">
        <v>71</v>
      </c>
      <c r="E132" s="47">
        <v>32.1</v>
      </c>
      <c r="F132" s="47" t="str">
        <f t="shared" ref="F132:F195" si="2">TEXT(A132,"0000")</f>
        <v>2754</v>
      </c>
    </row>
    <row r="133" spans="1:6" x14ac:dyDescent="0.25">
      <c r="A133" s="47">
        <v>2763</v>
      </c>
      <c r="B133" s="47" t="s">
        <v>234</v>
      </c>
      <c r="C133" s="47">
        <v>330</v>
      </c>
      <c r="D133" s="47">
        <v>125</v>
      </c>
      <c r="E133" s="47">
        <v>37.9</v>
      </c>
      <c r="F133" s="47" t="str">
        <f t="shared" si="2"/>
        <v>2763</v>
      </c>
    </row>
    <row r="134" spans="1:6" x14ac:dyDescent="0.25">
      <c r="A134" s="47">
        <v>2766</v>
      </c>
      <c r="B134" s="47" t="s">
        <v>233</v>
      </c>
      <c r="C134" s="47">
        <v>159</v>
      </c>
      <c r="D134" s="47">
        <v>33</v>
      </c>
      <c r="E134" s="47">
        <v>20.8</v>
      </c>
      <c r="F134" s="47" t="str">
        <f t="shared" si="2"/>
        <v>2766</v>
      </c>
    </row>
    <row r="135" spans="1:6" x14ac:dyDescent="0.25">
      <c r="A135" s="47">
        <v>2772</v>
      </c>
      <c r="B135" s="47" t="s">
        <v>232</v>
      </c>
      <c r="C135" s="47">
        <v>110</v>
      </c>
      <c r="D135" s="47">
        <v>70</v>
      </c>
      <c r="E135" s="47">
        <v>63.6</v>
      </c>
      <c r="F135" s="47" t="str">
        <f t="shared" si="2"/>
        <v>2772</v>
      </c>
    </row>
    <row r="136" spans="1:6" x14ac:dyDescent="0.25">
      <c r="A136" s="47">
        <v>2781</v>
      </c>
      <c r="B136" s="47" t="s">
        <v>231</v>
      </c>
      <c r="C136" s="47">
        <v>542</v>
      </c>
      <c r="D136" s="47">
        <v>287</v>
      </c>
      <c r="E136" s="47">
        <v>53</v>
      </c>
      <c r="F136" s="47" t="str">
        <f t="shared" si="2"/>
        <v>2781</v>
      </c>
    </row>
    <row r="137" spans="1:6" x14ac:dyDescent="0.25">
      <c r="A137" s="47">
        <v>2826</v>
      </c>
      <c r="B137" s="47" t="s">
        <v>230</v>
      </c>
      <c r="C137" s="47">
        <v>600</v>
      </c>
      <c r="D137" s="47">
        <v>219</v>
      </c>
      <c r="E137" s="47">
        <v>36.5</v>
      </c>
      <c r="F137" s="47" t="str">
        <f t="shared" si="2"/>
        <v>2826</v>
      </c>
    </row>
    <row r="138" spans="1:6" x14ac:dyDescent="0.25">
      <c r="A138" s="47">
        <v>2834</v>
      </c>
      <c r="B138" s="47" t="s">
        <v>229</v>
      </c>
      <c r="C138" s="47">
        <v>111</v>
      </c>
      <c r="D138" s="47">
        <v>84</v>
      </c>
      <c r="E138" s="47">
        <v>75.7</v>
      </c>
      <c r="F138" s="47" t="str">
        <f t="shared" si="2"/>
        <v>2834</v>
      </c>
    </row>
    <row r="139" spans="1:6" x14ac:dyDescent="0.25">
      <c r="A139" s="47">
        <v>2846</v>
      </c>
      <c r="B139" s="47" t="s">
        <v>228</v>
      </c>
      <c r="C139" s="47">
        <v>162</v>
      </c>
      <c r="D139" s="47">
        <v>56</v>
      </c>
      <c r="E139" s="47">
        <v>34.6</v>
      </c>
      <c r="F139" s="47" t="str">
        <f t="shared" si="2"/>
        <v>2846</v>
      </c>
    </row>
    <row r="140" spans="1:6" x14ac:dyDescent="0.25">
      <c r="A140" s="47">
        <v>2862</v>
      </c>
      <c r="B140" s="47" t="s">
        <v>227</v>
      </c>
      <c r="C140" s="47">
        <v>308</v>
      </c>
      <c r="D140" s="47">
        <v>160</v>
      </c>
      <c r="E140" s="47">
        <v>51.9</v>
      </c>
      <c r="F140" s="47" t="str">
        <f t="shared" si="2"/>
        <v>2862</v>
      </c>
    </row>
    <row r="141" spans="1:6" x14ac:dyDescent="0.25">
      <c r="A141" s="47">
        <v>2977</v>
      </c>
      <c r="B141" s="47" t="s">
        <v>226</v>
      </c>
      <c r="C141" s="47">
        <v>253</v>
      </c>
      <c r="D141" s="47">
        <v>55</v>
      </c>
      <c r="E141" s="47">
        <v>21.7</v>
      </c>
      <c r="F141" s="47" t="str">
        <f t="shared" si="2"/>
        <v>2977</v>
      </c>
    </row>
    <row r="142" spans="1:6" x14ac:dyDescent="0.25">
      <c r="A142" s="47">
        <v>2988</v>
      </c>
      <c r="B142" s="47" t="s">
        <v>225</v>
      </c>
      <c r="C142" s="47">
        <v>349</v>
      </c>
      <c r="D142" s="47">
        <v>51</v>
      </c>
      <c r="E142" s="47">
        <v>14.6</v>
      </c>
      <c r="F142" s="47" t="str">
        <f t="shared" si="2"/>
        <v>2988</v>
      </c>
    </row>
    <row r="143" spans="1:6" x14ac:dyDescent="0.25">
      <c r="A143" s="47">
        <v>3029</v>
      </c>
      <c r="B143" s="47" t="s">
        <v>224</v>
      </c>
      <c r="C143" s="47">
        <v>438</v>
      </c>
      <c r="D143" s="47">
        <v>223</v>
      </c>
      <c r="E143" s="47">
        <v>50.9</v>
      </c>
      <c r="F143" s="47" t="str">
        <f t="shared" si="2"/>
        <v>3029</v>
      </c>
    </row>
    <row r="144" spans="1:6" x14ac:dyDescent="0.25">
      <c r="A144" s="47">
        <v>3033</v>
      </c>
      <c r="B144" s="47" t="s">
        <v>223</v>
      </c>
      <c r="C144" s="47">
        <v>200</v>
      </c>
      <c r="D144" s="47">
        <v>88</v>
      </c>
      <c r="E144" s="47">
        <v>44</v>
      </c>
      <c r="F144" s="47" t="str">
        <f t="shared" si="2"/>
        <v>3033</v>
      </c>
    </row>
    <row r="145" spans="1:6" x14ac:dyDescent="0.25">
      <c r="A145" s="47">
        <v>3042</v>
      </c>
      <c r="B145" s="47" t="s">
        <v>222</v>
      </c>
      <c r="C145" s="47">
        <v>335</v>
      </c>
      <c r="D145" s="47">
        <v>97</v>
      </c>
      <c r="E145" s="47">
        <v>29</v>
      </c>
      <c r="F145" s="47" t="str">
        <f t="shared" si="2"/>
        <v>3042</v>
      </c>
    </row>
    <row r="146" spans="1:6" x14ac:dyDescent="0.25">
      <c r="A146" s="47">
        <v>3060</v>
      </c>
      <c r="B146" s="47" t="s">
        <v>221</v>
      </c>
      <c r="C146" s="47">
        <v>552</v>
      </c>
      <c r="D146" s="47">
        <v>257</v>
      </c>
      <c r="E146" s="47">
        <v>46.6</v>
      </c>
      <c r="F146" s="47" t="str">
        <f t="shared" si="2"/>
        <v>3060</v>
      </c>
    </row>
    <row r="147" spans="1:6" x14ac:dyDescent="0.25">
      <c r="A147" s="47">
        <v>3105</v>
      </c>
      <c r="B147" s="47" t="s">
        <v>220</v>
      </c>
      <c r="C147" s="47">
        <v>591</v>
      </c>
      <c r="D147" s="47">
        <v>243</v>
      </c>
      <c r="E147" s="47">
        <v>41.1</v>
      </c>
      <c r="F147" s="47" t="str">
        <f t="shared" si="2"/>
        <v>3105</v>
      </c>
    </row>
    <row r="148" spans="1:6" x14ac:dyDescent="0.25">
      <c r="A148" s="47">
        <v>3114</v>
      </c>
      <c r="B148" s="47" t="s">
        <v>219</v>
      </c>
      <c r="C148" s="47">
        <v>1613</v>
      </c>
      <c r="D148" s="47">
        <v>475</v>
      </c>
      <c r="E148" s="47">
        <v>29.4</v>
      </c>
      <c r="F148" s="47" t="str">
        <f t="shared" si="2"/>
        <v>3114</v>
      </c>
    </row>
    <row r="149" spans="1:6" x14ac:dyDescent="0.25">
      <c r="A149" s="47">
        <v>3119</v>
      </c>
      <c r="B149" s="47" t="s">
        <v>218</v>
      </c>
      <c r="C149" s="47">
        <v>386</v>
      </c>
      <c r="D149" s="47">
        <v>105</v>
      </c>
      <c r="E149" s="47">
        <v>27.2</v>
      </c>
      <c r="F149" s="47" t="str">
        <f t="shared" si="2"/>
        <v>3119</v>
      </c>
    </row>
    <row r="150" spans="1:6" x14ac:dyDescent="0.25">
      <c r="A150" s="47">
        <v>3141</v>
      </c>
      <c r="B150" s="47" t="s">
        <v>217</v>
      </c>
      <c r="C150" s="47">
        <v>6452</v>
      </c>
      <c r="D150" s="47">
        <v>2513</v>
      </c>
      <c r="E150" s="47">
        <v>38.9</v>
      </c>
      <c r="F150" s="47" t="str">
        <f t="shared" si="2"/>
        <v>3141</v>
      </c>
    </row>
    <row r="151" spans="1:6" x14ac:dyDescent="0.25">
      <c r="A151" s="47">
        <v>3150</v>
      </c>
      <c r="B151" s="47" t="s">
        <v>216</v>
      </c>
      <c r="C151" s="47">
        <v>419</v>
      </c>
      <c r="D151" s="47">
        <v>175</v>
      </c>
      <c r="E151" s="47">
        <v>41.8</v>
      </c>
      <c r="F151" s="47" t="str">
        <f t="shared" si="2"/>
        <v>3150</v>
      </c>
    </row>
    <row r="152" spans="1:6" x14ac:dyDescent="0.25">
      <c r="A152" s="47">
        <v>3154</v>
      </c>
      <c r="B152" s="47" t="s">
        <v>215</v>
      </c>
      <c r="C152" s="47">
        <v>238</v>
      </c>
      <c r="D152" s="47">
        <v>87</v>
      </c>
      <c r="E152" s="47">
        <v>36.6</v>
      </c>
      <c r="F152" s="47" t="str">
        <f t="shared" si="2"/>
        <v>3154</v>
      </c>
    </row>
    <row r="153" spans="1:6" x14ac:dyDescent="0.25">
      <c r="A153" s="47">
        <v>3168</v>
      </c>
      <c r="B153" s="47" t="s">
        <v>214</v>
      </c>
      <c r="C153" s="47">
        <v>273</v>
      </c>
      <c r="D153" s="47">
        <v>119</v>
      </c>
      <c r="E153" s="47">
        <v>43.6</v>
      </c>
      <c r="F153" s="47" t="str">
        <f t="shared" si="2"/>
        <v>3168</v>
      </c>
    </row>
    <row r="154" spans="1:6" x14ac:dyDescent="0.25">
      <c r="A154" s="47">
        <v>3186</v>
      </c>
      <c r="B154" s="47" t="s">
        <v>213</v>
      </c>
      <c r="C154" s="47">
        <v>167</v>
      </c>
      <c r="D154" s="47">
        <v>33</v>
      </c>
      <c r="E154" s="47">
        <v>19.8</v>
      </c>
      <c r="F154" s="47" t="str">
        <f t="shared" si="2"/>
        <v>3186</v>
      </c>
    </row>
    <row r="155" spans="1:6" x14ac:dyDescent="0.25">
      <c r="A155" s="47">
        <v>3195</v>
      </c>
      <c r="B155" s="47" t="s">
        <v>212</v>
      </c>
      <c r="C155" s="47">
        <v>535</v>
      </c>
      <c r="D155" s="47">
        <v>266</v>
      </c>
      <c r="E155" s="47">
        <v>49.7</v>
      </c>
      <c r="F155" s="47" t="str">
        <f t="shared" si="2"/>
        <v>3195</v>
      </c>
    </row>
    <row r="156" spans="1:6" x14ac:dyDescent="0.25">
      <c r="A156" s="47">
        <v>3204</v>
      </c>
      <c r="B156" s="47" t="s">
        <v>211</v>
      </c>
      <c r="C156" s="47">
        <v>481</v>
      </c>
      <c r="D156" s="47">
        <v>104</v>
      </c>
      <c r="E156" s="47">
        <v>21.6</v>
      </c>
      <c r="F156" s="47" t="str">
        <f t="shared" si="2"/>
        <v>3204</v>
      </c>
    </row>
    <row r="157" spans="1:6" x14ac:dyDescent="0.25">
      <c r="A157" s="47">
        <v>3231</v>
      </c>
      <c r="B157" s="47" t="s">
        <v>210</v>
      </c>
      <c r="C157" s="47">
        <v>3128</v>
      </c>
      <c r="D157" s="47">
        <v>719</v>
      </c>
      <c r="E157" s="47">
        <v>23</v>
      </c>
      <c r="F157" s="47" t="str">
        <f t="shared" si="2"/>
        <v>3231</v>
      </c>
    </row>
    <row r="158" spans="1:6" x14ac:dyDescent="0.25">
      <c r="A158" s="47">
        <v>3312</v>
      </c>
      <c r="B158" s="47" t="s">
        <v>209</v>
      </c>
      <c r="C158" s="47">
        <v>817</v>
      </c>
      <c r="D158" s="47">
        <v>548</v>
      </c>
      <c r="E158" s="47">
        <v>67.099999999999994</v>
      </c>
      <c r="F158" s="47" t="str">
        <f t="shared" si="2"/>
        <v>3312</v>
      </c>
    </row>
    <row r="159" spans="1:6" x14ac:dyDescent="0.25">
      <c r="A159" s="47">
        <v>3330</v>
      </c>
      <c r="B159" s="47" t="s">
        <v>208</v>
      </c>
      <c r="C159" s="47">
        <v>155</v>
      </c>
      <c r="D159" s="47">
        <v>48</v>
      </c>
      <c r="E159" s="47">
        <v>31</v>
      </c>
      <c r="F159" s="47" t="str">
        <f t="shared" si="2"/>
        <v>3330</v>
      </c>
    </row>
    <row r="160" spans="1:6" x14ac:dyDescent="0.25">
      <c r="A160" s="47">
        <v>3348</v>
      </c>
      <c r="B160" s="47" t="s">
        <v>207</v>
      </c>
      <c r="C160" s="47">
        <v>207</v>
      </c>
      <c r="D160" s="47">
        <v>70</v>
      </c>
      <c r="E160" s="47">
        <v>33.799999999999997</v>
      </c>
      <c r="F160" s="47" t="str">
        <f t="shared" si="2"/>
        <v>3348</v>
      </c>
    </row>
    <row r="161" spans="1:6" x14ac:dyDescent="0.25">
      <c r="A161" s="47">
        <v>3375</v>
      </c>
      <c r="B161" s="47" t="s">
        <v>206</v>
      </c>
      <c r="C161" s="47">
        <v>777</v>
      </c>
      <c r="D161" s="47">
        <v>366</v>
      </c>
      <c r="E161" s="47">
        <v>47.1</v>
      </c>
      <c r="F161" s="47" t="str">
        <f t="shared" si="2"/>
        <v>3375</v>
      </c>
    </row>
    <row r="162" spans="1:6" x14ac:dyDescent="0.25">
      <c r="A162" s="47">
        <v>3420</v>
      </c>
      <c r="B162" s="47" t="s">
        <v>205</v>
      </c>
      <c r="C162" s="47">
        <v>314</v>
      </c>
      <c r="D162" s="47">
        <v>133</v>
      </c>
      <c r="E162" s="47">
        <v>42.4</v>
      </c>
      <c r="F162" s="47" t="str">
        <f t="shared" si="2"/>
        <v>3420</v>
      </c>
    </row>
    <row r="163" spans="1:6" x14ac:dyDescent="0.25">
      <c r="A163" s="47">
        <v>3465</v>
      </c>
      <c r="B163" s="47" t="s">
        <v>204</v>
      </c>
      <c r="C163" s="47">
        <v>159</v>
      </c>
      <c r="D163" s="47">
        <v>98</v>
      </c>
      <c r="E163" s="47">
        <v>61.6</v>
      </c>
      <c r="F163" s="47" t="str">
        <f t="shared" si="2"/>
        <v>3465</v>
      </c>
    </row>
    <row r="164" spans="1:6" x14ac:dyDescent="0.25">
      <c r="A164" s="47">
        <v>3537</v>
      </c>
      <c r="B164" s="47" t="s">
        <v>203</v>
      </c>
      <c r="C164" s="47">
        <v>112</v>
      </c>
      <c r="D164" s="47">
        <v>87</v>
      </c>
      <c r="E164" s="47">
        <v>77.7</v>
      </c>
      <c r="F164" s="47" t="str">
        <f t="shared" si="2"/>
        <v>3537</v>
      </c>
    </row>
    <row r="165" spans="1:6" x14ac:dyDescent="0.25">
      <c r="A165" s="47">
        <v>3555</v>
      </c>
      <c r="B165" s="47" t="s">
        <v>202</v>
      </c>
      <c r="C165" s="47">
        <v>263</v>
      </c>
      <c r="D165" s="47">
        <v>52</v>
      </c>
      <c r="E165" s="47">
        <v>19.8</v>
      </c>
      <c r="F165" s="47" t="str">
        <f t="shared" si="2"/>
        <v>3555</v>
      </c>
    </row>
    <row r="166" spans="1:6" x14ac:dyDescent="0.25">
      <c r="A166" s="47">
        <v>3600</v>
      </c>
      <c r="B166" s="47" t="s">
        <v>201</v>
      </c>
      <c r="C166" s="47">
        <v>975</v>
      </c>
      <c r="D166" s="47">
        <v>369</v>
      </c>
      <c r="E166" s="47">
        <v>37.799999999999997</v>
      </c>
      <c r="F166" s="47" t="str">
        <f t="shared" si="2"/>
        <v>3600</v>
      </c>
    </row>
    <row r="167" spans="1:6" x14ac:dyDescent="0.25">
      <c r="A167" s="47">
        <v>3609</v>
      </c>
      <c r="B167" s="47" t="s">
        <v>200</v>
      </c>
      <c r="C167" s="47">
        <v>233</v>
      </c>
      <c r="D167" s="47">
        <v>130</v>
      </c>
      <c r="E167" s="47">
        <v>55.8</v>
      </c>
      <c r="F167" s="47" t="str">
        <f t="shared" si="2"/>
        <v>3609</v>
      </c>
    </row>
    <row r="168" spans="1:6" x14ac:dyDescent="0.25">
      <c r="A168" s="47">
        <v>3645</v>
      </c>
      <c r="B168" s="47" t="s">
        <v>199</v>
      </c>
      <c r="C168" s="47">
        <v>1327</v>
      </c>
      <c r="D168" s="47">
        <v>524</v>
      </c>
      <c r="E168" s="47">
        <v>39.5</v>
      </c>
      <c r="F168" s="47" t="str">
        <f t="shared" si="2"/>
        <v>3645</v>
      </c>
    </row>
    <row r="169" spans="1:6" x14ac:dyDescent="0.25">
      <c r="A169" s="47">
        <v>3691</v>
      </c>
      <c r="B169" s="47" t="s">
        <v>198</v>
      </c>
      <c r="C169" s="47">
        <v>300</v>
      </c>
      <c r="D169" s="47">
        <v>124</v>
      </c>
      <c r="E169" s="47">
        <v>41.3</v>
      </c>
      <c r="F169" s="47" t="str">
        <f t="shared" si="2"/>
        <v>3691</v>
      </c>
    </row>
    <row r="170" spans="1:6" x14ac:dyDescent="0.25">
      <c r="A170" s="47">
        <v>3715</v>
      </c>
      <c r="B170" s="47" t="s">
        <v>197</v>
      </c>
      <c r="C170" s="47">
        <v>3450</v>
      </c>
      <c r="D170" s="47">
        <v>814</v>
      </c>
      <c r="E170" s="47">
        <v>23.6</v>
      </c>
      <c r="F170" s="47" t="str">
        <f t="shared" si="2"/>
        <v>3715</v>
      </c>
    </row>
    <row r="171" spans="1:6" x14ac:dyDescent="0.25">
      <c r="A171" s="47">
        <v>3744</v>
      </c>
      <c r="B171" s="47" t="s">
        <v>196</v>
      </c>
      <c r="C171" s="47">
        <v>309</v>
      </c>
      <c r="D171" s="47">
        <v>62</v>
      </c>
      <c r="E171" s="47">
        <v>20.100000000000001</v>
      </c>
      <c r="F171" s="47" t="str">
        <f t="shared" si="2"/>
        <v>3744</v>
      </c>
    </row>
    <row r="172" spans="1:6" x14ac:dyDescent="0.25">
      <c r="A172" s="47">
        <v>3798</v>
      </c>
      <c r="B172" s="47" t="s">
        <v>195</v>
      </c>
      <c r="C172" s="47">
        <v>296</v>
      </c>
      <c r="D172" s="47">
        <v>83</v>
      </c>
      <c r="E172" s="47">
        <v>28</v>
      </c>
      <c r="F172" s="47" t="str">
        <f t="shared" si="2"/>
        <v>3798</v>
      </c>
    </row>
    <row r="173" spans="1:6" x14ac:dyDescent="0.25">
      <c r="A173" s="47">
        <v>3816</v>
      </c>
      <c r="B173" s="47" t="s">
        <v>194</v>
      </c>
      <c r="C173" s="47">
        <v>201</v>
      </c>
      <c r="D173" s="47">
        <v>81</v>
      </c>
      <c r="E173" s="47">
        <v>40.299999999999997</v>
      </c>
      <c r="F173" s="47" t="str">
        <f t="shared" si="2"/>
        <v>3816</v>
      </c>
    </row>
    <row r="174" spans="1:6" x14ac:dyDescent="0.25">
      <c r="A174" s="47">
        <v>3841</v>
      </c>
      <c r="B174" s="47" t="s">
        <v>193</v>
      </c>
      <c r="C174" s="47">
        <v>351</v>
      </c>
      <c r="D174" s="47">
        <v>121</v>
      </c>
      <c r="E174" s="47">
        <v>34.5</v>
      </c>
      <c r="F174" s="47" t="str">
        <f t="shared" si="2"/>
        <v>3841</v>
      </c>
    </row>
    <row r="175" spans="1:6" x14ac:dyDescent="0.25">
      <c r="A175" s="47">
        <v>3897</v>
      </c>
      <c r="B175" s="47" t="s">
        <v>192</v>
      </c>
      <c r="C175" s="47">
        <v>58</v>
      </c>
      <c r="D175" s="47">
        <v>41</v>
      </c>
      <c r="E175" s="47">
        <v>70.7</v>
      </c>
      <c r="F175" s="47" t="str">
        <f t="shared" si="2"/>
        <v>3897</v>
      </c>
    </row>
    <row r="176" spans="1:6" x14ac:dyDescent="0.25">
      <c r="A176" s="47">
        <v>3906</v>
      </c>
      <c r="B176" s="47" t="s">
        <v>191</v>
      </c>
      <c r="C176" s="47">
        <v>223</v>
      </c>
      <c r="D176" s="47">
        <v>69</v>
      </c>
      <c r="E176" s="47">
        <v>30.9</v>
      </c>
      <c r="F176" s="47" t="str">
        <f t="shared" si="2"/>
        <v>3906</v>
      </c>
    </row>
    <row r="177" spans="1:6" x14ac:dyDescent="0.25">
      <c r="A177" s="47">
        <v>3942</v>
      </c>
      <c r="B177" s="47" t="s">
        <v>190</v>
      </c>
      <c r="C177" s="47">
        <v>301</v>
      </c>
      <c r="D177" s="47">
        <v>97</v>
      </c>
      <c r="E177" s="47">
        <v>32.200000000000003</v>
      </c>
      <c r="F177" s="47" t="str">
        <f t="shared" si="2"/>
        <v>3942</v>
      </c>
    </row>
    <row r="178" spans="1:6" x14ac:dyDescent="0.25">
      <c r="A178" s="47">
        <v>3978</v>
      </c>
      <c r="B178" s="47" t="s">
        <v>189</v>
      </c>
      <c r="C178" s="47">
        <v>203</v>
      </c>
      <c r="D178" s="47">
        <v>96</v>
      </c>
      <c r="E178" s="47">
        <v>47.3</v>
      </c>
      <c r="F178" s="47" t="str">
        <f t="shared" si="2"/>
        <v>3978</v>
      </c>
    </row>
    <row r="179" spans="1:6" x14ac:dyDescent="0.25">
      <c r="A179" s="47">
        <v>4023</v>
      </c>
      <c r="B179" s="47" t="s">
        <v>188</v>
      </c>
      <c r="C179" s="47">
        <v>340</v>
      </c>
      <c r="D179" s="47">
        <v>121</v>
      </c>
      <c r="E179" s="47">
        <v>35.6</v>
      </c>
      <c r="F179" s="47" t="str">
        <f t="shared" si="2"/>
        <v>4023</v>
      </c>
    </row>
    <row r="180" spans="1:6" x14ac:dyDescent="0.25">
      <c r="A180" s="47">
        <v>4033</v>
      </c>
      <c r="B180" s="47" t="s">
        <v>187</v>
      </c>
      <c r="C180" s="47">
        <v>304</v>
      </c>
      <c r="D180" s="47">
        <v>183</v>
      </c>
      <c r="E180" s="47">
        <v>60.2</v>
      </c>
      <c r="F180" s="47" t="str">
        <f t="shared" si="2"/>
        <v>4033</v>
      </c>
    </row>
    <row r="181" spans="1:6" x14ac:dyDescent="0.25">
      <c r="A181" s="47">
        <v>4041</v>
      </c>
      <c r="B181" s="47" t="s">
        <v>186</v>
      </c>
      <c r="C181" s="47">
        <v>530</v>
      </c>
      <c r="D181" s="47">
        <v>367</v>
      </c>
      <c r="E181" s="47">
        <v>69.2</v>
      </c>
      <c r="F181" s="47" t="str">
        <f t="shared" si="2"/>
        <v>4041</v>
      </c>
    </row>
    <row r="182" spans="1:6" x14ac:dyDescent="0.25">
      <c r="A182" s="47">
        <v>4043</v>
      </c>
      <c r="B182" s="47" t="s">
        <v>185</v>
      </c>
      <c r="C182" s="47">
        <v>318</v>
      </c>
      <c r="D182" s="47">
        <v>122</v>
      </c>
      <c r="E182" s="47">
        <v>38.4</v>
      </c>
      <c r="F182" s="47" t="str">
        <f t="shared" si="2"/>
        <v>4043</v>
      </c>
    </row>
    <row r="183" spans="1:6" x14ac:dyDescent="0.25">
      <c r="A183" s="47">
        <v>4068</v>
      </c>
      <c r="B183" s="47" t="s">
        <v>184</v>
      </c>
      <c r="C183" s="47">
        <v>126</v>
      </c>
      <c r="D183" s="47">
        <v>46</v>
      </c>
      <c r="E183" s="47">
        <v>36.5</v>
      </c>
      <c r="F183" s="47" t="str">
        <f t="shared" si="2"/>
        <v>4068</v>
      </c>
    </row>
    <row r="184" spans="1:6" x14ac:dyDescent="0.25">
      <c r="A184" s="47">
        <v>4086</v>
      </c>
      <c r="B184" s="47" t="s">
        <v>183</v>
      </c>
      <c r="C184" s="47">
        <v>981</v>
      </c>
      <c r="D184" s="47">
        <v>304</v>
      </c>
      <c r="E184" s="47">
        <v>31</v>
      </c>
      <c r="F184" s="47" t="str">
        <f t="shared" si="2"/>
        <v>4086</v>
      </c>
    </row>
    <row r="185" spans="1:6" x14ac:dyDescent="0.25">
      <c r="A185" s="47">
        <v>4104</v>
      </c>
      <c r="B185" s="47" t="s">
        <v>182</v>
      </c>
      <c r="C185" s="47">
        <v>2326</v>
      </c>
      <c r="D185" s="47">
        <v>1344</v>
      </c>
      <c r="E185" s="47">
        <v>57.8</v>
      </c>
      <c r="F185" s="47" t="str">
        <f t="shared" si="2"/>
        <v>4104</v>
      </c>
    </row>
    <row r="186" spans="1:6" x14ac:dyDescent="0.25">
      <c r="A186" s="47">
        <v>4122</v>
      </c>
      <c r="B186" s="47" t="s">
        <v>181</v>
      </c>
      <c r="C186" s="47">
        <v>210</v>
      </c>
      <c r="D186" s="47">
        <v>40</v>
      </c>
      <c r="E186" s="47">
        <v>19</v>
      </c>
      <c r="F186" s="47" t="str">
        <f t="shared" si="2"/>
        <v>4122</v>
      </c>
    </row>
    <row r="187" spans="1:6" x14ac:dyDescent="0.25">
      <c r="A187" s="47">
        <v>4131</v>
      </c>
      <c r="B187" s="47" t="s">
        <v>180</v>
      </c>
      <c r="C187" s="47">
        <v>1811</v>
      </c>
      <c r="D187" s="47">
        <v>1058</v>
      </c>
      <c r="E187" s="47">
        <v>58.4</v>
      </c>
      <c r="F187" s="47" t="str">
        <f t="shared" si="2"/>
        <v>4131</v>
      </c>
    </row>
    <row r="188" spans="1:6" x14ac:dyDescent="0.25">
      <c r="A188" s="47">
        <v>4149</v>
      </c>
      <c r="B188" s="47" t="s">
        <v>179</v>
      </c>
      <c r="C188" s="47">
        <v>645</v>
      </c>
      <c r="D188" s="47">
        <v>196</v>
      </c>
      <c r="E188" s="47">
        <v>30.4</v>
      </c>
      <c r="F188" s="47" t="str">
        <f t="shared" si="2"/>
        <v>4149</v>
      </c>
    </row>
    <row r="189" spans="1:6" x14ac:dyDescent="0.25">
      <c r="A189" s="47">
        <v>4203</v>
      </c>
      <c r="B189" s="47" t="s">
        <v>178</v>
      </c>
      <c r="C189" s="47">
        <v>405</v>
      </c>
      <c r="D189" s="47">
        <v>108</v>
      </c>
      <c r="E189" s="47">
        <v>26.7</v>
      </c>
      <c r="F189" s="47" t="str">
        <f t="shared" si="2"/>
        <v>4203</v>
      </c>
    </row>
    <row r="190" spans="1:6" x14ac:dyDescent="0.25">
      <c r="A190" s="47">
        <v>4212</v>
      </c>
      <c r="B190" s="47" t="s">
        <v>177</v>
      </c>
      <c r="C190" s="47">
        <v>185</v>
      </c>
      <c r="D190" s="47">
        <v>81</v>
      </c>
      <c r="E190" s="47">
        <v>43.8</v>
      </c>
      <c r="F190" s="47" t="str">
        <f t="shared" si="2"/>
        <v>4212</v>
      </c>
    </row>
    <row r="191" spans="1:6" x14ac:dyDescent="0.25">
      <c r="A191" s="47">
        <v>4269</v>
      </c>
      <c r="B191" s="47" t="s">
        <v>176</v>
      </c>
      <c r="C191" s="47">
        <v>226</v>
      </c>
      <c r="D191" s="47">
        <v>115</v>
      </c>
      <c r="E191" s="47">
        <v>50.9</v>
      </c>
      <c r="F191" s="47" t="str">
        <f t="shared" si="2"/>
        <v>4269</v>
      </c>
    </row>
    <row r="192" spans="1:6" x14ac:dyDescent="0.25">
      <c r="A192" s="47">
        <v>4271</v>
      </c>
      <c r="B192" s="47" t="s">
        <v>175</v>
      </c>
      <c r="C192" s="47">
        <v>633</v>
      </c>
      <c r="D192" s="47">
        <v>166</v>
      </c>
      <c r="E192" s="47">
        <v>26.2</v>
      </c>
      <c r="F192" s="47" t="str">
        <f t="shared" si="2"/>
        <v>4271</v>
      </c>
    </row>
    <row r="193" spans="1:6" x14ac:dyDescent="0.25">
      <c r="A193" s="47">
        <v>4356</v>
      </c>
      <c r="B193" s="47" t="s">
        <v>174</v>
      </c>
      <c r="C193" s="47">
        <v>339</v>
      </c>
      <c r="D193" s="47">
        <v>146</v>
      </c>
      <c r="E193" s="47">
        <v>43.1</v>
      </c>
      <c r="F193" s="47" t="str">
        <f t="shared" si="2"/>
        <v>4356</v>
      </c>
    </row>
    <row r="194" spans="1:6" x14ac:dyDescent="0.25">
      <c r="A194" s="47">
        <v>4419</v>
      </c>
      <c r="B194" s="47" t="s">
        <v>173</v>
      </c>
      <c r="C194" s="47">
        <v>385</v>
      </c>
      <c r="D194" s="47">
        <v>171</v>
      </c>
      <c r="E194" s="47">
        <v>44.4</v>
      </c>
      <c r="F194" s="47" t="str">
        <f t="shared" si="2"/>
        <v>4419</v>
      </c>
    </row>
    <row r="195" spans="1:6" x14ac:dyDescent="0.25">
      <c r="A195" s="47">
        <v>4437</v>
      </c>
      <c r="B195" s="47" t="s">
        <v>172</v>
      </c>
      <c r="C195" s="47">
        <v>211</v>
      </c>
      <c r="D195" s="47">
        <v>64</v>
      </c>
      <c r="E195" s="47">
        <v>30.3</v>
      </c>
      <c r="F195" s="47" t="str">
        <f t="shared" si="2"/>
        <v>4437</v>
      </c>
    </row>
    <row r="196" spans="1:6" x14ac:dyDescent="0.25">
      <c r="A196" s="47">
        <v>4446</v>
      </c>
      <c r="B196" s="47" t="s">
        <v>171</v>
      </c>
      <c r="C196" s="47">
        <v>452</v>
      </c>
      <c r="D196" s="47">
        <v>158</v>
      </c>
      <c r="E196" s="47">
        <v>35</v>
      </c>
      <c r="F196" s="47" t="str">
        <f t="shared" ref="F196:F259" si="3">TEXT(A196,"0000")</f>
        <v>4446</v>
      </c>
    </row>
    <row r="197" spans="1:6" x14ac:dyDescent="0.25">
      <c r="A197" s="47">
        <v>4491</v>
      </c>
      <c r="B197" s="47" t="s">
        <v>170</v>
      </c>
      <c r="C197" s="47">
        <v>160</v>
      </c>
      <c r="D197" s="47">
        <v>73</v>
      </c>
      <c r="E197" s="47">
        <v>45.6</v>
      </c>
      <c r="F197" s="47" t="str">
        <f t="shared" si="3"/>
        <v>4491</v>
      </c>
    </row>
    <row r="198" spans="1:6" x14ac:dyDescent="0.25">
      <c r="A198" s="47">
        <v>4505</v>
      </c>
      <c r="B198" s="47" t="s">
        <v>169</v>
      </c>
      <c r="C198" s="47">
        <v>104</v>
      </c>
      <c r="D198" s="47">
        <v>63</v>
      </c>
      <c r="E198" s="47">
        <v>60.6</v>
      </c>
      <c r="F198" s="47" t="str">
        <f t="shared" si="3"/>
        <v>4505</v>
      </c>
    </row>
    <row r="199" spans="1:6" x14ac:dyDescent="0.25">
      <c r="A199" s="47">
        <v>4509</v>
      </c>
      <c r="B199" s="47" t="s">
        <v>168</v>
      </c>
      <c r="C199" s="47">
        <v>101</v>
      </c>
      <c r="D199" s="47">
        <v>40</v>
      </c>
      <c r="E199" s="47">
        <v>39.6</v>
      </c>
      <c r="F199" s="47" t="str">
        <f t="shared" si="3"/>
        <v>4509</v>
      </c>
    </row>
    <row r="200" spans="1:6" x14ac:dyDescent="0.25">
      <c r="A200" s="47">
        <v>4518</v>
      </c>
      <c r="B200" s="47" t="s">
        <v>167</v>
      </c>
      <c r="C200" s="47">
        <v>92</v>
      </c>
      <c r="D200" s="47">
        <v>54</v>
      </c>
      <c r="E200" s="47">
        <v>58.7</v>
      </c>
      <c r="F200" s="47" t="str">
        <f t="shared" si="3"/>
        <v>4518</v>
      </c>
    </row>
    <row r="201" spans="1:6" x14ac:dyDescent="0.25">
      <c r="A201" s="47">
        <v>4527</v>
      </c>
      <c r="B201" s="47" t="s">
        <v>166</v>
      </c>
      <c r="C201" s="47">
        <v>300</v>
      </c>
      <c r="D201" s="47">
        <v>137</v>
      </c>
      <c r="E201" s="47">
        <v>45.7</v>
      </c>
      <c r="F201" s="47" t="str">
        <f t="shared" si="3"/>
        <v>4527</v>
      </c>
    </row>
    <row r="202" spans="1:6" x14ac:dyDescent="0.25">
      <c r="A202" s="47">
        <v>4536</v>
      </c>
      <c r="B202" s="47" t="s">
        <v>165</v>
      </c>
      <c r="C202" s="47">
        <v>873</v>
      </c>
      <c r="D202" s="47">
        <v>451</v>
      </c>
      <c r="E202" s="47">
        <v>51.7</v>
      </c>
      <c r="F202" s="47" t="str">
        <f t="shared" si="3"/>
        <v>4536</v>
      </c>
    </row>
    <row r="203" spans="1:6" x14ac:dyDescent="0.25">
      <c r="A203" s="47">
        <v>4554</v>
      </c>
      <c r="B203" s="47" t="s">
        <v>164</v>
      </c>
      <c r="C203" s="47">
        <v>603</v>
      </c>
      <c r="D203" s="47">
        <v>71</v>
      </c>
      <c r="E203" s="47">
        <v>11.8</v>
      </c>
      <c r="F203" s="47" t="str">
        <f t="shared" si="3"/>
        <v>4554</v>
      </c>
    </row>
    <row r="204" spans="1:6" x14ac:dyDescent="0.25">
      <c r="A204" s="47">
        <v>4572</v>
      </c>
      <c r="B204" s="47" t="s">
        <v>163</v>
      </c>
      <c r="C204" s="47">
        <v>143</v>
      </c>
      <c r="D204" s="47">
        <v>78</v>
      </c>
      <c r="E204" s="47">
        <v>54.5</v>
      </c>
      <c r="F204" s="47" t="str">
        <f t="shared" si="3"/>
        <v>4572</v>
      </c>
    </row>
    <row r="205" spans="1:6" x14ac:dyDescent="0.25">
      <c r="A205" s="47">
        <v>4581</v>
      </c>
      <c r="B205" s="47" t="s">
        <v>162</v>
      </c>
      <c r="C205" s="47">
        <v>2266</v>
      </c>
      <c r="D205" s="47">
        <v>1225</v>
      </c>
      <c r="E205" s="47">
        <v>54.1</v>
      </c>
      <c r="F205" s="47" t="str">
        <f t="shared" si="3"/>
        <v>4581</v>
      </c>
    </row>
    <row r="206" spans="1:6" x14ac:dyDescent="0.25">
      <c r="A206" s="47">
        <v>4599</v>
      </c>
      <c r="B206" s="47" t="s">
        <v>161</v>
      </c>
      <c r="C206" s="47">
        <v>274</v>
      </c>
      <c r="D206" s="47">
        <v>99</v>
      </c>
      <c r="E206" s="47">
        <v>36.1</v>
      </c>
      <c r="F206" s="47" t="str">
        <f t="shared" si="3"/>
        <v>4599</v>
      </c>
    </row>
    <row r="207" spans="1:6" x14ac:dyDescent="0.25">
      <c r="A207" s="47">
        <v>4617</v>
      </c>
      <c r="B207" s="47" t="s">
        <v>160</v>
      </c>
      <c r="C207" s="47">
        <v>714</v>
      </c>
      <c r="D207" s="47">
        <v>279</v>
      </c>
      <c r="E207" s="47">
        <v>39.1</v>
      </c>
      <c r="F207" s="47" t="str">
        <f t="shared" si="3"/>
        <v>4617</v>
      </c>
    </row>
    <row r="208" spans="1:6" x14ac:dyDescent="0.25">
      <c r="A208" s="47">
        <v>4644</v>
      </c>
      <c r="B208" s="47" t="s">
        <v>159</v>
      </c>
      <c r="C208" s="47">
        <v>227</v>
      </c>
      <c r="D208" s="47">
        <v>115</v>
      </c>
      <c r="E208" s="47">
        <v>50.7</v>
      </c>
      <c r="F208" s="47" t="str">
        <f t="shared" si="3"/>
        <v>4644</v>
      </c>
    </row>
    <row r="209" spans="1:6" x14ac:dyDescent="0.25">
      <c r="A209" s="47">
        <v>4662</v>
      </c>
      <c r="B209" s="47" t="s">
        <v>158</v>
      </c>
      <c r="C209" s="47">
        <v>415</v>
      </c>
      <c r="D209" s="47">
        <v>147</v>
      </c>
      <c r="E209" s="47">
        <v>35.4</v>
      </c>
      <c r="F209" s="47" t="str">
        <f t="shared" si="3"/>
        <v>4662</v>
      </c>
    </row>
    <row r="210" spans="1:6" x14ac:dyDescent="0.25">
      <c r="A210" s="47">
        <v>4689</v>
      </c>
      <c r="B210" s="47" t="s">
        <v>157</v>
      </c>
      <c r="C210" s="47">
        <v>244</v>
      </c>
      <c r="D210" s="47">
        <v>97</v>
      </c>
      <c r="E210" s="47">
        <v>39.799999999999997</v>
      </c>
      <c r="F210" s="47" t="str">
        <f t="shared" si="3"/>
        <v>4689</v>
      </c>
    </row>
    <row r="211" spans="1:6" x14ac:dyDescent="0.25">
      <c r="A211" s="47">
        <v>4725</v>
      </c>
      <c r="B211" s="47" t="s">
        <v>156</v>
      </c>
      <c r="C211" s="47">
        <v>1276</v>
      </c>
      <c r="D211" s="47">
        <v>722</v>
      </c>
      <c r="E211" s="47">
        <v>56.6</v>
      </c>
      <c r="F211" s="47" t="str">
        <f t="shared" si="3"/>
        <v>4725</v>
      </c>
    </row>
    <row r="212" spans="1:6" x14ac:dyDescent="0.25">
      <c r="A212" s="47">
        <v>4772</v>
      </c>
      <c r="B212" s="47" t="s">
        <v>155</v>
      </c>
      <c r="C212" s="47">
        <v>333</v>
      </c>
      <c r="D212" s="47">
        <v>135</v>
      </c>
      <c r="E212" s="47">
        <v>40.5</v>
      </c>
      <c r="F212" s="47" t="str">
        <f t="shared" si="3"/>
        <v>4772</v>
      </c>
    </row>
    <row r="213" spans="1:6" x14ac:dyDescent="0.25">
      <c r="A213" s="47">
        <v>4773</v>
      </c>
      <c r="B213" s="47" t="s">
        <v>154</v>
      </c>
      <c r="C213" s="47">
        <v>350</v>
      </c>
      <c r="D213" s="47">
        <v>97</v>
      </c>
      <c r="E213" s="47">
        <v>27.7</v>
      </c>
      <c r="F213" s="47" t="str">
        <f t="shared" si="3"/>
        <v>4773</v>
      </c>
    </row>
    <row r="214" spans="1:6" x14ac:dyDescent="0.25">
      <c r="A214" s="47">
        <v>4774</v>
      </c>
      <c r="B214" s="47" t="s">
        <v>153</v>
      </c>
      <c r="C214" s="47">
        <v>330</v>
      </c>
      <c r="D214" s="47">
        <v>143</v>
      </c>
      <c r="E214" s="47">
        <v>43.3</v>
      </c>
      <c r="F214" s="47" t="str">
        <f t="shared" si="3"/>
        <v>4774</v>
      </c>
    </row>
    <row r="215" spans="1:6" x14ac:dyDescent="0.25">
      <c r="A215" s="47">
        <v>4775</v>
      </c>
      <c r="B215" s="47" t="s">
        <v>152</v>
      </c>
      <c r="C215" s="47">
        <v>69</v>
      </c>
      <c r="D215" s="47">
        <v>26</v>
      </c>
      <c r="E215" s="47">
        <v>37.700000000000003</v>
      </c>
      <c r="F215" s="47" t="str">
        <f t="shared" si="3"/>
        <v>4775</v>
      </c>
    </row>
    <row r="216" spans="1:6" x14ac:dyDescent="0.25">
      <c r="A216" s="47">
        <v>4776</v>
      </c>
      <c r="B216" s="47" t="s">
        <v>151</v>
      </c>
      <c r="C216" s="47">
        <v>229</v>
      </c>
      <c r="D216" s="47">
        <v>82</v>
      </c>
      <c r="E216" s="47">
        <v>35.799999999999997</v>
      </c>
      <c r="F216" s="47" t="str">
        <f t="shared" si="3"/>
        <v>4776</v>
      </c>
    </row>
    <row r="217" spans="1:6" x14ac:dyDescent="0.25">
      <c r="A217" s="47">
        <v>4777</v>
      </c>
      <c r="B217" s="47" t="s">
        <v>150</v>
      </c>
      <c r="C217" s="47">
        <v>242</v>
      </c>
      <c r="D217" s="47">
        <v>56</v>
      </c>
      <c r="E217" s="47">
        <v>23.1</v>
      </c>
      <c r="F217" s="47" t="str">
        <f t="shared" si="3"/>
        <v>4777</v>
      </c>
    </row>
    <row r="218" spans="1:6" x14ac:dyDescent="0.25">
      <c r="A218" s="47">
        <v>4778</v>
      </c>
      <c r="B218" s="47" t="s">
        <v>149</v>
      </c>
      <c r="C218" s="47">
        <v>149</v>
      </c>
      <c r="D218" s="47">
        <v>89</v>
      </c>
      <c r="E218" s="47">
        <v>59.7</v>
      </c>
      <c r="F218" s="47" t="str">
        <f t="shared" si="3"/>
        <v>4778</v>
      </c>
    </row>
    <row r="219" spans="1:6" x14ac:dyDescent="0.25">
      <c r="A219" s="47">
        <v>4779</v>
      </c>
      <c r="B219" s="47" t="s">
        <v>148</v>
      </c>
      <c r="C219" s="47">
        <v>770</v>
      </c>
      <c r="D219" s="47">
        <v>91</v>
      </c>
      <c r="E219" s="47">
        <v>11.8</v>
      </c>
      <c r="F219" s="47" t="str">
        <f t="shared" si="3"/>
        <v>4779</v>
      </c>
    </row>
    <row r="220" spans="1:6" x14ac:dyDescent="0.25">
      <c r="A220" s="47">
        <v>4784</v>
      </c>
      <c r="B220" s="47" t="s">
        <v>147</v>
      </c>
      <c r="C220" s="47">
        <v>1432</v>
      </c>
      <c r="D220" s="47">
        <v>349</v>
      </c>
      <c r="E220" s="47">
        <v>24.4</v>
      </c>
      <c r="F220" s="47" t="str">
        <f t="shared" si="3"/>
        <v>4784</v>
      </c>
    </row>
    <row r="221" spans="1:6" x14ac:dyDescent="0.25">
      <c r="A221" s="47">
        <v>4785</v>
      </c>
      <c r="B221" s="47" t="s">
        <v>146</v>
      </c>
      <c r="C221" s="47">
        <v>185</v>
      </c>
      <c r="D221" s="47">
        <v>74</v>
      </c>
      <c r="E221" s="47">
        <v>40</v>
      </c>
      <c r="F221" s="47" t="str">
        <f t="shared" si="3"/>
        <v>4785</v>
      </c>
    </row>
    <row r="222" spans="1:6" x14ac:dyDescent="0.25">
      <c r="A222" s="47">
        <v>4787</v>
      </c>
      <c r="B222" s="47" t="s">
        <v>145</v>
      </c>
      <c r="C222" s="47">
        <v>75</v>
      </c>
      <c r="D222" s="47">
        <v>43</v>
      </c>
      <c r="E222" s="47">
        <v>57.3</v>
      </c>
      <c r="F222" s="47" t="str">
        <f t="shared" si="3"/>
        <v>4787</v>
      </c>
    </row>
    <row r="223" spans="1:6" x14ac:dyDescent="0.25">
      <c r="A223" s="47">
        <v>4788</v>
      </c>
      <c r="B223" s="47" t="s">
        <v>144</v>
      </c>
      <c r="C223" s="47">
        <v>230</v>
      </c>
      <c r="D223" s="47">
        <v>94</v>
      </c>
      <c r="E223" s="47">
        <v>40.9</v>
      </c>
      <c r="F223" s="47" t="str">
        <f t="shared" si="3"/>
        <v>4788</v>
      </c>
    </row>
    <row r="224" spans="1:6" x14ac:dyDescent="0.25">
      <c r="A224" s="47">
        <v>4797</v>
      </c>
      <c r="B224" s="47" t="s">
        <v>143</v>
      </c>
      <c r="C224" s="47">
        <v>1320</v>
      </c>
      <c r="D224" s="47">
        <v>247</v>
      </c>
      <c r="E224" s="47">
        <v>18.7</v>
      </c>
      <c r="F224" s="47" t="str">
        <f t="shared" si="3"/>
        <v>4797</v>
      </c>
    </row>
    <row r="225" spans="1:6" x14ac:dyDescent="0.25">
      <c r="A225" s="47">
        <v>4860</v>
      </c>
      <c r="B225" s="47" t="s">
        <v>142</v>
      </c>
      <c r="C225" s="47">
        <v>184</v>
      </c>
      <c r="D225" s="47">
        <v>68</v>
      </c>
      <c r="E225" s="47">
        <v>37</v>
      </c>
      <c r="F225" s="47" t="str">
        <f t="shared" si="3"/>
        <v>4860</v>
      </c>
    </row>
    <row r="226" spans="1:6" x14ac:dyDescent="0.25">
      <c r="A226" s="47">
        <v>4869</v>
      </c>
      <c r="B226" s="47" t="s">
        <v>141</v>
      </c>
      <c r="C226" s="47">
        <v>561</v>
      </c>
      <c r="D226" s="47">
        <v>377</v>
      </c>
      <c r="E226" s="47">
        <v>67.2</v>
      </c>
      <c r="F226" s="47" t="str">
        <f t="shared" si="3"/>
        <v>4869</v>
      </c>
    </row>
    <row r="227" spans="1:6" x14ac:dyDescent="0.25">
      <c r="A227" s="47">
        <v>4878</v>
      </c>
      <c r="B227" s="47" t="s">
        <v>140</v>
      </c>
      <c r="C227" s="47">
        <v>315</v>
      </c>
      <c r="D227" s="47">
        <v>81</v>
      </c>
      <c r="E227" s="47">
        <v>25.7</v>
      </c>
      <c r="F227" s="47" t="str">
        <f t="shared" si="3"/>
        <v>4878</v>
      </c>
    </row>
    <row r="228" spans="1:6" x14ac:dyDescent="0.25">
      <c r="A228" s="47">
        <v>4890</v>
      </c>
      <c r="B228" s="47" t="s">
        <v>139</v>
      </c>
      <c r="C228" s="47">
        <v>473</v>
      </c>
      <c r="D228" s="47">
        <v>170</v>
      </c>
      <c r="E228" s="47">
        <v>35.9</v>
      </c>
      <c r="F228" s="47" t="str">
        <f t="shared" si="3"/>
        <v>4890</v>
      </c>
    </row>
    <row r="229" spans="1:6" x14ac:dyDescent="0.25">
      <c r="A229" s="47">
        <v>4905</v>
      </c>
      <c r="B229" s="47" t="s">
        <v>138</v>
      </c>
      <c r="C229" s="47">
        <v>52</v>
      </c>
      <c r="D229" s="47">
        <v>33</v>
      </c>
      <c r="E229" s="47">
        <v>63.5</v>
      </c>
      <c r="F229" s="47" t="str">
        <f t="shared" si="3"/>
        <v>4905</v>
      </c>
    </row>
    <row r="230" spans="1:6" x14ac:dyDescent="0.25">
      <c r="A230" s="47">
        <v>4978</v>
      </c>
      <c r="B230" s="47" t="s">
        <v>137</v>
      </c>
      <c r="C230" s="47">
        <v>72</v>
      </c>
      <c r="D230" s="47">
        <v>42</v>
      </c>
      <c r="E230" s="47">
        <v>58.3</v>
      </c>
      <c r="F230" s="47" t="str">
        <f t="shared" si="3"/>
        <v>4978</v>
      </c>
    </row>
    <row r="231" spans="1:6" x14ac:dyDescent="0.25">
      <c r="A231" s="47">
        <v>4995</v>
      </c>
      <c r="B231" s="47" t="s">
        <v>136</v>
      </c>
      <c r="C231" s="47">
        <v>412</v>
      </c>
      <c r="D231" s="47">
        <v>132</v>
      </c>
      <c r="E231" s="47">
        <v>32</v>
      </c>
      <c r="F231" s="47" t="str">
        <f t="shared" si="3"/>
        <v>4995</v>
      </c>
    </row>
    <row r="232" spans="1:6" x14ac:dyDescent="0.25">
      <c r="A232" s="47">
        <v>5013</v>
      </c>
      <c r="B232" s="47" t="s">
        <v>135</v>
      </c>
      <c r="C232" s="47">
        <v>1042</v>
      </c>
      <c r="D232" s="47">
        <v>589</v>
      </c>
      <c r="E232" s="47">
        <v>56.5</v>
      </c>
      <c r="F232" s="47" t="str">
        <f t="shared" si="3"/>
        <v>5013</v>
      </c>
    </row>
    <row r="233" spans="1:6" x14ac:dyDescent="0.25">
      <c r="A233" s="47">
        <v>5049</v>
      </c>
      <c r="B233" s="47" t="s">
        <v>134</v>
      </c>
      <c r="C233" s="47">
        <v>2075</v>
      </c>
      <c r="D233" s="47">
        <v>990</v>
      </c>
      <c r="E233" s="47">
        <v>47.7</v>
      </c>
      <c r="F233" s="47" t="str">
        <f t="shared" si="3"/>
        <v>5049</v>
      </c>
    </row>
    <row r="234" spans="1:6" x14ac:dyDescent="0.25">
      <c r="A234" s="47">
        <v>5121</v>
      </c>
      <c r="B234" s="47" t="s">
        <v>133</v>
      </c>
      <c r="C234" s="47">
        <v>289</v>
      </c>
      <c r="D234" s="47">
        <v>104</v>
      </c>
      <c r="E234" s="47">
        <v>36</v>
      </c>
      <c r="F234" s="47" t="str">
        <f t="shared" si="3"/>
        <v>5121</v>
      </c>
    </row>
    <row r="235" spans="1:6" x14ac:dyDescent="0.25">
      <c r="A235" s="47">
        <v>5139</v>
      </c>
      <c r="B235" s="47" t="s">
        <v>132</v>
      </c>
      <c r="C235" s="47">
        <v>94</v>
      </c>
      <c r="D235" s="47">
        <v>45</v>
      </c>
      <c r="E235" s="47">
        <v>47.9</v>
      </c>
      <c r="F235" s="47" t="str">
        <f t="shared" si="3"/>
        <v>5139</v>
      </c>
    </row>
    <row r="236" spans="1:6" x14ac:dyDescent="0.25">
      <c r="A236" s="47">
        <v>5160</v>
      </c>
      <c r="B236" s="47" t="s">
        <v>3</v>
      </c>
      <c r="C236" s="47">
        <v>484</v>
      </c>
      <c r="D236" s="47">
        <v>141</v>
      </c>
      <c r="E236" s="47">
        <v>29.1</v>
      </c>
      <c r="F236" s="47" t="str">
        <f t="shared" si="3"/>
        <v>5160</v>
      </c>
    </row>
    <row r="237" spans="1:6" x14ac:dyDescent="0.25">
      <c r="A237" s="47">
        <v>5163</v>
      </c>
      <c r="B237" s="47" t="s">
        <v>131</v>
      </c>
      <c r="C237" s="47">
        <v>296</v>
      </c>
      <c r="D237" s="47">
        <v>28</v>
      </c>
      <c r="E237" s="47">
        <v>9.5</v>
      </c>
      <c r="F237" s="47" t="str">
        <f t="shared" si="3"/>
        <v>5163</v>
      </c>
    </row>
    <row r="238" spans="1:6" x14ac:dyDescent="0.25">
      <c r="A238" s="47">
        <v>5166</v>
      </c>
      <c r="B238" s="47" t="s">
        <v>130</v>
      </c>
      <c r="C238" s="47">
        <v>1056</v>
      </c>
      <c r="D238" s="47">
        <v>220</v>
      </c>
      <c r="E238" s="47">
        <v>20.8</v>
      </c>
      <c r="F238" s="47" t="str">
        <f t="shared" si="3"/>
        <v>5166</v>
      </c>
    </row>
    <row r="239" spans="1:6" x14ac:dyDescent="0.25">
      <c r="A239" s="47">
        <v>5184</v>
      </c>
      <c r="B239" s="47" t="s">
        <v>129</v>
      </c>
      <c r="C239" s="47">
        <v>735</v>
      </c>
      <c r="D239" s="47">
        <v>545</v>
      </c>
      <c r="E239" s="47">
        <v>74.099999999999994</v>
      </c>
      <c r="F239" s="47" t="str">
        <f t="shared" si="3"/>
        <v>5184</v>
      </c>
    </row>
    <row r="240" spans="1:6" x14ac:dyDescent="0.25">
      <c r="A240" s="47">
        <v>5250</v>
      </c>
      <c r="B240" s="47" t="s">
        <v>128</v>
      </c>
      <c r="C240" s="47">
        <v>2169</v>
      </c>
      <c r="D240" s="47">
        <v>195</v>
      </c>
      <c r="E240" s="47">
        <v>9</v>
      </c>
      <c r="F240" s="47" t="str">
        <f t="shared" si="3"/>
        <v>5250</v>
      </c>
    </row>
    <row r="241" spans="1:6" x14ac:dyDescent="0.25">
      <c r="A241" s="47">
        <v>5256</v>
      </c>
      <c r="B241" s="47" t="s">
        <v>127</v>
      </c>
      <c r="C241" s="47">
        <v>306</v>
      </c>
      <c r="D241" s="47">
        <v>106</v>
      </c>
      <c r="E241" s="47">
        <v>34.6</v>
      </c>
      <c r="F241" s="47" t="str">
        <f t="shared" si="3"/>
        <v>5256</v>
      </c>
    </row>
    <row r="242" spans="1:6" x14ac:dyDescent="0.25">
      <c r="A242" s="47">
        <v>5283</v>
      </c>
      <c r="B242" s="47" t="s">
        <v>126</v>
      </c>
      <c r="C242" s="47">
        <v>252</v>
      </c>
      <c r="D242" s="47">
        <v>138</v>
      </c>
      <c r="E242" s="47">
        <v>54.8</v>
      </c>
      <c r="F242" s="47" t="str">
        <f t="shared" si="3"/>
        <v>5283</v>
      </c>
    </row>
    <row r="243" spans="1:6" x14ac:dyDescent="0.25">
      <c r="A243" s="47">
        <v>5310</v>
      </c>
      <c r="B243" s="47" t="s">
        <v>125</v>
      </c>
      <c r="C243" s="47">
        <v>347</v>
      </c>
      <c r="D243" s="47">
        <v>290</v>
      </c>
      <c r="E243" s="47">
        <v>83.6</v>
      </c>
      <c r="F243" s="47" t="str">
        <f t="shared" si="3"/>
        <v>5310</v>
      </c>
    </row>
    <row r="244" spans="1:6" x14ac:dyDescent="0.25">
      <c r="A244" s="47">
        <v>5325</v>
      </c>
      <c r="B244" s="47" t="s">
        <v>124</v>
      </c>
      <c r="C244" s="47">
        <v>175</v>
      </c>
      <c r="D244" s="47">
        <v>72</v>
      </c>
      <c r="E244" s="47">
        <v>41.1</v>
      </c>
      <c r="F244" s="47" t="str">
        <f t="shared" si="3"/>
        <v>5325</v>
      </c>
    </row>
    <row r="245" spans="1:6" x14ac:dyDescent="0.25">
      <c r="A245" s="47">
        <v>5463</v>
      </c>
      <c r="B245" s="47" t="s">
        <v>123</v>
      </c>
      <c r="C245" s="47">
        <v>493</v>
      </c>
      <c r="D245" s="47">
        <v>331</v>
      </c>
      <c r="E245" s="47">
        <v>67.099999999999994</v>
      </c>
      <c r="F245" s="47" t="str">
        <f t="shared" si="3"/>
        <v>5463</v>
      </c>
    </row>
    <row r="246" spans="1:6" x14ac:dyDescent="0.25">
      <c r="A246" s="47">
        <v>5486</v>
      </c>
      <c r="B246" s="47" t="s">
        <v>122</v>
      </c>
      <c r="C246" s="47">
        <v>218</v>
      </c>
      <c r="D246" s="47">
        <v>82</v>
      </c>
      <c r="E246" s="47">
        <v>37.6</v>
      </c>
      <c r="F246" s="47" t="str">
        <f t="shared" si="3"/>
        <v>5486</v>
      </c>
    </row>
    <row r="247" spans="1:6" x14ac:dyDescent="0.25">
      <c r="A247" s="47">
        <v>5508</v>
      </c>
      <c r="B247" s="47" t="s">
        <v>121</v>
      </c>
      <c r="C247" s="47">
        <v>149</v>
      </c>
      <c r="D247" s="47">
        <v>52</v>
      </c>
      <c r="E247" s="47">
        <v>34.9</v>
      </c>
      <c r="F247" s="47" t="str">
        <f t="shared" si="3"/>
        <v>5508</v>
      </c>
    </row>
    <row r="248" spans="1:6" x14ac:dyDescent="0.25">
      <c r="A248" s="47">
        <v>5510</v>
      </c>
      <c r="B248" s="47" t="s">
        <v>120</v>
      </c>
      <c r="C248" s="47">
        <v>305</v>
      </c>
      <c r="D248" s="47">
        <v>104</v>
      </c>
      <c r="E248" s="47">
        <v>34.1</v>
      </c>
      <c r="F248" s="47" t="str">
        <f t="shared" si="3"/>
        <v>5510</v>
      </c>
    </row>
    <row r="249" spans="1:6" x14ac:dyDescent="0.25">
      <c r="A249" s="47">
        <v>5607</v>
      </c>
      <c r="B249" s="47" t="s">
        <v>119</v>
      </c>
      <c r="C249" s="47">
        <v>394</v>
      </c>
      <c r="D249" s="47">
        <v>185</v>
      </c>
      <c r="E249" s="47">
        <v>47</v>
      </c>
      <c r="F249" s="47" t="str">
        <f t="shared" si="3"/>
        <v>5607</v>
      </c>
    </row>
    <row r="250" spans="1:6" x14ac:dyDescent="0.25">
      <c r="A250" s="47">
        <v>5643</v>
      </c>
      <c r="B250" s="47" t="s">
        <v>118</v>
      </c>
      <c r="C250" s="47">
        <v>470</v>
      </c>
      <c r="D250" s="47">
        <v>90</v>
      </c>
      <c r="E250" s="47">
        <v>19.100000000000001</v>
      </c>
      <c r="F250" s="47" t="str">
        <f t="shared" si="3"/>
        <v>5643</v>
      </c>
    </row>
    <row r="251" spans="1:6" x14ac:dyDescent="0.25">
      <c r="A251" s="47">
        <v>5697</v>
      </c>
      <c r="B251" s="47" t="s">
        <v>117</v>
      </c>
      <c r="C251" s="47">
        <v>171</v>
      </c>
      <c r="D251" s="47">
        <v>72</v>
      </c>
      <c r="E251" s="47">
        <v>42.1</v>
      </c>
      <c r="F251" s="47" t="str">
        <f t="shared" si="3"/>
        <v>5697</v>
      </c>
    </row>
    <row r="252" spans="1:6" x14ac:dyDescent="0.25">
      <c r="A252" s="47">
        <v>5724</v>
      </c>
      <c r="B252" s="47" t="s">
        <v>116</v>
      </c>
      <c r="C252" s="47">
        <v>86</v>
      </c>
      <c r="D252" s="47">
        <v>53</v>
      </c>
      <c r="E252" s="47">
        <v>61.6</v>
      </c>
      <c r="F252" s="47" t="str">
        <f t="shared" si="3"/>
        <v>5724</v>
      </c>
    </row>
    <row r="253" spans="1:6" x14ac:dyDescent="0.25">
      <c r="A253" s="47">
        <v>5751</v>
      </c>
      <c r="B253" s="47" t="s">
        <v>115</v>
      </c>
      <c r="C253" s="47">
        <v>244</v>
      </c>
      <c r="D253" s="47">
        <v>67</v>
      </c>
      <c r="E253" s="47">
        <v>27.5</v>
      </c>
      <c r="F253" s="47" t="str">
        <f t="shared" si="3"/>
        <v>5751</v>
      </c>
    </row>
    <row r="254" spans="1:6" x14ac:dyDescent="0.25">
      <c r="A254" s="47">
        <v>5805</v>
      </c>
      <c r="B254" s="47" t="s">
        <v>114</v>
      </c>
      <c r="C254" s="47">
        <v>588</v>
      </c>
      <c r="D254" s="47">
        <v>205</v>
      </c>
      <c r="E254" s="47">
        <v>34.9</v>
      </c>
      <c r="F254" s="47" t="str">
        <f t="shared" si="3"/>
        <v>5805</v>
      </c>
    </row>
    <row r="255" spans="1:6" x14ac:dyDescent="0.25">
      <c r="A255" s="47">
        <v>5823</v>
      </c>
      <c r="B255" s="47" t="s">
        <v>113</v>
      </c>
      <c r="C255" s="47">
        <v>195</v>
      </c>
      <c r="D255" s="47">
        <v>98</v>
      </c>
      <c r="E255" s="47">
        <v>50.3</v>
      </c>
      <c r="F255" s="47" t="str">
        <f t="shared" si="3"/>
        <v>5823</v>
      </c>
    </row>
    <row r="256" spans="1:6" x14ac:dyDescent="0.25">
      <c r="A256" s="47">
        <v>5832</v>
      </c>
      <c r="B256" s="47" t="s">
        <v>112</v>
      </c>
      <c r="C256" s="47">
        <v>122</v>
      </c>
      <c r="D256" s="47">
        <v>47</v>
      </c>
      <c r="E256" s="47">
        <v>38.5</v>
      </c>
      <c r="F256" s="47" t="str">
        <f t="shared" si="3"/>
        <v>5832</v>
      </c>
    </row>
    <row r="257" spans="1:6" x14ac:dyDescent="0.25">
      <c r="A257" s="47">
        <v>5877</v>
      </c>
      <c r="B257" s="47" t="s">
        <v>111</v>
      </c>
      <c r="C257" s="47">
        <v>737</v>
      </c>
      <c r="D257" s="47">
        <v>246</v>
      </c>
      <c r="E257" s="47">
        <v>33.4</v>
      </c>
      <c r="F257" s="47" t="str">
        <f t="shared" si="3"/>
        <v>5877</v>
      </c>
    </row>
    <row r="258" spans="1:6" x14ac:dyDescent="0.25">
      <c r="A258" s="47">
        <v>5895</v>
      </c>
      <c r="B258" s="47" t="s">
        <v>110</v>
      </c>
      <c r="C258" s="47">
        <v>128</v>
      </c>
      <c r="D258" s="47">
        <v>72</v>
      </c>
      <c r="E258" s="47">
        <v>56.3</v>
      </c>
      <c r="F258" s="47" t="str">
        <f t="shared" si="3"/>
        <v>5895</v>
      </c>
    </row>
    <row r="259" spans="1:6" x14ac:dyDescent="0.25">
      <c r="A259" s="47">
        <v>5922</v>
      </c>
      <c r="B259" s="47" t="s">
        <v>109</v>
      </c>
      <c r="C259" s="47">
        <v>291</v>
      </c>
      <c r="D259" s="47">
        <v>111</v>
      </c>
      <c r="E259" s="47">
        <v>38.1</v>
      </c>
      <c r="F259" s="47" t="str">
        <f t="shared" si="3"/>
        <v>5922</v>
      </c>
    </row>
    <row r="260" spans="1:6" x14ac:dyDescent="0.25">
      <c r="A260" s="47">
        <v>5949</v>
      </c>
      <c r="B260" s="47" t="s">
        <v>108</v>
      </c>
      <c r="C260" s="47">
        <v>463</v>
      </c>
      <c r="D260" s="47">
        <v>236</v>
      </c>
      <c r="E260" s="47">
        <v>51</v>
      </c>
      <c r="F260" s="47" t="str">
        <f t="shared" ref="F260:F323" si="4">TEXT(A260,"0000")</f>
        <v>5949</v>
      </c>
    </row>
    <row r="261" spans="1:6" x14ac:dyDescent="0.25">
      <c r="A261" s="47">
        <v>5976</v>
      </c>
      <c r="B261" s="47" t="s">
        <v>107</v>
      </c>
      <c r="C261" s="47">
        <v>499</v>
      </c>
      <c r="D261" s="47">
        <v>263</v>
      </c>
      <c r="E261" s="47">
        <v>52.7</v>
      </c>
      <c r="F261" s="47" t="str">
        <f t="shared" si="4"/>
        <v>5976</v>
      </c>
    </row>
    <row r="262" spans="1:6" x14ac:dyDescent="0.25">
      <c r="A262" s="47">
        <v>5994</v>
      </c>
      <c r="B262" s="47" t="s">
        <v>106</v>
      </c>
      <c r="C262" s="47">
        <v>344</v>
      </c>
      <c r="D262" s="47">
        <v>148</v>
      </c>
      <c r="E262" s="47">
        <v>43</v>
      </c>
      <c r="F262" s="47" t="str">
        <f t="shared" si="4"/>
        <v>5994</v>
      </c>
    </row>
    <row r="263" spans="1:6" x14ac:dyDescent="0.25">
      <c r="A263" s="47">
        <v>6003</v>
      </c>
      <c r="B263" s="47" t="s">
        <v>105</v>
      </c>
      <c r="C263" s="47">
        <v>171</v>
      </c>
      <c r="D263" s="47">
        <v>86</v>
      </c>
      <c r="E263" s="47">
        <v>50.3</v>
      </c>
      <c r="F263" s="47" t="str">
        <f t="shared" si="4"/>
        <v>6003</v>
      </c>
    </row>
    <row r="264" spans="1:6" x14ac:dyDescent="0.25">
      <c r="A264" s="47">
        <v>6012</v>
      </c>
      <c r="B264" s="47" t="s">
        <v>104</v>
      </c>
      <c r="C264" s="47">
        <v>222</v>
      </c>
      <c r="D264" s="47">
        <v>81</v>
      </c>
      <c r="E264" s="47">
        <v>36.5</v>
      </c>
      <c r="F264" s="47" t="str">
        <f t="shared" si="4"/>
        <v>6012</v>
      </c>
    </row>
    <row r="265" spans="1:6" x14ac:dyDescent="0.25">
      <c r="A265" s="47">
        <v>6030</v>
      </c>
      <c r="B265" s="47" t="s">
        <v>103</v>
      </c>
      <c r="C265" s="47">
        <v>609</v>
      </c>
      <c r="D265" s="47">
        <v>227</v>
      </c>
      <c r="E265" s="47">
        <v>37.299999999999997</v>
      </c>
      <c r="F265" s="47" t="str">
        <f t="shared" si="4"/>
        <v>6030</v>
      </c>
    </row>
    <row r="266" spans="1:6" x14ac:dyDescent="0.25">
      <c r="A266" s="47">
        <v>6035</v>
      </c>
      <c r="B266" s="47" t="s">
        <v>102</v>
      </c>
      <c r="C266" s="47">
        <v>238</v>
      </c>
      <c r="D266" s="47">
        <v>78</v>
      </c>
      <c r="E266" s="47">
        <v>32.799999999999997</v>
      </c>
      <c r="F266" s="47" t="str">
        <f t="shared" si="4"/>
        <v>6035</v>
      </c>
    </row>
    <row r="267" spans="1:6" x14ac:dyDescent="0.25">
      <c r="A267" s="47">
        <v>6039</v>
      </c>
      <c r="B267" s="47" t="s">
        <v>101</v>
      </c>
      <c r="C267" s="47">
        <v>6659</v>
      </c>
      <c r="D267" s="47">
        <v>4544</v>
      </c>
      <c r="E267" s="47">
        <v>68.2</v>
      </c>
      <c r="F267" s="47" t="str">
        <f t="shared" si="4"/>
        <v>6039</v>
      </c>
    </row>
    <row r="268" spans="1:6" x14ac:dyDescent="0.25">
      <c r="A268" s="47">
        <v>6091</v>
      </c>
      <c r="B268" s="47" t="s">
        <v>100</v>
      </c>
      <c r="C268" s="47">
        <v>386</v>
      </c>
      <c r="D268" s="47">
        <v>165</v>
      </c>
      <c r="E268" s="47">
        <v>42.7</v>
      </c>
      <c r="F268" s="47" t="str">
        <f t="shared" si="4"/>
        <v>6091</v>
      </c>
    </row>
    <row r="269" spans="1:6" x14ac:dyDescent="0.25">
      <c r="A269" s="47">
        <v>6093</v>
      </c>
      <c r="B269" s="47" t="s">
        <v>99</v>
      </c>
      <c r="C269" s="47">
        <v>683</v>
      </c>
      <c r="D269" s="47">
        <v>51</v>
      </c>
      <c r="E269" s="47">
        <v>7.5</v>
      </c>
      <c r="F269" s="47" t="str">
        <f t="shared" si="4"/>
        <v>6093</v>
      </c>
    </row>
    <row r="270" spans="1:6" x14ac:dyDescent="0.25">
      <c r="A270" s="47">
        <v>6094</v>
      </c>
      <c r="B270" s="47" t="s">
        <v>98</v>
      </c>
      <c r="C270" s="47">
        <v>220</v>
      </c>
      <c r="D270" s="47">
        <v>71</v>
      </c>
      <c r="E270" s="47">
        <v>32.299999999999997</v>
      </c>
      <c r="F270" s="47" t="str">
        <f t="shared" si="4"/>
        <v>6094</v>
      </c>
    </row>
    <row r="271" spans="1:6" x14ac:dyDescent="0.25">
      <c r="A271" s="47">
        <v>6095</v>
      </c>
      <c r="B271" s="47" t="s">
        <v>97</v>
      </c>
      <c r="C271" s="47">
        <v>290</v>
      </c>
      <c r="D271" s="47">
        <v>114</v>
      </c>
      <c r="E271" s="47">
        <v>39.299999999999997</v>
      </c>
      <c r="F271" s="47" t="str">
        <f t="shared" si="4"/>
        <v>6095</v>
      </c>
    </row>
    <row r="272" spans="1:6" x14ac:dyDescent="0.25">
      <c r="A272" s="47">
        <v>6096</v>
      </c>
      <c r="B272" s="47" t="s">
        <v>96</v>
      </c>
      <c r="C272" s="47">
        <v>298</v>
      </c>
      <c r="D272" s="47">
        <v>144</v>
      </c>
      <c r="E272" s="47">
        <v>48.3</v>
      </c>
      <c r="F272" s="47" t="str">
        <f t="shared" si="4"/>
        <v>6096</v>
      </c>
    </row>
    <row r="273" spans="1:6" x14ac:dyDescent="0.25">
      <c r="A273" s="47">
        <v>6097</v>
      </c>
      <c r="B273" s="47" t="s">
        <v>95</v>
      </c>
      <c r="C273" s="47">
        <v>62</v>
      </c>
      <c r="D273" s="47">
        <v>45</v>
      </c>
      <c r="E273" s="47">
        <v>72.599999999999994</v>
      </c>
      <c r="F273" s="47" t="str">
        <f t="shared" si="4"/>
        <v>6097</v>
      </c>
    </row>
    <row r="274" spans="1:6" x14ac:dyDescent="0.25">
      <c r="A274" s="47">
        <v>6098</v>
      </c>
      <c r="B274" s="47" t="s">
        <v>94</v>
      </c>
      <c r="C274" s="47">
        <v>668</v>
      </c>
      <c r="D274" s="47">
        <v>429</v>
      </c>
      <c r="E274" s="47">
        <v>64.2</v>
      </c>
      <c r="F274" s="47" t="str">
        <f t="shared" si="4"/>
        <v>6098</v>
      </c>
    </row>
    <row r="275" spans="1:6" x14ac:dyDescent="0.25">
      <c r="A275" s="47">
        <v>6099</v>
      </c>
      <c r="B275" s="47" t="s">
        <v>93</v>
      </c>
      <c r="C275" s="47">
        <v>255</v>
      </c>
      <c r="D275" s="47">
        <v>107</v>
      </c>
      <c r="E275" s="47">
        <v>42</v>
      </c>
      <c r="F275" s="47" t="str">
        <f t="shared" si="4"/>
        <v>6099</v>
      </c>
    </row>
    <row r="276" spans="1:6" x14ac:dyDescent="0.25">
      <c r="A276" s="47">
        <v>6100</v>
      </c>
      <c r="B276" s="47" t="s">
        <v>92</v>
      </c>
      <c r="C276" s="47">
        <v>168</v>
      </c>
      <c r="D276" s="47">
        <v>64</v>
      </c>
      <c r="E276" s="47">
        <v>38.1</v>
      </c>
      <c r="F276" s="47" t="str">
        <f t="shared" si="4"/>
        <v>6100</v>
      </c>
    </row>
    <row r="277" spans="1:6" x14ac:dyDescent="0.25">
      <c r="A277" s="47">
        <v>6101</v>
      </c>
      <c r="B277" s="47" t="s">
        <v>91</v>
      </c>
      <c r="C277" s="47">
        <v>3219</v>
      </c>
      <c r="D277" s="47">
        <v>985</v>
      </c>
      <c r="E277" s="47">
        <v>30.6</v>
      </c>
      <c r="F277" s="47" t="str">
        <f t="shared" si="4"/>
        <v>6101</v>
      </c>
    </row>
    <row r="278" spans="1:6" x14ac:dyDescent="0.25">
      <c r="A278" s="47">
        <v>6102</v>
      </c>
      <c r="B278" s="47" t="s">
        <v>90</v>
      </c>
      <c r="C278" s="47">
        <v>837</v>
      </c>
      <c r="D278" s="47">
        <v>387</v>
      </c>
      <c r="E278" s="47">
        <v>46.2</v>
      </c>
      <c r="F278" s="47" t="str">
        <f t="shared" si="4"/>
        <v>6102</v>
      </c>
    </row>
    <row r="279" spans="1:6" x14ac:dyDescent="0.25">
      <c r="A279" s="47">
        <v>6120</v>
      </c>
      <c r="B279" s="47" t="s">
        <v>89</v>
      </c>
      <c r="C279" s="47">
        <v>521</v>
      </c>
      <c r="D279" s="47">
        <v>137</v>
      </c>
      <c r="E279" s="47">
        <v>26.3</v>
      </c>
      <c r="F279" s="47" t="str">
        <f t="shared" si="4"/>
        <v>6120</v>
      </c>
    </row>
    <row r="280" spans="1:6" x14ac:dyDescent="0.25">
      <c r="A280" s="47">
        <v>6138</v>
      </c>
      <c r="B280" s="47" t="s">
        <v>88</v>
      </c>
      <c r="C280" s="47">
        <v>151</v>
      </c>
      <c r="D280" s="47">
        <v>48</v>
      </c>
      <c r="E280" s="47">
        <v>31.8</v>
      </c>
      <c r="F280" s="47" t="str">
        <f t="shared" si="4"/>
        <v>6138</v>
      </c>
    </row>
    <row r="281" spans="1:6" x14ac:dyDescent="0.25">
      <c r="A281" s="47">
        <v>6165</v>
      </c>
      <c r="B281" s="47" t="s">
        <v>87</v>
      </c>
      <c r="C281" s="47">
        <v>112</v>
      </c>
      <c r="D281" s="47">
        <v>39</v>
      </c>
      <c r="E281" s="47">
        <v>34.799999999999997</v>
      </c>
      <c r="F281" s="47" t="str">
        <f t="shared" si="4"/>
        <v>6165</v>
      </c>
    </row>
    <row r="282" spans="1:6" x14ac:dyDescent="0.25">
      <c r="A282" s="47">
        <v>6175</v>
      </c>
      <c r="B282" s="47" t="s">
        <v>86</v>
      </c>
      <c r="C282" s="47">
        <v>262</v>
      </c>
      <c r="D282" s="47">
        <v>137</v>
      </c>
      <c r="E282" s="47">
        <v>52.3</v>
      </c>
      <c r="F282" s="47" t="str">
        <f t="shared" si="4"/>
        <v>6175</v>
      </c>
    </row>
    <row r="283" spans="1:6" x14ac:dyDescent="0.25">
      <c r="A283" s="47">
        <v>6219</v>
      </c>
      <c r="B283" s="47" t="s">
        <v>85</v>
      </c>
      <c r="C283" s="47">
        <v>1020</v>
      </c>
      <c r="D283" s="47">
        <v>769</v>
      </c>
      <c r="E283" s="47">
        <v>75.400000000000006</v>
      </c>
      <c r="F283" s="47" t="str">
        <f t="shared" si="4"/>
        <v>6219</v>
      </c>
    </row>
    <row r="284" spans="1:6" x14ac:dyDescent="0.25">
      <c r="A284" s="47">
        <v>6246</v>
      </c>
      <c r="B284" s="47" t="s">
        <v>84</v>
      </c>
      <c r="C284" s="47">
        <v>61</v>
      </c>
      <c r="D284" s="47">
        <v>27</v>
      </c>
      <c r="E284" s="47">
        <v>44.3</v>
      </c>
      <c r="F284" s="47" t="str">
        <f t="shared" si="4"/>
        <v>6246</v>
      </c>
    </row>
    <row r="285" spans="1:6" x14ac:dyDescent="0.25">
      <c r="A285" s="47">
        <v>6264</v>
      </c>
      <c r="B285" s="47" t="s">
        <v>83</v>
      </c>
      <c r="C285" s="47">
        <v>363</v>
      </c>
      <c r="D285" s="47">
        <v>145</v>
      </c>
      <c r="E285" s="47">
        <v>39.9</v>
      </c>
      <c r="F285" s="47" t="str">
        <f t="shared" si="4"/>
        <v>6264</v>
      </c>
    </row>
    <row r="286" spans="1:6" x14ac:dyDescent="0.25">
      <c r="A286" s="47">
        <v>6273</v>
      </c>
      <c r="B286" s="47" t="s">
        <v>82</v>
      </c>
      <c r="C286" s="47">
        <v>387</v>
      </c>
      <c r="D286" s="47">
        <v>135</v>
      </c>
      <c r="E286" s="47">
        <v>34.9</v>
      </c>
      <c r="F286" s="47" t="str">
        <f t="shared" si="4"/>
        <v>6273</v>
      </c>
    </row>
    <row r="287" spans="1:6" x14ac:dyDescent="0.25">
      <c r="A287" s="47">
        <v>6408</v>
      </c>
      <c r="B287" s="47" t="s">
        <v>81</v>
      </c>
      <c r="C287" s="47">
        <v>435</v>
      </c>
      <c r="D287" s="47">
        <v>113</v>
      </c>
      <c r="E287" s="47">
        <v>26</v>
      </c>
      <c r="F287" s="47" t="str">
        <f t="shared" si="4"/>
        <v>6408</v>
      </c>
    </row>
    <row r="288" spans="1:6" x14ac:dyDescent="0.25">
      <c r="A288" s="47">
        <v>6453</v>
      </c>
      <c r="B288" s="47" t="s">
        <v>80</v>
      </c>
      <c r="C288" s="47">
        <v>395</v>
      </c>
      <c r="D288" s="47">
        <v>27</v>
      </c>
      <c r="E288" s="47">
        <v>6.8</v>
      </c>
      <c r="F288" s="47" t="str">
        <f t="shared" si="4"/>
        <v>6453</v>
      </c>
    </row>
    <row r="289" spans="1:6" x14ac:dyDescent="0.25">
      <c r="A289" s="47">
        <v>6460</v>
      </c>
      <c r="B289" s="47" t="s">
        <v>79</v>
      </c>
      <c r="C289" s="47">
        <v>277</v>
      </c>
      <c r="D289" s="47">
        <v>69</v>
      </c>
      <c r="E289" s="47">
        <v>24.9</v>
      </c>
      <c r="F289" s="47" t="str">
        <f t="shared" si="4"/>
        <v>6460</v>
      </c>
    </row>
    <row r="290" spans="1:6" x14ac:dyDescent="0.25">
      <c r="A290" s="47">
        <v>6462</v>
      </c>
      <c r="B290" s="47" t="s">
        <v>78</v>
      </c>
      <c r="C290" s="47">
        <v>128</v>
      </c>
      <c r="D290" s="47">
        <v>73</v>
      </c>
      <c r="E290" s="47">
        <v>57</v>
      </c>
      <c r="F290" s="47" t="str">
        <f t="shared" si="4"/>
        <v>6462</v>
      </c>
    </row>
    <row r="291" spans="1:6" x14ac:dyDescent="0.25">
      <c r="A291" s="47">
        <v>6471</v>
      </c>
      <c r="B291" s="47" t="s">
        <v>77</v>
      </c>
      <c r="C291" s="47">
        <v>171</v>
      </c>
      <c r="D291" s="47">
        <v>73</v>
      </c>
      <c r="E291" s="47">
        <v>42.7</v>
      </c>
      <c r="F291" s="47" t="str">
        <f t="shared" si="4"/>
        <v>6471</v>
      </c>
    </row>
    <row r="292" spans="1:6" x14ac:dyDescent="0.25">
      <c r="A292" s="47">
        <v>6509</v>
      </c>
      <c r="B292" s="47" t="s">
        <v>76</v>
      </c>
      <c r="C292" s="47">
        <v>141</v>
      </c>
      <c r="D292" s="47">
        <v>49</v>
      </c>
      <c r="E292" s="47">
        <v>34.799999999999997</v>
      </c>
      <c r="F292" s="47" t="str">
        <f t="shared" si="4"/>
        <v>6509</v>
      </c>
    </row>
    <row r="293" spans="1:6" x14ac:dyDescent="0.25">
      <c r="A293" s="47">
        <v>6512</v>
      </c>
      <c r="B293" s="47" t="s">
        <v>75</v>
      </c>
      <c r="C293" s="47">
        <v>156</v>
      </c>
      <c r="D293" s="47">
        <v>73</v>
      </c>
      <c r="E293" s="47">
        <v>46.8</v>
      </c>
      <c r="F293" s="47" t="str">
        <f t="shared" si="4"/>
        <v>6512</v>
      </c>
    </row>
    <row r="294" spans="1:6" x14ac:dyDescent="0.25">
      <c r="A294" s="47">
        <v>6516</v>
      </c>
      <c r="B294" s="47" t="s">
        <v>74</v>
      </c>
      <c r="C294" s="47">
        <v>39</v>
      </c>
      <c r="D294" s="47">
        <v>25</v>
      </c>
      <c r="E294" s="47">
        <v>64.099999999999994</v>
      </c>
      <c r="F294" s="47" t="str">
        <f t="shared" si="4"/>
        <v>6516</v>
      </c>
    </row>
    <row r="295" spans="1:6" x14ac:dyDescent="0.25">
      <c r="A295" s="47">
        <v>6534</v>
      </c>
      <c r="B295" s="47" t="s">
        <v>73</v>
      </c>
      <c r="C295" s="47">
        <v>316</v>
      </c>
      <c r="D295" s="47">
        <v>45</v>
      </c>
      <c r="E295" s="47">
        <v>14.2</v>
      </c>
      <c r="F295" s="47" t="str">
        <f t="shared" si="4"/>
        <v>6534</v>
      </c>
    </row>
    <row r="296" spans="1:6" x14ac:dyDescent="0.25">
      <c r="A296" s="47">
        <v>6536</v>
      </c>
      <c r="B296" s="47" t="s">
        <v>72</v>
      </c>
      <c r="C296" s="47">
        <v>434</v>
      </c>
      <c r="D296" s="47">
        <v>132</v>
      </c>
      <c r="E296" s="47">
        <v>30.4</v>
      </c>
      <c r="F296" s="47" t="str">
        <f t="shared" si="4"/>
        <v>6536</v>
      </c>
    </row>
    <row r="297" spans="1:6" x14ac:dyDescent="0.25">
      <c r="A297" s="47">
        <v>6561</v>
      </c>
      <c r="B297" s="47" t="s">
        <v>71</v>
      </c>
      <c r="C297" s="47">
        <v>224</v>
      </c>
      <c r="D297" s="47">
        <v>65</v>
      </c>
      <c r="E297" s="47">
        <v>29</v>
      </c>
      <c r="F297" s="47" t="str">
        <f t="shared" si="4"/>
        <v>6561</v>
      </c>
    </row>
    <row r="298" spans="1:6" x14ac:dyDescent="0.25">
      <c r="A298" s="47">
        <v>6579</v>
      </c>
      <c r="B298" s="47" t="s">
        <v>70</v>
      </c>
      <c r="C298" s="47">
        <v>1764</v>
      </c>
      <c r="D298" s="47">
        <v>458</v>
      </c>
      <c r="E298" s="47">
        <v>26</v>
      </c>
      <c r="F298" s="47" t="str">
        <f t="shared" si="4"/>
        <v>6579</v>
      </c>
    </row>
    <row r="299" spans="1:6" x14ac:dyDescent="0.25">
      <c r="A299" s="47">
        <v>6591</v>
      </c>
      <c r="B299" s="47" t="s">
        <v>69</v>
      </c>
      <c r="C299" s="47">
        <v>171</v>
      </c>
      <c r="D299" s="47">
        <v>85</v>
      </c>
      <c r="E299" s="47">
        <v>49.7</v>
      </c>
      <c r="F299" s="47" t="str">
        <f t="shared" si="4"/>
        <v>6591</v>
      </c>
    </row>
    <row r="300" spans="1:6" x14ac:dyDescent="0.25">
      <c r="A300" s="47">
        <v>6592</v>
      </c>
      <c r="B300" s="47" t="s">
        <v>68</v>
      </c>
      <c r="C300" s="47">
        <v>245</v>
      </c>
      <c r="D300" s="47">
        <v>123</v>
      </c>
      <c r="E300" s="47">
        <v>50.2</v>
      </c>
      <c r="F300" s="47" t="str">
        <f t="shared" si="4"/>
        <v>6592</v>
      </c>
    </row>
    <row r="301" spans="1:6" x14ac:dyDescent="0.25">
      <c r="A301" s="47">
        <v>6615</v>
      </c>
      <c r="B301" s="47" t="s">
        <v>67</v>
      </c>
      <c r="C301" s="47">
        <v>350</v>
      </c>
      <c r="D301" s="47">
        <v>39</v>
      </c>
      <c r="E301" s="47">
        <v>11.1</v>
      </c>
      <c r="F301" s="47" t="str">
        <f t="shared" si="4"/>
        <v>6615</v>
      </c>
    </row>
    <row r="302" spans="1:6" x14ac:dyDescent="0.25">
      <c r="A302" s="47">
        <v>6651</v>
      </c>
      <c r="B302" s="47" t="s">
        <v>66</v>
      </c>
      <c r="C302" s="47">
        <v>156</v>
      </c>
      <c r="D302" s="47">
        <v>65</v>
      </c>
      <c r="E302" s="47">
        <v>41.7</v>
      </c>
      <c r="F302" s="47" t="str">
        <f t="shared" si="4"/>
        <v>6651</v>
      </c>
    </row>
    <row r="303" spans="1:6" x14ac:dyDescent="0.25">
      <c r="A303" s="47">
        <v>6660</v>
      </c>
      <c r="B303" s="47" t="s">
        <v>65</v>
      </c>
      <c r="C303" s="47">
        <v>644</v>
      </c>
      <c r="D303" s="47">
        <v>248</v>
      </c>
      <c r="E303" s="47">
        <v>38.5</v>
      </c>
      <c r="F303" s="47" t="str">
        <f t="shared" si="4"/>
        <v>6660</v>
      </c>
    </row>
    <row r="304" spans="1:6" x14ac:dyDescent="0.25">
      <c r="A304" s="47">
        <v>6700</v>
      </c>
      <c r="B304" s="47" t="s">
        <v>64</v>
      </c>
      <c r="C304" s="47">
        <v>208</v>
      </c>
      <c r="D304" s="47">
        <v>79</v>
      </c>
      <c r="E304" s="47">
        <v>38</v>
      </c>
      <c r="F304" s="47" t="str">
        <f t="shared" si="4"/>
        <v>6700</v>
      </c>
    </row>
    <row r="305" spans="1:6" x14ac:dyDescent="0.25">
      <c r="A305" s="47">
        <v>6741</v>
      </c>
      <c r="B305" s="47" t="s">
        <v>63</v>
      </c>
      <c r="C305" s="47">
        <v>421</v>
      </c>
      <c r="D305" s="47">
        <v>195</v>
      </c>
      <c r="E305" s="47">
        <v>46.3</v>
      </c>
      <c r="F305" s="47" t="str">
        <f t="shared" si="4"/>
        <v>6741</v>
      </c>
    </row>
    <row r="306" spans="1:6" x14ac:dyDescent="0.25">
      <c r="A306" s="47">
        <v>6759</v>
      </c>
      <c r="B306" s="47" t="s">
        <v>62</v>
      </c>
      <c r="C306" s="47">
        <v>230</v>
      </c>
      <c r="D306" s="47">
        <v>124</v>
      </c>
      <c r="E306" s="47">
        <v>53.9</v>
      </c>
      <c r="F306" s="47" t="str">
        <f t="shared" si="4"/>
        <v>6759</v>
      </c>
    </row>
    <row r="307" spans="1:6" x14ac:dyDescent="0.25">
      <c r="A307" s="47">
        <v>6762</v>
      </c>
      <c r="B307" s="47" t="s">
        <v>61</v>
      </c>
      <c r="C307" s="47">
        <v>337</v>
      </c>
      <c r="D307" s="47">
        <v>40</v>
      </c>
      <c r="E307" s="47">
        <v>11.9</v>
      </c>
      <c r="F307" s="47" t="str">
        <f t="shared" si="4"/>
        <v>6762</v>
      </c>
    </row>
    <row r="308" spans="1:6" x14ac:dyDescent="0.25">
      <c r="A308" s="47">
        <v>6768</v>
      </c>
      <c r="B308" s="47" t="s">
        <v>60</v>
      </c>
      <c r="C308" s="47">
        <v>689</v>
      </c>
      <c r="D308" s="47">
        <v>354</v>
      </c>
      <c r="E308" s="47">
        <v>51.4</v>
      </c>
      <c r="F308" s="47" t="str">
        <f t="shared" si="4"/>
        <v>6768</v>
      </c>
    </row>
    <row r="309" spans="1:6" x14ac:dyDescent="0.25">
      <c r="A309" s="47">
        <v>6795</v>
      </c>
      <c r="B309" s="47" t="s">
        <v>59</v>
      </c>
      <c r="C309" s="47">
        <v>5006</v>
      </c>
      <c r="D309" s="47">
        <v>3669</v>
      </c>
      <c r="E309" s="47">
        <v>73.3</v>
      </c>
      <c r="F309" s="47" t="str">
        <f t="shared" si="4"/>
        <v>6795</v>
      </c>
    </row>
    <row r="310" spans="1:6" x14ac:dyDescent="0.25">
      <c r="A310" s="47">
        <v>6822</v>
      </c>
      <c r="B310" s="47" t="s">
        <v>58</v>
      </c>
      <c r="C310" s="47">
        <v>4966</v>
      </c>
      <c r="D310" s="47">
        <v>798</v>
      </c>
      <c r="E310" s="47">
        <v>16.100000000000001</v>
      </c>
      <c r="F310" s="47" t="str">
        <f t="shared" si="4"/>
        <v>6822</v>
      </c>
    </row>
    <row r="311" spans="1:6" x14ac:dyDescent="0.25">
      <c r="A311" s="47">
        <v>6840</v>
      </c>
      <c r="B311" s="47" t="s">
        <v>57</v>
      </c>
      <c r="C311" s="47">
        <v>966</v>
      </c>
      <c r="D311" s="47">
        <v>226</v>
      </c>
      <c r="E311" s="47">
        <v>23.4</v>
      </c>
      <c r="F311" s="47" t="str">
        <f t="shared" si="4"/>
        <v>6840</v>
      </c>
    </row>
    <row r="312" spans="1:6" x14ac:dyDescent="0.25">
      <c r="A312" s="47">
        <v>6854</v>
      </c>
      <c r="B312" s="47" t="s">
        <v>56</v>
      </c>
      <c r="C312" s="47">
        <v>243</v>
      </c>
      <c r="D312" s="47">
        <v>140</v>
      </c>
      <c r="E312" s="47">
        <v>57.6</v>
      </c>
      <c r="F312" s="47" t="str">
        <f t="shared" si="4"/>
        <v>6854</v>
      </c>
    </row>
    <row r="313" spans="1:6" x14ac:dyDescent="0.25">
      <c r="A313" s="47">
        <v>6867</v>
      </c>
      <c r="B313" s="47" t="s">
        <v>55</v>
      </c>
      <c r="C313" s="47">
        <v>693</v>
      </c>
      <c r="D313" s="47">
        <v>370</v>
      </c>
      <c r="E313" s="47">
        <v>53.4</v>
      </c>
      <c r="F313" s="47" t="str">
        <f t="shared" si="4"/>
        <v>6867</v>
      </c>
    </row>
    <row r="314" spans="1:6" x14ac:dyDescent="0.25">
      <c r="A314" s="47">
        <v>6921</v>
      </c>
      <c r="B314" s="47" t="s">
        <v>54</v>
      </c>
      <c r="C314" s="47">
        <v>134</v>
      </c>
      <c r="D314" s="47">
        <v>47</v>
      </c>
      <c r="E314" s="47">
        <v>35.1</v>
      </c>
      <c r="F314" s="47" t="str">
        <f t="shared" si="4"/>
        <v>6921</v>
      </c>
    </row>
    <row r="315" spans="1:6" x14ac:dyDescent="0.25">
      <c r="A315" s="47">
        <v>6930</v>
      </c>
      <c r="B315" s="47" t="s">
        <v>53</v>
      </c>
      <c r="C315" s="47">
        <v>354</v>
      </c>
      <c r="D315" s="47">
        <v>88</v>
      </c>
      <c r="E315" s="47">
        <v>24.9</v>
      </c>
      <c r="F315" s="47" t="str">
        <f t="shared" si="4"/>
        <v>6930</v>
      </c>
    </row>
    <row r="316" spans="1:6" x14ac:dyDescent="0.25">
      <c r="A316" s="47">
        <v>6937</v>
      </c>
      <c r="B316" s="47" t="s">
        <v>52</v>
      </c>
      <c r="C316" s="47">
        <v>436</v>
      </c>
      <c r="D316" s="47">
        <v>206</v>
      </c>
      <c r="E316" s="47">
        <v>47.2</v>
      </c>
      <c r="F316" s="47" t="str">
        <f t="shared" si="4"/>
        <v>6937</v>
      </c>
    </row>
    <row r="317" spans="1:6" x14ac:dyDescent="0.25">
      <c r="A317" s="47">
        <v>6943</v>
      </c>
      <c r="B317" s="47" t="s">
        <v>51</v>
      </c>
      <c r="C317" s="47">
        <v>117</v>
      </c>
      <c r="D317" s="47">
        <v>58</v>
      </c>
      <c r="E317" s="47">
        <v>49.6</v>
      </c>
      <c r="F317" s="47" t="str">
        <f t="shared" si="4"/>
        <v>6943</v>
      </c>
    </row>
    <row r="318" spans="1:6" x14ac:dyDescent="0.25">
      <c r="A318" s="47">
        <v>6950</v>
      </c>
      <c r="B318" s="47" t="s">
        <v>50</v>
      </c>
      <c r="C318" s="47">
        <v>596</v>
      </c>
      <c r="D318" s="47">
        <v>245</v>
      </c>
      <c r="E318" s="47">
        <v>41.1</v>
      </c>
      <c r="F318" s="47" t="str">
        <f t="shared" si="4"/>
        <v>6950</v>
      </c>
    </row>
    <row r="319" spans="1:6" x14ac:dyDescent="0.25">
      <c r="A319" s="47">
        <v>6957</v>
      </c>
      <c r="B319" s="47" t="s">
        <v>49</v>
      </c>
      <c r="C319" s="47">
        <v>3964</v>
      </c>
      <c r="D319" s="47">
        <v>1572</v>
      </c>
      <c r="E319" s="47">
        <v>39.700000000000003</v>
      </c>
      <c r="F319" s="47" t="str">
        <f t="shared" si="4"/>
        <v>6957</v>
      </c>
    </row>
    <row r="320" spans="1:6" x14ac:dyDescent="0.25">
      <c r="A320" s="47">
        <v>6961</v>
      </c>
      <c r="B320" s="47" t="s">
        <v>48</v>
      </c>
      <c r="C320" s="47">
        <v>1363</v>
      </c>
      <c r="D320" s="47">
        <v>468</v>
      </c>
      <c r="E320" s="47">
        <v>34.299999999999997</v>
      </c>
      <c r="F320" s="47" t="str">
        <f t="shared" si="4"/>
        <v>6961</v>
      </c>
    </row>
    <row r="321" spans="1:6" x14ac:dyDescent="0.25">
      <c r="A321" s="47">
        <v>6969</v>
      </c>
      <c r="B321" s="47" t="s">
        <v>47</v>
      </c>
      <c r="C321" s="47">
        <v>116</v>
      </c>
      <c r="D321" s="47">
        <v>52</v>
      </c>
      <c r="E321" s="47">
        <v>44.8</v>
      </c>
      <c r="F321" s="47" t="str">
        <f t="shared" si="4"/>
        <v>6969</v>
      </c>
    </row>
    <row r="322" spans="1:6" x14ac:dyDescent="0.25">
      <c r="A322" s="47">
        <v>6975</v>
      </c>
      <c r="B322" s="47" t="s">
        <v>46</v>
      </c>
      <c r="C322" s="47">
        <v>573</v>
      </c>
      <c r="D322" s="47">
        <v>349</v>
      </c>
      <c r="E322" s="47">
        <v>60.9</v>
      </c>
      <c r="F322" s="47" t="str">
        <f t="shared" si="4"/>
        <v>6975</v>
      </c>
    </row>
    <row r="323" spans="1:6" x14ac:dyDescent="0.25">
      <c r="A323" s="47">
        <v>6983</v>
      </c>
      <c r="B323" s="47" t="s">
        <v>45</v>
      </c>
      <c r="C323" s="47">
        <v>429</v>
      </c>
      <c r="D323" s="47">
        <v>77</v>
      </c>
      <c r="E323" s="47">
        <v>17.899999999999999</v>
      </c>
      <c r="F323" s="47" t="str">
        <f t="shared" si="4"/>
        <v>6983</v>
      </c>
    </row>
    <row r="324" spans="1:6" x14ac:dyDescent="0.25">
      <c r="A324" s="47">
        <v>6985</v>
      </c>
      <c r="B324" s="47" t="s">
        <v>44</v>
      </c>
      <c r="C324" s="47">
        <v>451</v>
      </c>
      <c r="D324" s="47">
        <v>154</v>
      </c>
      <c r="E324" s="47">
        <v>34.1</v>
      </c>
      <c r="F324" s="47" t="str">
        <f t="shared" ref="F324:F335" si="5">TEXT(A324,"0000")</f>
        <v>6985</v>
      </c>
    </row>
    <row r="325" spans="1:6" x14ac:dyDescent="0.25">
      <c r="A325" s="47">
        <v>6987</v>
      </c>
      <c r="B325" s="47" t="s">
        <v>43</v>
      </c>
      <c r="C325" s="47">
        <v>289</v>
      </c>
      <c r="D325" s="47">
        <v>140</v>
      </c>
      <c r="E325" s="47">
        <v>48.4</v>
      </c>
      <c r="F325" s="47" t="str">
        <f t="shared" si="5"/>
        <v>6987</v>
      </c>
    </row>
    <row r="326" spans="1:6" x14ac:dyDescent="0.25">
      <c r="A326" s="47">
        <v>6990</v>
      </c>
      <c r="B326" s="47" t="s">
        <v>42</v>
      </c>
      <c r="C326" s="47">
        <v>376</v>
      </c>
      <c r="D326" s="47">
        <v>230</v>
      </c>
      <c r="E326" s="47">
        <v>61.2</v>
      </c>
      <c r="F326" s="47" t="str">
        <f t="shared" si="5"/>
        <v>6990</v>
      </c>
    </row>
    <row r="327" spans="1:6" x14ac:dyDescent="0.25">
      <c r="A327" s="47">
        <v>6992</v>
      </c>
      <c r="B327" s="47" t="s">
        <v>41</v>
      </c>
      <c r="C327" s="47">
        <v>260</v>
      </c>
      <c r="D327" s="47">
        <v>86</v>
      </c>
      <c r="E327" s="47">
        <v>33.1</v>
      </c>
      <c r="F327" s="47" t="str">
        <f t="shared" si="5"/>
        <v>6992</v>
      </c>
    </row>
    <row r="328" spans="1:6" x14ac:dyDescent="0.25">
      <c r="A328" s="47">
        <v>7002</v>
      </c>
      <c r="B328" s="47" t="s">
        <v>40</v>
      </c>
      <c r="C328" s="47">
        <v>92</v>
      </c>
      <c r="D328" s="47">
        <v>56</v>
      </c>
      <c r="E328" s="47">
        <v>60.9</v>
      </c>
      <c r="F328" s="47" t="str">
        <f t="shared" si="5"/>
        <v>7002</v>
      </c>
    </row>
    <row r="329" spans="1:6" x14ac:dyDescent="0.25">
      <c r="A329" s="47">
        <v>7029</v>
      </c>
      <c r="B329" s="47" t="s">
        <v>39</v>
      </c>
      <c r="C329" s="47">
        <v>535</v>
      </c>
      <c r="D329" s="47">
        <v>148</v>
      </c>
      <c r="E329" s="47">
        <v>27.7</v>
      </c>
      <c r="F329" s="47" t="str">
        <f t="shared" si="5"/>
        <v>7029</v>
      </c>
    </row>
    <row r="330" spans="1:6" x14ac:dyDescent="0.25">
      <c r="A330" s="47">
        <v>7038</v>
      </c>
      <c r="B330" s="47" t="s">
        <v>38</v>
      </c>
      <c r="C330" s="47">
        <v>425</v>
      </c>
      <c r="D330" s="47">
        <v>125</v>
      </c>
      <c r="E330" s="47">
        <v>29.4</v>
      </c>
      <c r="F330" s="47" t="str">
        <f t="shared" si="5"/>
        <v>7038</v>
      </c>
    </row>
    <row r="331" spans="1:6" x14ac:dyDescent="0.25">
      <c r="A331" s="47">
        <v>7047</v>
      </c>
      <c r="B331" s="47" t="s">
        <v>37</v>
      </c>
      <c r="C331" s="47">
        <v>167</v>
      </c>
      <c r="D331" s="47">
        <v>89</v>
      </c>
      <c r="E331" s="47">
        <v>53.3</v>
      </c>
      <c r="F331" s="47" t="str">
        <f t="shared" si="5"/>
        <v>7047</v>
      </c>
    </row>
    <row r="332" spans="1:6" x14ac:dyDescent="0.25">
      <c r="A332" s="47">
        <v>7056</v>
      </c>
      <c r="B332" s="47" t="s">
        <v>36</v>
      </c>
      <c r="C332" s="47">
        <v>769</v>
      </c>
      <c r="D332" s="47">
        <v>236</v>
      </c>
      <c r="E332" s="47">
        <v>30.7</v>
      </c>
      <c r="F332" s="47" t="str">
        <f t="shared" si="5"/>
        <v>7056</v>
      </c>
    </row>
    <row r="333" spans="1:6" x14ac:dyDescent="0.25">
      <c r="A333" s="47">
        <v>7092</v>
      </c>
      <c r="B333" s="47" t="s">
        <v>35</v>
      </c>
      <c r="C333" s="47">
        <v>234</v>
      </c>
      <c r="D333" s="47">
        <v>83</v>
      </c>
      <c r="E333" s="47">
        <v>35.5</v>
      </c>
      <c r="F333" s="47" t="str">
        <f t="shared" si="5"/>
        <v>7092</v>
      </c>
    </row>
    <row r="334" spans="1:6" x14ac:dyDescent="0.25">
      <c r="A334" s="47">
        <v>7098</v>
      </c>
      <c r="B334" s="47" t="s">
        <v>34</v>
      </c>
      <c r="C334" s="47">
        <v>261</v>
      </c>
      <c r="D334" s="47">
        <v>75</v>
      </c>
      <c r="E334" s="47">
        <v>28.7</v>
      </c>
      <c r="F334" s="47" t="str">
        <f t="shared" si="5"/>
        <v>7098</v>
      </c>
    </row>
    <row r="335" spans="1:6" x14ac:dyDescent="0.25">
      <c r="A335" s="47">
        <v>7110</v>
      </c>
      <c r="B335" s="47" t="s">
        <v>33</v>
      </c>
      <c r="C335" s="47">
        <v>417</v>
      </c>
      <c r="D335" s="47">
        <v>68</v>
      </c>
      <c r="E335" s="47">
        <v>16.3</v>
      </c>
      <c r="F335" s="47" t="str">
        <f t="shared" si="5"/>
        <v>7110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1"/>
  <sheetViews>
    <sheetView topLeftCell="A306" workbookViewId="0">
      <selection activeCell="E335" sqref="E3:E335"/>
    </sheetView>
  </sheetViews>
  <sheetFormatPr defaultRowHeight="15" x14ac:dyDescent="0.25"/>
  <cols>
    <col min="1" max="1" width="9.140625" style="47"/>
    <col min="2" max="2" width="26.42578125" style="47" bestFit="1" customWidth="1"/>
    <col min="3" max="3" width="10.85546875" style="47" bestFit="1" customWidth="1"/>
    <col min="4" max="4" width="9.42578125" style="47" bestFit="1" customWidth="1"/>
    <col min="5" max="5" width="11.28515625" style="47" bestFit="1" customWidth="1"/>
    <col min="6" max="16384" width="9.140625" style="47"/>
  </cols>
  <sheetData>
    <row r="1" spans="1:11" x14ac:dyDescent="0.25">
      <c r="A1" s="48" t="s">
        <v>698</v>
      </c>
    </row>
    <row r="2" spans="1:11" x14ac:dyDescent="0.25">
      <c r="A2" s="47" t="s">
        <v>360</v>
      </c>
      <c r="B2" s="47" t="s">
        <v>359</v>
      </c>
      <c r="C2" s="47" t="s">
        <v>4</v>
      </c>
      <c r="D2" s="47" t="s">
        <v>697</v>
      </c>
      <c r="E2" s="47" t="s">
        <v>696</v>
      </c>
      <c r="I2" s="47" t="s">
        <v>706</v>
      </c>
    </row>
    <row r="3" spans="1:11" x14ac:dyDescent="0.25">
      <c r="A3" s="47">
        <v>9</v>
      </c>
      <c r="B3" s="47" t="s">
        <v>21</v>
      </c>
      <c r="C3" s="47">
        <v>269</v>
      </c>
      <c r="D3" s="47">
        <v>126</v>
      </c>
      <c r="E3" s="47">
        <v>46.8</v>
      </c>
      <c r="F3" s="47" t="str">
        <f>TEXT(A3,"0000")</f>
        <v>0009</v>
      </c>
      <c r="I3" s="47" t="s">
        <v>707</v>
      </c>
    </row>
    <row r="4" spans="1:11" x14ac:dyDescent="0.25">
      <c r="A4" s="47">
        <v>18</v>
      </c>
      <c r="B4" s="47" t="s">
        <v>358</v>
      </c>
      <c r="C4" s="47">
        <v>117</v>
      </c>
      <c r="D4" s="47">
        <v>48</v>
      </c>
      <c r="E4" s="47">
        <v>41</v>
      </c>
      <c r="F4" s="47" t="str">
        <f t="shared" ref="F4:F67" si="0">TEXT(A4,"0000")</f>
        <v>0018</v>
      </c>
    </row>
    <row r="5" spans="1:11" x14ac:dyDescent="0.25">
      <c r="A5" s="47">
        <v>27</v>
      </c>
      <c r="B5" s="47" t="s">
        <v>357</v>
      </c>
      <c r="C5" s="47">
        <v>853</v>
      </c>
      <c r="D5" s="47">
        <v>186</v>
      </c>
      <c r="E5" s="47">
        <v>21.8</v>
      </c>
      <c r="F5" s="47" t="str">
        <f t="shared" si="0"/>
        <v>0027</v>
      </c>
    </row>
    <row r="6" spans="1:11" x14ac:dyDescent="0.25">
      <c r="A6" s="47">
        <v>63</v>
      </c>
      <c r="B6" s="47" t="s">
        <v>356</v>
      </c>
      <c r="C6" s="47">
        <v>262</v>
      </c>
      <c r="D6" s="47">
        <v>69</v>
      </c>
      <c r="E6" s="47">
        <v>26.3</v>
      </c>
      <c r="F6" s="47" t="str">
        <f t="shared" si="0"/>
        <v>0063</v>
      </c>
    </row>
    <row r="7" spans="1:11" x14ac:dyDescent="0.25">
      <c r="A7" s="47">
        <v>72</v>
      </c>
      <c r="B7" s="47" t="s">
        <v>355</v>
      </c>
      <c r="C7" s="47">
        <v>78</v>
      </c>
      <c r="D7" s="47">
        <v>40</v>
      </c>
      <c r="E7" s="47">
        <v>51.3</v>
      </c>
      <c r="F7" s="47" t="str">
        <f t="shared" si="0"/>
        <v>0072</v>
      </c>
    </row>
    <row r="8" spans="1:11" x14ac:dyDescent="0.25">
      <c r="A8" s="47">
        <v>81</v>
      </c>
      <c r="B8" s="47" t="s">
        <v>354</v>
      </c>
      <c r="C8" s="47">
        <v>544</v>
      </c>
      <c r="D8" s="47">
        <v>219</v>
      </c>
      <c r="E8" s="47">
        <v>40.299999999999997</v>
      </c>
      <c r="F8" s="47" t="str">
        <f t="shared" si="0"/>
        <v>0081</v>
      </c>
    </row>
    <row r="9" spans="1:11" x14ac:dyDescent="0.25">
      <c r="A9" s="47">
        <v>99</v>
      </c>
      <c r="B9" s="47" t="s">
        <v>353</v>
      </c>
      <c r="C9" s="47">
        <v>280</v>
      </c>
      <c r="D9" s="47">
        <v>41</v>
      </c>
      <c r="E9" s="47">
        <v>14.6</v>
      </c>
      <c r="F9" s="47" t="str">
        <f t="shared" si="0"/>
        <v>0099</v>
      </c>
    </row>
    <row r="10" spans="1:11" x14ac:dyDescent="0.25">
      <c r="A10" s="47">
        <v>108</v>
      </c>
      <c r="B10" s="47" t="s">
        <v>352</v>
      </c>
      <c r="C10" s="47">
        <v>216</v>
      </c>
      <c r="D10" s="47">
        <v>89</v>
      </c>
      <c r="E10" s="47">
        <v>41.2</v>
      </c>
      <c r="F10" s="47" t="str">
        <f t="shared" si="0"/>
        <v>0108</v>
      </c>
    </row>
    <row r="11" spans="1:11" x14ac:dyDescent="0.25">
      <c r="A11" s="47">
        <v>126</v>
      </c>
      <c r="B11" s="47" t="s">
        <v>351</v>
      </c>
      <c r="C11" s="47">
        <v>601</v>
      </c>
      <c r="D11" s="47">
        <v>240</v>
      </c>
      <c r="E11" s="47">
        <v>39.9</v>
      </c>
      <c r="F11" s="47" t="str">
        <f t="shared" si="0"/>
        <v>0126</v>
      </c>
    </row>
    <row r="12" spans="1:11" x14ac:dyDescent="0.25">
      <c r="A12" s="47">
        <v>135</v>
      </c>
      <c r="B12" s="47" t="s">
        <v>350</v>
      </c>
      <c r="C12" s="47">
        <v>461</v>
      </c>
      <c r="D12" s="47">
        <v>200</v>
      </c>
      <c r="E12" s="47">
        <v>43.4</v>
      </c>
      <c r="F12" s="47" t="str">
        <f t="shared" si="0"/>
        <v>0135</v>
      </c>
    </row>
    <row r="13" spans="1:11" x14ac:dyDescent="0.25">
      <c r="A13" s="47">
        <v>153</v>
      </c>
      <c r="B13" s="47" t="s">
        <v>349</v>
      </c>
      <c r="C13" s="47">
        <v>298</v>
      </c>
      <c r="D13" s="47">
        <v>121</v>
      </c>
      <c r="E13" s="47">
        <v>40.6</v>
      </c>
      <c r="F13" s="47" t="str">
        <f t="shared" si="0"/>
        <v>0153</v>
      </c>
    </row>
    <row r="14" spans="1:11" x14ac:dyDescent="0.25">
      <c r="A14" s="47">
        <v>171</v>
      </c>
      <c r="B14" s="47" t="s">
        <v>711</v>
      </c>
      <c r="C14" s="47">
        <f>188+C339</f>
        <v>353</v>
      </c>
      <c r="D14" s="47">
        <f>94+D339</f>
        <v>164</v>
      </c>
      <c r="E14" s="47">
        <v>50</v>
      </c>
      <c r="F14" s="47" t="str">
        <f t="shared" si="0"/>
        <v>0171</v>
      </c>
      <c r="K14" s="49"/>
    </row>
    <row r="15" spans="1:11" x14ac:dyDescent="0.25">
      <c r="A15" s="47">
        <v>225</v>
      </c>
      <c r="B15" s="47" t="s">
        <v>347</v>
      </c>
      <c r="C15" s="47">
        <v>1953</v>
      </c>
      <c r="D15" s="47">
        <v>714</v>
      </c>
      <c r="E15" s="47">
        <v>36.6</v>
      </c>
      <c r="F15" s="47" t="str">
        <f t="shared" si="0"/>
        <v>0225</v>
      </c>
    </row>
    <row r="16" spans="1:11" x14ac:dyDescent="0.25">
      <c r="A16" s="47">
        <v>234</v>
      </c>
      <c r="B16" s="47" t="s">
        <v>346</v>
      </c>
      <c r="C16" s="47">
        <v>524</v>
      </c>
      <c r="D16" s="47">
        <v>252</v>
      </c>
      <c r="E16" s="47">
        <v>48.1</v>
      </c>
      <c r="F16" s="47" t="str">
        <f t="shared" si="0"/>
        <v>0234</v>
      </c>
    </row>
    <row r="17" spans="1:6" x14ac:dyDescent="0.25">
      <c r="A17" s="47">
        <v>243</v>
      </c>
      <c r="B17" s="47" t="s">
        <v>345</v>
      </c>
      <c r="C17" s="47">
        <v>80</v>
      </c>
      <c r="D17" s="47">
        <v>37</v>
      </c>
      <c r="E17" s="47">
        <v>46.3</v>
      </c>
      <c r="F17" s="47" t="str">
        <f t="shared" si="0"/>
        <v>0243</v>
      </c>
    </row>
    <row r="18" spans="1:6" x14ac:dyDescent="0.25">
      <c r="A18" s="47">
        <v>261</v>
      </c>
      <c r="B18" s="47" t="s">
        <v>344</v>
      </c>
      <c r="C18" s="47">
        <v>5380</v>
      </c>
      <c r="D18" s="47">
        <v>830</v>
      </c>
      <c r="E18" s="47">
        <v>15.4</v>
      </c>
      <c r="F18" s="47" t="str">
        <f t="shared" si="0"/>
        <v>0261</v>
      </c>
    </row>
    <row r="19" spans="1:6" x14ac:dyDescent="0.25">
      <c r="A19" s="47">
        <v>279</v>
      </c>
      <c r="B19" s="47" t="s">
        <v>343</v>
      </c>
      <c r="C19" s="47">
        <v>370</v>
      </c>
      <c r="D19" s="47">
        <v>115</v>
      </c>
      <c r="E19" s="47">
        <v>31.1</v>
      </c>
      <c r="F19" s="47" t="str">
        <f t="shared" si="0"/>
        <v>0279</v>
      </c>
    </row>
    <row r="20" spans="1:6" x14ac:dyDescent="0.25">
      <c r="A20" s="47">
        <v>333</v>
      </c>
      <c r="B20" s="47" t="s">
        <v>342</v>
      </c>
      <c r="C20" s="47">
        <v>141</v>
      </c>
      <c r="D20" s="47">
        <v>68</v>
      </c>
      <c r="E20" s="47">
        <v>48.2</v>
      </c>
      <c r="F20" s="47" t="str">
        <f t="shared" si="0"/>
        <v>0333</v>
      </c>
    </row>
    <row r="21" spans="1:6" x14ac:dyDescent="0.25">
      <c r="A21" s="47">
        <v>355</v>
      </c>
      <c r="B21" s="47" t="s">
        <v>341</v>
      </c>
      <c r="C21" s="47">
        <v>98</v>
      </c>
      <c r="D21" s="47">
        <v>48</v>
      </c>
      <c r="E21" s="47">
        <v>49</v>
      </c>
      <c r="F21" s="47" t="str">
        <f t="shared" si="0"/>
        <v>0355</v>
      </c>
    </row>
    <row r="22" spans="1:6" x14ac:dyDescent="0.25">
      <c r="A22" s="47">
        <v>387</v>
      </c>
      <c r="B22" s="47" t="s">
        <v>340</v>
      </c>
      <c r="C22" s="47">
        <v>677</v>
      </c>
      <c r="D22" s="47">
        <v>349</v>
      </c>
      <c r="E22" s="47">
        <v>51.6</v>
      </c>
      <c r="F22" s="47" t="str">
        <f t="shared" si="0"/>
        <v>0387</v>
      </c>
    </row>
    <row r="23" spans="1:6" x14ac:dyDescent="0.25">
      <c r="A23" s="47">
        <v>414</v>
      </c>
      <c r="B23" s="47" t="s">
        <v>339</v>
      </c>
      <c r="C23" s="47">
        <v>237</v>
      </c>
      <c r="D23" s="47">
        <v>103</v>
      </c>
      <c r="E23" s="47">
        <v>43.5</v>
      </c>
      <c r="F23" s="47" t="str">
        <f t="shared" si="0"/>
        <v>0414</v>
      </c>
    </row>
    <row r="25" spans="1:6" x14ac:dyDescent="0.25">
      <c r="A25" s="47">
        <v>441</v>
      </c>
      <c r="B25" s="47" t="s">
        <v>31</v>
      </c>
      <c r="C25" s="47">
        <v>297</v>
      </c>
      <c r="D25" s="47">
        <v>116</v>
      </c>
      <c r="E25" s="47">
        <v>39.1</v>
      </c>
      <c r="F25" s="47" t="str">
        <f t="shared" si="0"/>
        <v>0441</v>
      </c>
    </row>
    <row r="26" spans="1:6" x14ac:dyDescent="0.25">
      <c r="A26" s="47">
        <v>472</v>
      </c>
      <c r="B26" s="47" t="s">
        <v>337</v>
      </c>
      <c r="C26" s="47">
        <v>733</v>
      </c>
      <c r="D26" s="47">
        <v>142</v>
      </c>
      <c r="E26" s="47">
        <v>19.399999999999999</v>
      </c>
      <c r="F26" s="47" t="str">
        <f t="shared" si="0"/>
        <v>0472</v>
      </c>
    </row>
    <row r="28" spans="1:6" x14ac:dyDescent="0.25">
      <c r="A28" s="47">
        <v>513</v>
      </c>
      <c r="B28" s="47" t="s">
        <v>335</v>
      </c>
      <c r="C28" s="47">
        <v>202</v>
      </c>
      <c r="D28" s="47">
        <v>45</v>
      </c>
      <c r="E28" s="47">
        <v>22.3</v>
      </c>
      <c r="F28" s="47" t="str">
        <f t="shared" si="0"/>
        <v>0513</v>
      </c>
    </row>
    <row r="29" spans="1:6" x14ac:dyDescent="0.25">
      <c r="A29" s="47">
        <v>540</v>
      </c>
      <c r="B29" s="47" t="s">
        <v>0</v>
      </c>
      <c r="C29" s="47">
        <v>273</v>
      </c>
      <c r="D29" s="47">
        <v>104</v>
      </c>
      <c r="E29" s="47">
        <v>38.1</v>
      </c>
      <c r="F29" s="47" t="str">
        <f t="shared" si="0"/>
        <v>0540</v>
      </c>
    </row>
    <row r="30" spans="1:6" x14ac:dyDescent="0.25">
      <c r="A30" s="47">
        <v>549</v>
      </c>
      <c r="B30" s="47" t="s">
        <v>334</v>
      </c>
      <c r="C30" s="47">
        <v>195</v>
      </c>
      <c r="D30" s="47">
        <v>91</v>
      </c>
      <c r="E30" s="47">
        <v>46.7</v>
      </c>
      <c r="F30" s="47" t="str">
        <f t="shared" si="0"/>
        <v>0549</v>
      </c>
    </row>
    <row r="31" spans="1:6" x14ac:dyDescent="0.25">
      <c r="A31" s="47">
        <v>576</v>
      </c>
      <c r="B31" s="47" t="s">
        <v>333</v>
      </c>
      <c r="C31" s="47">
        <v>209</v>
      </c>
      <c r="D31" s="47">
        <v>77</v>
      </c>
      <c r="E31" s="47">
        <v>36.799999999999997</v>
      </c>
      <c r="F31" s="47" t="str">
        <f t="shared" si="0"/>
        <v>0576</v>
      </c>
    </row>
    <row r="32" spans="1:6" x14ac:dyDescent="0.25">
      <c r="A32" s="47">
        <v>585</v>
      </c>
      <c r="B32" s="47" t="s">
        <v>332</v>
      </c>
      <c r="C32" s="47">
        <v>261</v>
      </c>
      <c r="D32" s="47">
        <v>72</v>
      </c>
      <c r="E32" s="47">
        <v>27.6</v>
      </c>
      <c r="F32" s="47" t="str">
        <f t="shared" si="0"/>
        <v>0585</v>
      </c>
    </row>
    <row r="33" spans="1:6" x14ac:dyDescent="0.25">
      <c r="A33" s="47">
        <v>594</v>
      </c>
      <c r="B33" s="47" t="s">
        <v>331</v>
      </c>
      <c r="C33" s="47">
        <v>337</v>
      </c>
      <c r="D33" s="47">
        <v>187</v>
      </c>
      <c r="E33" s="47">
        <v>55.5</v>
      </c>
      <c r="F33" s="47" t="str">
        <f t="shared" si="0"/>
        <v>0594</v>
      </c>
    </row>
    <row r="34" spans="1:6" x14ac:dyDescent="0.25">
      <c r="A34" s="47">
        <v>603</v>
      </c>
      <c r="B34" s="47" t="s">
        <v>330</v>
      </c>
      <c r="C34" s="47">
        <v>52</v>
      </c>
      <c r="D34" s="47">
        <v>24</v>
      </c>
      <c r="E34" s="47">
        <v>46.2</v>
      </c>
      <c r="F34" s="47" t="str">
        <f t="shared" si="0"/>
        <v>0603</v>
      </c>
    </row>
    <row r="35" spans="1:6" x14ac:dyDescent="0.25">
      <c r="A35" s="47">
        <v>609</v>
      </c>
      <c r="B35" s="47" t="s">
        <v>329</v>
      </c>
      <c r="C35" s="47">
        <v>628</v>
      </c>
      <c r="D35" s="47">
        <v>156</v>
      </c>
      <c r="E35" s="47">
        <v>24.8</v>
      </c>
      <c r="F35" s="47" t="str">
        <f t="shared" si="0"/>
        <v>0609</v>
      </c>
    </row>
    <row r="36" spans="1:6" x14ac:dyDescent="0.25">
      <c r="A36" s="47">
        <v>621</v>
      </c>
      <c r="B36" s="47" t="s">
        <v>328</v>
      </c>
      <c r="C36" s="47">
        <v>2016</v>
      </c>
      <c r="D36" s="47">
        <v>760</v>
      </c>
      <c r="E36" s="47">
        <v>37.700000000000003</v>
      </c>
      <c r="F36" s="47" t="str">
        <f t="shared" si="0"/>
        <v>0621</v>
      </c>
    </row>
    <row r="37" spans="1:6" x14ac:dyDescent="0.25">
      <c r="A37" s="47">
        <v>657</v>
      </c>
      <c r="B37" s="47" t="s">
        <v>327</v>
      </c>
      <c r="C37" s="47">
        <v>413</v>
      </c>
      <c r="D37" s="47">
        <v>189</v>
      </c>
      <c r="E37" s="47">
        <v>45.8</v>
      </c>
      <c r="F37" s="47" t="str">
        <f t="shared" si="0"/>
        <v>0657</v>
      </c>
    </row>
    <row r="38" spans="1:6" x14ac:dyDescent="0.25">
      <c r="A38" s="47">
        <v>720</v>
      </c>
      <c r="B38" s="47" t="s">
        <v>326</v>
      </c>
      <c r="C38" s="47">
        <v>1012</v>
      </c>
      <c r="D38" s="47">
        <v>224</v>
      </c>
      <c r="E38" s="47">
        <v>22.1</v>
      </c>
      <c r="F38" s="47" t="str">
        <f t="shared" si="0"/>
        <v>0720</v>
      </c>
    </row>
    <row r="39" spans="1:6" x14ac:dyDescent="0.25">
      <c r="A39" s="47">
        <v>729</v>
      </c>
      <c r="B39" s="47" t="s">
        <v>325</v>
      </c>
      <c r="C39" s="47">
        <v>801</v>
      </c>
      <c r="D39" s="47">
        <v>428</v>
      </c>
      <c r="E39" s="47">
        <v>53.4</v>
      </c>
      <c r="F39" s="47" t="str">
        <f t="shared" si="0"/>
        <v>0729</v>
      </c>
    </row>
    <row r="40" spans="1:6" x14ac:dyDescent="0.25">
      <c r="A40" s="47">
        <v>747</v>
      </c>
      <c r="B40" s="47" t="s">
        <v>324</v>
      </c>
      <c r="C40" s="47">
        <v>254</v>
      </c>
      <c r="D40" s="47">
        <v>103</v>
      </c>
      <c r="E40" s="47">
        <v>40.6</v>
      </c>
      <c r="F40" s="47" t="str">
        <f t="shared" si="0"/>
        <v>0747</v>
      </c>
    </row>
    <row r="41" spans="1:6" x14ac:dyDescent="0.25">
      <c r="A41" s="47">
        <v>819</v>
      </c>
      <c r="B41" s="47" t="s">
        <v>323</v>
      </c>
      <c r="C41" s="47">
        <v>256</v>
      </c>
      <c r="D41" s="47">
        <v>110</v>
      </c>
      <c r="E41" s="47">
        <v>43</v>
      </c>
      <c r="F41" s="47" t="str">
        <f t="shared" si="0"/>
        <v>0819</v>
      </c>
    </row>
    <row r="42" spans="1:6" x14ac:dyDescent="0.25">
      <c r="A42" s="47">
        <v>846</v>
      </c>
      <c r="B42" s="47" t="s">
        <v>322</v>
      </c>
      <c r="C42" s="47">
        <v>256</v>
      </c>
      <c r="D42" s="47">
        <v>95</v>
      </c>
      <c r="E42" s="47">
        <v>37.1</v>
      </c>
      <c r="F42" s="47" t="str">
        <f t="shared" si="0"/>
        <v>0846</v>
      </c>
    </row>
    <row r="43" spans="1:6" x14ac:dyDescent="0.25">
      <c r="A43" s="47">
        <v>873</v>
      </c>
      <c r="B43" s="47" t="s">
        <v>321</v>
      </c>
      <c r="C43" s="47">
        <v>207</v>
      </c>
      <c r="D43" s="47">
        <v>96</v>
      </c>
      <c r="E43" s="47">
        <v>46.4</v>
      </c>
      <c r="F43" s="47" t="str">
        <f t="shared" si="0"/>
        <v>0873</v>
      </c>
    </row>
    <row r="44" spans="1:6" x14ac:dyDescent="0.25">
      <c r="A44" s="47">
        <v>882</v>
      </c>
      <c r="B44" s="47" t="s">
        <v>320</v>
      </c>
      <c r="C44" s="47">
        <v>1766</v>
      </c>
      <c r="D44" s="47">
        <v>1212</v>
      </c>
      <c r="E44" s="47">
        <v>68.599999999999994</v>
      </c>
      <c r="F44" s="47" t="str">
        <f t="shared" si="0"/>
        <v>0882</v>
      </c>
    </row>
    <row r="45" spans="1:6" x14ac:dyDescent="0.25">
      <c r="A45" s="47">
        <v>914</v>
      </c>
      <c r="B45" s="47" t="s">
        <v>26</v>
      </c>
      <c r="C45" s="47">
        <v>315</v>
      </c>
      <c r="D45" s="47">
        <v>138</v>
      </c>
      <c r="E45" s="47">
        <v>43.8</v>
      </c>
      <c r="F45" s="47" t="str">
        <f t="shared" si="0"/>
        <v>0914</v>
      </c>
    </row>
    <row r="46" spans="1:6" x14ac:dyDescent="0.25">
      <c r="A46" s="47">
        <v>916</v>
      </c>
      <c r="B46" s="47" t="s">
        <v>1</v>
      </c>
      <c r="C46" s="47">
        <v>114</v>
      </c>
      <c r="D46" s="47">
        <v>81</v>
      </c>
      <c r="E46" s="47">
        <v>71.099999999999994</v>
      </c>
      <c r="F46" s="47" t="str">
        <f t="shared" si="0"/>
        <v>0916</v>
      </c>
    </row>
    <row r="47" spans="1:6" x14ac:dyDescent="0.25">
      <c r="A47" s="47">
        <v>918</v>
      </c>
      <c r="B47" s="47" t="s">
        <v>319</v>
      </c>
      <c r="C47" s="47">
        <v>223</v>
      </c>
      <c r="D47" s="47">
        <v>81</v>
      </c>
      <c r="E47" s="47">
        <v>36.299999999999997</v>
      </c>
      <c r="F47" s="47" t="str">
        <f t="shared" si="0"/>
        <v>0918</v>
      </c>
    </row>
    <row r="48" spans="1:6" x14ac:dyDescent="0.25">
      <c r="A48" s="47">
        <v>936</v>
      </c>
      <c r="B48" s="47" t="s">
        <v>318</v>
      </c>
      <c r="C48" s="47">
        <v>479</v>
      </c>
      <c r="D48" s="47">
        <v>191</v>
      </c>
      <c r="E48" s="47">
        <v>39.9</v>
      </c>
      <c r="F48" s="47" t="str">
        <f t="shared" si="0"/>
        <v>0936</v>
      </c>
    </row>
    <row r="49" spans="1:6" x14ac:dyDescent="0.25">
      <c r="A49" s="47">
        <v>977</v>
      </c>
      <c r="B49" s="47" t="s">
        <v>317</v>
      </c>
      <c r="C49" s="47">
        <v>351</v>
      </c>
      <c r="D49" s="47">
        <v>207</v>
      </c>
      <c r="E49" s="47">
        <v>59</v>
      </c>
      <c r="F49" s="47" t="str">
        <f t="shared" si="0"/>
        <v>0977</v>
      </c>
    </row>
    <row r="50" spans="1:6" x14ac:dyDescent="0.25">
      <c r="A50" s="47">
        <v>981</v>
      </c>
      <c r="B50" s="47" t="s">
        <v>316</v>
      </c>
      <c r="C50" s="47">
        <v>948</v>
      </c>
      <c r="D50" s="47">
        <v>348</v>
      </c>
      <c r="E50" s="47">
        <v>36.700000000000003</v>
      </c>
      <c r="F50" s="47" t="str">
        <f t="shared" si="0"/>
        <v>0981</v>
      </c>
    </row>
    <row r="51" spans="1:6" x14ac:dyDescent="0.25">
      <c r="A51" s="47">
        <v>999</v>
      </c>
      <c r="B51" s="47" t="s">
        <v>315</v>
      </c>
      <c r="C51" s="47">
        <v>810</v>
      </c>
      <c r="D51" s="47">
        <v>336</v>
      </c>
      <c r="E51" s="47">
        <v>41.5</v>
      </c>
      <c r="F51" s="47" t="str">
        <f t="shared" si="0"/>
        <v>0999</v>
      </c>
    </row>
    <row r="52" spans="1:6" x14ac:dyDescent="0.25">
      <c r="A52" s="47">
        <v>1044</v>
      </c>
      <c r="B52" s="47" t="s">
        <v>314</v>
      </c>
      <c r="C52" s="47">
        <v>2528</v>
      </c>
      <c r="D52" s="47">
        <v>580</v>
      </c>
      <c r="E52" s="47">
        <v>22.9</v>
      </c>
      <c r="F52" s="47" t="str">
        <f t="shared" si="0"/>
        <v>1044</v>
      </c>
    </row>
    <row r="53" spans="1:6" x14ac:dyDescent="0.25">
      <c r="A53" s="47">
        <v>1053</v>
      </c>
      <c r="B53" s="47" t="s">
        <v>313</v>
      </c>
      <c r="C53" s="47">
        <v>7135</v>
      </c>
      <c r="D53" s="47">
        <v>3927</v>
      </c>
      <c r="E53" s="47">
        <v>55</v>
      </c>
      <c r="F53" s="47" t="str">
        <f t="shared" si="0"/>
        <v>1053</v>
      </c>
    </row>
    <row r="54" spans="1:6" x14ac:dyDescent="0.25">
      <c r="A54" s="47">
        <v>1062</v>
      </c>
      <c r="B54" s="47" t="s">
        <v>312</v>
      </c>
      <c r="C54" s="47">
        <v>687</v>
      </c>
      <c r="D54" s="47">
        <v>118</v>
      </c>
      <c r="E54" s="47">
        <v>17.2</v>
      </c>
      <c r="F54" s="47" t="str">
        <f t="shared" si="0"/>
        <v>1062</v>
      </c>
    </row>
    <row r="55" spans="1:6" x14ac:dyDescent="0.25">
      <c r="A55" s="47">
        <v>1071</v>
      </c>
      <c r="B55" s="47" t="s">
        <v>311</v>
      </c>
      <c r="C55" s="47">
        <v>604</v>
      </c>
      <c r="D55" s="47">
        <v>389</v>
      </c>
      <c r="E55" s="47">
        <v>64.400000000000006</v>
      </c>
      <c r="F55" s="47" t="str">
        <f t="shared" si="0"/>
        <v>1071</v>
      </c>
    </row>
    <row r="56" spans="1:6" x14ac:dyDescent="0.25">
      <c r="A56" s="47">
        <v>1079</v>
      </c>
      <c r="B56" s="47" t="s">
        <v>310</v>
      </c>
      <c r="C56" s="47">
        <v>517</v>
      </c>
      <c r="D56" s="47">
        <v>204</v>
      </c>
      <c r="E56" s="47">
        <v>39.5</v>
      </c>
      <c r="F56" s="47" t="str">
        <f t="shared" si="0"/>
        <v>1079</v>
      </c>
    </row>
    <row r="57" spans="1:6" x14ac:dyDescent="0.25">
      <c r="A57" s="47">
        <v>1080</v>
      </c>
      <c r="B57" s="47" t="s">
        <v>309</v>
      </c>
      <c r="C57" s="47">
        <v>196</v>
      </c>
      <c r="D57" s="47">
        <v>70</v>
      </c>
      <c r="E57" s="47">
        <v>35.700000000000003</v>
      </c>
      <c r="F57" s="47" t="str">
        <f t="shared" si="0"/>
        <v>1080</v>
      </c>
    </row>
    <row r="58" spans="1:6" x14ac:dyDescent="0.25">
      <c r="A58" s="47">
        <v>1082</v>
      </c>
      <c r="B58" s="47" t="s">
        <v>308</v>
      </c>
      <c r="C58" s="47">
        <v>634</v>
      </c>
      <c r="D58" s="47">
        <v>227</v>
      </c>
      <c r="E58" s="47">
        <v>35.799999999999997</v>
      </c>
      <c r="F58" s="47" t="str">
        <f t="shared" si="0"/>
        <v>1082</v>
      </c>
    </row>
    <row r="59" spans="1:6" x14ac:dyDescent="0.25">
      <c r="A59" s="47">
        <v>1089</v>
      </c>
      <c r="B59" s="47" t="s">
        <v>307</v>
      </c>
      <c r="C59" s="47">
        <v>194</v>
      </c>
      <c r="D59" s="47">
        <v>66</v>
      </c>
      <c r="E59" s="47">
        <v>34</v>
      </c>
      <c r="F59" s="47" t="str">
        <f t="shared" si="0"/>
        <v>1089</v>
      </c>
    </row>
    <row r="60" spans="1:6" x14ac:dyDescent="0.25">
      <c r="A60" s="47">
        <v>1093</v>
      </c>
      <c r="B60" s="47" t="s">
        <v>306</v>
      </c>
      <c r="C60" s="47">
        <v>329</v>
      </c>
      <c r="D60" s="47">
        <v>215</v>
      </c>
      <c r="E60" s="47">
        <v>65.3</v>
      </c>
      <c r="F60" s="47" t="str">
        <f t="shared" si="0"/>
        <v>1093</v>
      </c>
    </row>
    <row r="61" spans="1:6" x14ac:dyDescent="0.25">
      <c r="A61" s="47">
        <v>1095</v>
      </c>
      <c r="B61" s="47" t="s">
        <v>305</v>
      </c>
      <c r="C61" s="47">
        <v>349</v>
      </c>
      <c r="D61" s="47">
        <v>107</v>
      </c>
      <c r="E61" s="47">
        <v>30.7</v>
      </c>
      <c r="F61" s="47" t="str">
        <f t="shared" si="0"/>
        <v>1095</v>
      </c>
    </row>
    <row r="62" spans="1:6" x14ac:dyDescent="0.25">
      <c r="A62" s="47">
        <v>1107</v>
      </c>
      <c r="B62" s="47" t="s">
        <v>304</v>
      </c>
      <c r="C62" s="47">
        <v>549</v>
      </c>
      <c r="D62" s="47">
        <v>305</v>
      </c>
      <c r="E62" s="47">
        <v>55.6</v>
      </c>
      <c r="F62" s="47" t="str">
        <f t="shared" si="0"/>
        <v>1107</v>
      </c>
    </row>
    <row r="63" spans="1:6" x14ac:dyDescent="0.25">
      <c r="A63" s="47">
        <v>1116</v>
      </c>
      <c r="B63" s="47" t="s">
        <v>303</v>
      </c>
      <c r="C63" s="47">
        <v>637</v>
      </c>
      <c r="D63" s="47">
        <v>375</v>
      </c>
      <c r="E63" s="47">
        <v>58.9</v>
      </c>
      <c r="F63" s="47" t="str">
        <f t="shared" si="0"/>
        <v>1116</v>
      </c>
    </row>
    <row r="64" spans="1:6" x14ac:dyDescent="0.25">
      <c r="A64" s="47">
        <v>1134</v>
      </c>
      <c r="B64" s="47" t="s">
        <v>302</v>
      </c>
      <c r="C64" s="47">
        <v>118</v>
      </c>
      <c r="D64" s="47">
        <v>62</v>
      </c>
      <c r="E64" s="47">
        <v>52.5</v>
      </c>
      <c r="F64" s="47" t="str">
        <f t="shared" si="0"/>
        <v>1134</v>
      </c>
    </row>
    <row r="65" spans="1:6" x14ac:dyDescent="0.25">
      <c r="A65" s="47">
        <v>1152</v>
      </c>
      <c r="B65" s="47" t="s">
        <v>301</v>
      </c>
      <c r="C65" s="47">
        <v>496</v>
      </c>
      <c r="D65" s="47">
        <v>212</v>
      </c>
      <c r="E65" s="47">
        <v>42.7</v>
      </c>
      <c r="F65" s="47" t="str">
        <f t="shared" si="0"/>
        <v>1152</v>
      </c>
    </row>
    <row r="66" spans="1:6" x14ac:dyDescent="0.25">
      <c r="A66" s="47">
        <v>1197</v>
      </c>
      <c r="B66" s="47" t="s">
        <v>300</v>
      </c>
      <c r="C66" s="47">
        <v>480</v>
      </c>
      <c r="D66" s="47">
        <v>204</v>
      </c>
      <c r="E66" s="47">
        <v>42.5</v>
      </c>
      <c r="F66" s="47" t="str">
        <f t="shared" si="0"/>
        <v>1197</v>
      </c>
    </row>
    <row r="67" spans="1:6" x14ac:dyDescent="0.25">
      <c r="A67" s="47">
        <v>1206</v>
      </c>
      <c r="B67" s="47" t="s">
        <v>299</v>
      </c>
      <c r="C67" s="47">
        <v>422</v>
      </c>
      <c r="D67" s="47">
        <v>240</v>
      </c>
      <c r="E67" s="47">
        <v>56.9</v>
      </c>
      <c r="F67" s="47" t="str">
        <f t="shared" si="0"/>
        <v>1206</v>
      </c>
    </row>
    <row r="68" spans="1:6" x14ac:dyDescent="0.25">
      <c r="A68" s="47">
        <v>1211</v>
      </c>
      <c r="B68" s="47" t="s">
        <v>298</v>
      </c>
      <c r="C68" s="47">
        <v>662</v>
      </c>
      <c r="D68" s="47">
        <v>426</v>
      </c>
      <c r="E68" s="47">
        <v>64.400000000000006</v>
      </c>
      <c r="F68" s="47" t="str">
        <f t="shared" ref="F68:F131" si="1">TEXT(A68,"0000")</f>
        <v>1211</v>
      </c>
    </row>
    <row r="69" spans="1:6" x14ac:dyDescent="0.25">
      <c r="A69" s="47">
        <v>1215</v>
      </c>
      <c r="B69" s="47" t="s">
        <v>297</v>
      </c>
      <c r="C69" s="47">
        <v>142</v>
      </c>
      <c r="D69" s="47">
        <v>56</v>
      </c>
      <c r="E69" s="47">
        <v>39.4</v>
      </c>
      <c r="F69" s="47" t="str">
        <f t="shared" si="1"/>
        <v>1215</v>
      </c>
    </row>
    <row r="70" spans="1:6" x14ac:dyDescent="0.25">
      <c r="A70" s="47">
        <v>1218</v>
      </c>
      <c r="B70" s="47" t="s">
        <v>296</v>
      </c>
      <c r="C70" s="47">
        <v>109</v>
      </c>
      <c r="D70" s="47">
        <v>55</v>
      </c>
      <c r="E70" s="47">
        <v>50.5</v>
      </c>
      <c r="F70" s="47" t="str">
        <f t="shared" si="1"/>
        <v>1218</v>
      </c>
    </row>
    <row r="71" spans="1:6" x14ac:dyDescent="0.25">
      <c r="A71" s="47">
        <v>1221</v>
      </c>
      <c r="B71" s="47" t="s">
        <v>295</v>
      </c>
      <c r="C71" s="47">
        <v>1076</v>
      </c>
      <c r="D71" s="47">
        <v>233</v>
      </c>
      <c r="E71" s="47">
        <v>21.7</v>
      </c>
      <c r="F71" s="47" t="str">
        <f t="shared" si="1"/>
        <v>1221</v>
      </c>
    </row>
    <row r="72" spans="1:6" x14ac:dyDescent="0.25">
      <c r="A72" s="47">
        <v>1233</v>
      </c>
      <c r="B72" s="47" t="s">
        <v>294</v>
      </c>
      <c r="C72" s="47">
        <v>590</v>
      </c>
      <c r="D72" s="47">
        <v>181</v>
      </c>
      <c r="E72" s="47">
        <v>30.7</v>
      </c>
      <c r="F72" s="47" t="str">
        <f t="shared" si="1"/>
        <v>1233</v>
      </c>
    </row>
    <row r="73" spans="1:6" x14ac:dyDescent="0.25">
      <c r="A73" s="47">
        <v>1278</v>
      </c>
      <c r="B73" s="47" t="s">
        <v>293</v>
      </c>
      <c r="C73" s="47">
        <v>1631</v>
      </c>
      <c r="D73" s="47">
        <v>1089</v>
      </c>
      <c r="E73" s="47">
        <v>66.8</v>
      </c>
      <c r="F73" s="47" t="str">
        <f t="shared" si="1"/>
        <v>1278</v>
      </c>
    </row>
    <row r="74" spans="1:6" x14ac:dyDescent="0.25">
      <c r="A74" s="47">
        <v>1332</v>
      </c>
      <c r="B74" s="47" t="s">
        <v>292</v>
      </c>
      <c r="C74" s="47">
        <v>289</v>
      </c>
      <c r="D74" s="47">
        <v>143</v>
      </c>
      <c r="E74" s="47">
        <v>49.5</v>
      </c>
      <c r="F74" s="47" t="str">
        <f t="shared" si="1"/>
        <v>1332</v>
      </c>
    </row>
    <row r="75" spans="1:6" x14ac:dyDescent="0.25">
      <c r="A75" s="47">
        <v>1337</v>
      </c>
      <c r="B75" s="47" t="s">
        <v>291</v>
      </c>
      <c r="C75" s="47">
        <v>2545</v>
      </c>
      <c r="D75" s="47">
        <v>847</v>
      </c>
      <c r="E75" s="47">
        <v>33.299999999999997</v>
      </c>
      <c r="F75" s="47" t="str">
        <f t="shared" si="1"/>
        <v>1337</v>
      </c>
    </row>
    <row r="76" spans="1:6" x14ac:dyDescent="0.25">
      <c r="A76" s="47">
        <v>1350</v>
      </c>
      <c r="B76" s="47" t="s">
        <v>290</v>
      </c>
      <c r="C76" s="47">
        <v>189</v>
      </c>
      <c r="D76" s="47">
        <v>65</v>
      </c>
      <c r="E76" s="47">
        <v>34.4</v>
      </c>
      <c r="F76" s="47" t="str">
        <f t="shared" si="1"/>
        <v>1350</v>
      </c>
    </row>
    <row r="77" spans="1:6" x14ac:dyDescent="0.25">
      <c r="A77" s="47">
        <v>1359</v>
      </c>
      <c r="B77" s="47" t="s">
        <v>289</v>
      </c>
      <c r="C77" s="47">
        <v>164</v>
      </c>
      <c r="D77" s="47">
        <v>66</v>
      </c>
      <c r="E77" s="47">
        <v>40.200000000000003</v>
      </c>
      <c r="F77" s="47" t="str">
        <f t="shared" si="1"/>
        <v>1359</v>
      </c>
    </row>
    <row r="78" spans="1:6" x14ac:dyDescent="0.25">
      <c r="A78" s="47">
        <v>1368</v>
      </c>
      <c r="B78" s="47" t="s">
        <v>288</v>
      </c>
      <c r="C78" s="47">
        <v>324</v>
      </c>
      <c r="D78" s="47">
        <v>241</v>
      </c>
      <c r="E78" s="47">
        <v>74.400000000000006</v>
      </c>
      <c r="F78" s="47" t="str">
        <f t="shared" si="1"/>
        <v>1368</v>
      </c>
    </row>
    <row r="79" spans="1:6" x14ac:dyDescent="0.25">
      <c r="A79" s="47">
        <v>1413</v>
      </c>
      <c r="B79" s="47" t="s">
        <v>287</v>
      </c>
      <c r="C79" s="47">
        <v>174</v>
      </c>
      <c r="D79" s="47">
        <v>93</v>
      </c>
      <c r="E79" s="47">
        <v>53.4</v>
      </c>
      <c r="F79" s="47" t="str">
        <f t="shared" si="1"/>
        <v>1413</v>
      </c>
    </row>
    <row r="80" spans="1:6" x14ac:dyDescent="0.25">
      <c r="A80" s="47">
        <v>1431</v>
      </c>
      <c r="B80" s="47" t="s">
        <v>286</v>
      </c>
      <c r="C80" s="47">
        <v>182</v>
      </c>
      <c r="D80" s="47">
        <v>90</v>
      </c>
      <c r="E80" s="47">
        <v>49.5</v>
      </c>
      <c r="F80" s="47" t="str">
        <f t="shared" si="1"/>
        <v>1431</v>
      </c>
    </row>
    <row r="81" spans="1:6" x14ac:dyDescent="0.25">
      <c r="A81" s="47">
        <v>1476</v>
      </c>
      <c r="B81" s="47" t="s">
        <v>285</v>
      </c>
      <c r="C81" s="47">
        <v>4192</v>
      </c>
      <c r="D81" s="47">
        <v>3051</v>
      </c>
      <c r="E81" s="47">
        <v>72.8</v>
      </c>
      <c r="F81" s="47" t="str">
        <f t="shared" si="1"/>
        <v>1476</v>
      </c>
    </row>
    <row r="82" spans="1:6" x14ac:dyDescent="0.25">
      <c r="A82" s="47">
        <v>1503</v>
      </c>
      <c r="B82" s="47" t="s">
        <v>284</v>
      </c>
      <c r="C82" s="47">
        <v>633</v>
      </c>
      <c r="D82" s="47">
        <v>395</v>
      </c>
      <c r="E82" s="47">
        <v>62.4</v>
      </c>
      <c r="F82" s="47" t="str">
        <f t="shared" si="1"/>
        <v>1503</v>
      </c>
    </row>
    <row r="83" spans="1:6" x14ac:dyDescent="0.25">
      <c r="A83" s="47">
        <v>1576</v>
      </c>
      <c r="B83" s="47" t="s">
        <v>283</v>
      </c>
      <c r="C83" s="47">
        <v>1408</v>
      </c>
      <c r="D83" s="47">
        <v>251</v>
      </c>
      <c r="E83" s="47">
        <v>17.8</v>
      </c>
      <c r="F83" s="47" t="str">
        <f t="shared" si="1"/>
        <v>1576</v>
      </c>
    </row>
    <row r="84" spans="1:6" x14ac:dyDescent="0.25">
      <c r="A84" s="47">
        <v>1602</v>
      </c>
      <c r="B84" s="47" t="s">
        <v>282</v>
      </c>
      <c r="C84" s="47">
        <v>293</v>
      </c>
      <c r="D84" s="47">
        <v>75</v>
      </c>
      <c r="E84" s="47">
        <v>25.6</v>
      </c>
      <c r="F84" s="47" t="str">
        <f t="shared" si="1"/>
        <v>1602</v>
      </c>
    </row>
    <row r="85" spans="1:6" x14ac:dyDescent="0.25">
      <c r="A85" s="47">
        <v>1611</v>
      </c>
      <c r="B85" s="47" t="s">
        <v>281</v>
      </c>
      <c r="C85" s="47">
        <v>6920</v>
      </c>
      <c r="D85" s="47">
        <v>4899</v>
      </c>
      <c r="E85" s="47">
        <v>70.8</v>
      </c>
      <c r="F85" s="47" t="str">
        <f t="shared" si="1"/>
        <v>1611</v>
      </c>
    </row>
    <row r="86" spans="1:6" x14ac:dyDescent="0.25">
      <c r="A86" s="47">
        <v>1619</v>
      </c>
      <c r="B86" s="47" t="s">
        <v>280</v>
      </c>
      <c r="C86" s="47">
        <v>610</v>
      </c>
      <c r="D86" s="47">
        <v>258</v>
      </c>
      <c r="E86" s="47">
        <v>42.3</v>
      </c>
      <c r="F86" s="47" t="str">
        <f t="shared" si="1"/>
        <v>1619</v>
      </c>
    </row>
    <row r="87" spans="1:6" x14ac:dyDescent="0.25">
      <c r="A87" s="47">
        <v>1638</v>
      </c>
      <c r="B87" s="47" t="s">
        <v>279</v>
      </c>
      <c r="C87" s="47">
        <v>679</v>
      </c>
      <c r="D87" s="47">
        <v>143</v>
      </c>
      <c r="E87" s="47">
        <v>21.1</v>
      </c>
      <c r="F87" s="47" t="str">
        <f t="shared" si="1"/>
        <v>1638</v>
      </c>
    </row>
    <row r="88" spans="1:6" x14ac:dyDescent="0.25">
      <c r="A88" s="47">
        <v>1675</v>
      </c>
      <c r="B88" s="47" t="s">
        <v>278</v>
      </c>
      <c r="C88" s="47">
        <v>114</v>
      </c>
      <c r="D88" s="47">
        <v>39</v>
      </c>
      <c r="E88" s="47">
        <v>34.200000000000003</v>
      </c>
      <c r="F88" s="47" t="str">
        <f t="shared" si="1"/>
        <v>1675</v>
      </c>
    </row>
    <row r="89" spans="1:6" x14ac:dyDescent="0.25">
      <c r="A89" s="47">
        <v>1701</v>
      </c>
      <c r="B89" s="47" t="s">
        <v>277</v>
      </c>
      <c r="C89" s="47">
        <v>930</v>
      </c>
      <c r="D89" s="47">
        <v>755</v>
      </c>
      <c r="E89" s="47">
        <v>81.2</v>
      </c>
      <c r="F89" s="47" t="str">
        <f t="shared" si="1"/>
        <v>1701</v>
      </c>
    </row>
    <row r="90" spans="1:6" x14ac:dyDescent="0.25">
      <c r="A90" s="47">
        <v>1719</v>
      </c>
      <c r="B90" s="47" t="s">
        <v>276</v>
      </c>
      <c r="C90" s="47">
        <v>342</v>
      </c>
      <c r="D90" s="47">
        <v>53</v>
      </c>
      <c r="E90" s="47">
        <v>15.5</v>
      </c>
      <c r="F90" s="47" t="str">
        <f t="shared" si="1"/>
        <v>1719</v>
      </c>
    </row>
    <row r="91" spans="1:6" x14ac:dyDescent="0.25">
      <c r="A91" s="47">
        <v>1737</v>
      </c>
      <c r="B91" s="47" t="s">
        <v>275</v>
      </c>
      <c r="C91" s="47">
        <v>15339</v>
      </c>
      <c r="D91" s="47">
        <v>11635</v>
      </c>
      <c r="E91" s="47">
        <v>75.900000000000006</v>
      </c>
      <c r="F91" s="47" t="str">
        <f t="shared" si="1"/>
        <v>1737</v>
      </c>
    </row>
    <row r="92" spans="1:6" x14ac:dyDescent="0.25">
      <c r="A92" s="47">
        <v>1782</v>
      </c>
      <c r="B92" s="47" t="s">
        <v>274</v>
      </c>
      <c r="C92" s="47">
        <v>50</v>
      </c>
      <c r="D92" s="47">
        <v>27</v>
      </c>
      <c r="E92" s="47">
        <v>54</v>
      </c>
      <c r="F92" s="47" t="str">
        <f t="shared" si="1"/>
        <v>1782</v>
      </c>
    </row>
    <row r="93" spans="1:6" x14ac:dyDescent="0.25">
      <c r="A93" s="47">
        <v>1791</v>
      </c>
      <c r="B93" s="47" t="s">
        <v>273</v>
      </c>
      <c r="C93" s="47">
        <v>406</v>
      </c>
      <c r="D93" s="47">
        <v>106</v>
      </c>
      <c r="E93" s="47">
        <v>26.1</v>
      </c>
      <c r="F93" s="47" t="str">
        <f t="shared" si="1"/>
        <v>1791</v>
      </c>
    </row>
    <row r="94" spans="1:6" x14ac:dyDescent="0.25">
      <c r="A94" s="47">
        <v>1863</v>
      </c>
      <c r="B94" s="47" t="s">
        <v>272</v>
      </c>
      <c r="C94" s="47">
        <v>4744</v>
      </c>
      <c r="D94" s="47">
        <v>1848</v>
      </c>
      <c r="E94" s="47">
        <v>39</v>
      </c>
      <c r="F94" s="47" t="str">
        <f t="shared" si="1"/>
        <v>1863</v>
      </c>
    </row>
    <row r="95" spans="1:6" x14ac:dyDescent="0.25">
      <c r="A95" s="47">
        <v>1908</v>
      </c>
      <c r="B95" s="47" t="s">
        <v>271</v>
      </c>
      <c r="C95" s="47">
        <v>183</v>
      </c>
      <c r="D95" s="47">
        <v>72</v>
      </c>
      <c r="E95" s="47">
        <v>39.299999999999997</v>
      </c>
      <c r="F95" s="47" t="str">
        <f t="shared" si="1"/>
        <v>1908</v>
      </c>
    </row>
    <row r="96" spans="1:6" x14ac:dyDescent="0.25">
      <c r="A96" s="47">
        <v>1917</v>
      </c>
      <c r="B96" s="47" t="s">
        <v>270</v>
      </c>
      <c r="C96" s="47">
        <v>191</v>
      </c>
      <c r="D96" s="47">
        <v>80</v>
      </c>
      <c r="E96" s="47">
        <v>41.9</v>
      </c>
      <c r="F96" s="47" t="str">
        <f t="shared" si="1"/>
        <v>1917</v>
      </c>
    </row>
    <row r="97" spans="1:6" x14ac:dyDescent="0.25">
      <c r="A97" s="47">
        <v>1926</v>
      </c>
      <c r="B97" s="47" t="s">
        <v>269</v>
      </c>
      <c r="C97" s="47">
        <v>292</v>
      </c>
      <c r="D97" s="47">
        <v>94</v>
      </c>
      <c r="E97" s="47">
        <v>32.200000000000003</v>
      </c>
      <c r="F97" s="47" t="str">
        <f t="shared" si="1"/>
        <v>1926</v>
      </c>
    </row>
    <row r="98" spans="1:6" x14ac:dyDescent="0.25">
      <c r="A98" s="47">
        <v>1944</v>
      </c>
      <c r="B98" s="47" t="s">
        <v>268</v>
      </c>
      <c r="C98" s="47">
        <v>392</v>
      </c>
      <c r="D98" s="47">
        <v>276</v>
      </c>
      <c r="E98" s="47">
        <v>70.400000000000006</v>
      </c>
      <c r="F98" s="47" t="str">
        <f t="shared" si="1"/>
        <v>1944</v>
      </c>
    </row>
    <row r="99" spans="1:6" x14ac:dyDescent="0.25">
      <c r="A99" s="47">
        <v>1953</v>
      </c>
      <c r="B99" s="47" t="s">
        <v>267</v>
      </c>
      <c r="C99" s="47">
        <v>239</v>
      </c>
      <c r="D99" s="47">
        <v>51</v>
      </c>
      <c r="E99" s="47">
        <v>21.3</v>
      </c>
      <c r="F99" s="47" t="str">
        <f t="shared" si="1"/>
        <v>1953</v>
      </c>
    </row>
    <row r="100" spans="1:6" x14ac:dyDescent="0.25">
      <c r="A100" s="47">
        <v>1963</v>
      </c>
      <c r="B100" s="47" t="s">
        <v>266</v>
      </c>
      <c r="C100" s="47">
        <v>276</v>
      </c>
      <c r="D100" s="47">
        <v>110</v>
      </c>
      <c r="E100" s="47">
        <v>39.9</v>
      </c>
      <c r="F100" s="47" t="str">
        <f t="shared" si="1"/>
        <v>1963</v>
      </c>
    </row>
    <row r="101" spans="1:6" x14ac:dyDescent="0.25">
      <c r="A101" s="47">
        <v>1965</v>
      </c>
      <c r="B101" s="47" t="s">
        <v>265</v>
      </c>
      <c r="C101" s="47">
        <v>201</v>
      </c>
      <c r="D101" s="47">
        <v>83</v>
      </c>
      <c r="E101" s="47">
        <v>41.3</v>
      </c>
      <c r="F101" s="47" t="str">
        <f t="shared" si="1"/>
        <v>1965</v>
      </c>
    </row>
    <row r="102" spans="1:6" x14ac:dyDescent="0.25">
      <c r="A102" s="47">
        <v>1968</v>
      </c>
      <c r="B102" s="47" t="s">
        <v>264</v>
      </c>
      <c r="C102" s="47">
        <v>376</v>
      </c>
      <c r="D102" s="47">
        <v>137</v>
      </c>
      <c r="E102" s="47">
        <v>36.4</v>
      </c>
      <c r="F102" s="47" t="str">
        <f t="shared" si="1"/>
        <v>1968</v>
      </c>
    </row>
    <row r="103" spans="1:6" x14ac:dyDescent="0.25">
      <c r="A103" s="47">
        <v>1970</v>
      </c>
      <c r="B103" s="47" t="s">
        <v>263</v>
      </c>
      <c r="C103" s="47">
        <v>209</v>
      </c>
      <c r="D103" s="47">
        <v>124</v>
      </c>
      <c r="E103" s="47">
        <v>59.3</v>
      </c>
      <c r="F103" s="47" t="str">
        <f t="shared" si="1"/>
        <v>1970</v>
      </c>
    </row>
    <row r="104" spans="1:6" x14ac:dyDescent="0.25">
      <c r="A104" s="47">
        <v>1972</v>
      </c>
      <c r="B104" s="47" t="s">
        <v>262</v>
      </c>
      <c r="C104" s="47">
        <v>128</v>
      </c>
      <c r="D104" s="47">
        <v>51</v>
      </c>
      <c r="E104" s="47">
        <v>39.799999999999997</v>
      </c>
      <c r="F104" s="47" t="str">
        <f t="shared" si="1"/>
        <v>1972</v>
      </c>
    </row>
    <row r="105" spans="1:6" x14ac:dyDescent="0.25">
      <c r="A105" s="47">
        <v>1975</v>
      </c>
      <c r="B105" s="47" t="s">
        <v>261</v>
      </c>
      <c r="C105" s="47">
        <v>190</v>
      </c>
      <c r="D105" s="47">
        <v>104</v>
      </c>
      <c r="E105" s="47">
        <v>54.7</v>
      </c>
      <c r="F105" s="47" t="str">
        <f t="shared" si="1"/>
        <v>1975</v>
      </c>
    </row>
    <row r="106" spans="1:6" x14ac:dyDescent="0.25">
      <c r="A106" s="47">
        <v>1989</v>
      </c>
      <c r="B106" s="47" t="s">
        <v>260</v>
      </c>
      <c r="C106" s="47">
        <v>217</v>
      </c>
      <c r="D106" s="47">
        <v>92</v>
      </c>
      <c r="E106" s="47">
        <v>42.4</v>
      </c>
      <c r="F106" s="47" t="str">
        <f t="shared" si="1"/>
        <v>1989</v>
      </c>
    </row>
    <row r="107" spans="1:6" x14ac:dyDescent="0.25">
      <c r="A107" s="47">
        <v>2007</v>
      </c>
      <c r="B107" s="47" t="s">
        <v>259</v>
      </c>
      <c r="C107" s="47">
        <v>217</v>
      </c>
      <c r="D107" s="47">
        <v>122</v>
      </c>
      <c r="E107" s="47">
        <v>56.2</v>
      </c>
      <c r="F107" s="47" t="str">
        <f t="shared" si="1"/>
        <v>2007</v>
      </c>
    </row>
    <row r="108" spans="1:6" x14ac:dyDescent="0.25">
      <c r="A108" s="47">
        <v>2088</v>
      </c>
      <c r="B108" s="47" t="s">
        <v>258</v>
      </c>
      <c r="C108" s="47">
        <v>338</v>
      </c>
      <c r="D108" s="47">
        <v>159</v>
      </c>
      <c r="E108" s="47">
        <v>47</v>
      </c>
      <c r="F108" s="47" t="str">
        <f t="shared" si="1"/>
        <v>2088</v>
      </c>
    </row>
    <row r="109" spans="1:6" x14ac:dyDescent="0.25">
      <c r="A109" s="47">
        <v>2097</v>
      </c>
      <c r="B109" s="47" t="s">
        <v>257</v>
      </c>
      <c r="C109" s="47">
        <v>196</v>
      </c>
      <c r="D109" s="47">
        <v>77</v>
      </c>
      <c r="E109" s="47">
        <v>39.299999999999997</v>
      </c>
      <c r="F109" s="47" t="str">
        <f t="shared" si="1"/>
        <v>2097</v>
      </c>
    </row>
    <row r="110" spans="1:6" x14ac:dyDescent="0.25">
      <c r="A110" s="47">
        <v>2113</v>
      </c>
      <c r="B110" s="47" t="s">
        <v>256</v>
      </c>
      <c r="C110" s="47">
        <v>80</v>
      </c>
      <c r="D110" s="47">
        <v>46</v>
      </c>
      <c r="E110" s="47">
        <v>57.5</v>
      </c>
      <c r="F110" s="47" t="str">
        <f t="shared" si="1"/>
        <v>2113</v>
      </c>
    </row>
    <row r="111" spans="1:6" x14ac:dyDescent="0.25">
      <c r="A111" s="47">
        <v>2124</v>
      </c>
      <c r="B111" s="47" t="s">
        <v>255</v>
      </c>
      <c r="C111" s="47">
        <v>613</v>
      </c>
      <c r="D111" s="47">
        <v>328</v>
      </c>
      <c r="E111" s="47">
        <v>53.5</v>
      </c>
      <c r="F111" s="47" t="str">
        <f t="shared" si="1"/>
        <v>2124</v>
      </c>
    </row>
    <row r="112" spans="1:6" x14ac:dyDescent="0.25">
      <c r="A112" s="47">
        <v>2151</v>
      </c>
      <c r="B112" s="47" t="s">
        <v>254</v>
      </c>
      <c r="C112" s="47">
        <v>164</v>
      </c>
      <c r="D112" s="47">
        <v>76</v>
      </c>
      <c r="E112" s="47">
        <v>46.3</v>
      </c>
      <c r="F112" s="47" t="str">
        <f t="shared" si="1"/>
        <v>2151</v>
      </c>
    </row>
    <row r="113" spans="1:6" x14ac:dyDescent="0.25">
      <c r="A113" s="47">
        <v>2169</v>
      </c>
      <c r="B113" s="47" t="s">
        <v>253</v>
      </c>
      <c r="C113" s="47">
        <v>770</v>
      </c>
      <c r="D113" s="47">
        <v>343</v>
      </c>
      <c r="E113" s="47">
        <v>44.5</v>
      </c>
      <c r="F113" s="47" t="str">
        <f t="shared" si="1"/>
        <v>2169</v>
      </c>
    </row>
    <row r="114" spans="1:6" x14ac:dyDescent="0.25">
      <c r="A114" s="47">
        <v>2295</v>
      </c>
      <c r="B114" s="47" t="s">
        <v>252</v>
      </c>
      <c r="C114" s="47">
        <v>463</v>
      </c>
      <c r="D114" s="47">
        <v>187</v>
      </c>
      <c r="E114" s="47">
        <v>40.4</v>
      </c>
      <c r="F114" s="47" t="str">
        <f t="shared" si="1"/>
        <v>2295</v>
      </c>
    </row>
    <row r="115" spans="1:6" x14ac:dyDescent="0.25">
      <c r="A115" s="47">
        <v>2313</v>
      </c>
      <c r="B115" s="47" t="s">
        <v>251</v>
      </c>
      <c r="C115" s="47">
        <v>1646</v>
      </c>
      <c r="D115" s="47">
        <v>1074</v>
      </c>
      <c r="E115" s="47">
        <v>65.2</v>
      </c>
      <c r="F115" s="47" t="str">
        <f t="shared" si="1"/>
        <v>2313</v>
      </c>
    </row>
    <row r="116" spans="1:6" x14ac:dyDescent="0.25">
      <c r="A116" s="47">
        <v>2322</v>
      </c>
      <c r="B116" s="47" t="s">
        <v>250</v>
      </c>
      <c r="C116" s="47">
        <v>834</v>
      </c>
      <c r="D116" s="47">
        <v>386</v>
      </c>
      <c r="E116" s="47">
        <v>46.3</v>
      </c>
      <c r="F116" s="47" t="str">
        <f t="shared" si="1"/>
        <v>2322</v>
      </c>
    </row>
    <row r="117" spans="1:6" x14ac:dyDescent="0.25">
      <c r="A117" s="47">
        <v>2369</v>
      </c>
      <c r="B117" s="47" t="s">
        <v>249</v>
      </c>
      <c r="C117" s="47">
        <v>222</v>
      </c>
      <c r="D117" s="47">
        <v>67</v>
      </c>
      <c r="E117" s="47">
        <v>30.2</v>
      </c>
      <c r="F117" s="47" t="str">
        <f t="shared" si="1"/>
        <v>2369</v>
      </c>
    </row>
    <row r="118" spans="1:6" x14ac:dyDescent="0.25">
      <c r="A118" s="47">
        <v>2376</v>
      </c>
      <c r="B118" s="47" t="s">
        <v>248</v>
      </c>
      <c r="C118" s="47">
        <v>181</v>
      </c>
      <c r="D118" s="47">
        <v>62</v>
      </c>
      <c r="E118" s="47">
        <v>34.299999999999997</v>
      </c>
      <c r="F118" s="47" t="str">
        <f t="shared" si="1"/>
        <v>2376</v>
      </c>
    </row>
    <row r="119" spans="1:6" x14ac:dyDescent="0.25">
      <c r="A119" s="47">
        <v>2403</v>
      </c>
      <c r="B119" s="47" t="s">
        <v>247</v>
      </c>
      <c r="C119" s="47">
        <v>446</v>
      </c>
      <c r="D119" s="47">
        <v>136</v>
      </c>
      <c r="E119" s="47">
        <v>30.5</v>
      </c>
      <c r="F119" s="47" t="str">
        <f t="shared" si="1"/>
        <v>2403</v>
      </c>
    </row>
    <row r="120" spans="1:6" x14ac:dyDescent="0.25">
      <c r="A120" s="47">
        <v>2457</v>
      </c>
      <c r="B120" s="47" t="s">
        <v>246</v>
      </c>
      <c r="C120" s="47">
        <v>182</v>
      </c>
      <c r="D120" s="47">
        <v>73</v>
      </c>
      <c r="E120" s="47">
        <v>40.1</v>
      </c>
      <c r="F120" s="47" t="str">
        <f t="shared" si="1"/>
        <v>2457</v>
      </c>
    </row>
    <row r="121" spans="1:6" x14ac:dyDescent="0.25">
      <c r="A121" s="47">
        <v>2466</v>
      </c>
      <c r="B121" s="47" t="s">
        <v>245</v>
      </c>
      <c r="C121" s="47">
        <v>657</v>
      </c>
      <c r="D121" s="47">
        <v>56</v>
      </c>
      <c r="E121" s="47">
        <v>8.5</v>
      </c>
      <c r="F121" s="47" t="str">
        <f t="shared" si="1"/>
        <v>2466</v>
      </c>
    </row>
    <row r="122" spans="1:6" x14ac:dyDescent="0.25">
      <c r="A122" s="47">
        <v>2493</v>
      </c>
      <c r="B122" s="47" t="s">
        <v>244</v>
      </c>
      <c r="C122" s="47">
        <v>41</v>
      </c>
      <c r="D122" s="47">
        <v>29</v>
      </c>
      <c r="E122" s="47">
        <v>70.7</v>
      </c>
      <c r="F122" s="47" t="str">
        <f t="shared" si="1"/>
        <v>2493</v>
      </c>
    </row>
    <row r="123" spans="1:6" x14ac:dyDescent="0.25">
      <c r="A123" s="47">
        <v>2502</v>
      </c>
      <c r="B123" s="47" t="s">
        <v>243</v>
      </c>
      <c r="C123" s="47">
        <v>194</v>
      </c>
      <c r="D123" s="47">
        <v>79</v>
      </c>
      <c r="E123" s="47">
        <v>40.700000000000003</v>
      </c>
      <c r="F123" s="47" t="str">
        <f t="shared" si="1"/>
        <v>2502</v>
      </c>
    </row>
    <row r="124" spans="1:6" x14ac:dyDescent="0.25">
      <c r="A124" s="47">
        <v>2511</v>
      </c>
      <c r="B124" s="47" t="s">
        <v>242</v>
      </c>
      <c r="C124" s="47">
        <v>889</v>
      </c>
      <c r="D124" s="47">
        <v>363</v>
      </c>
      <c r="E124" s="47">
        <v>40.799999999999997</v>
      </c>
      <c r="F124" s="47" t="str">
        <f t="shared" si="1"/>
        <v>2511</v>
      </c>
    </row>
    <row r="125" spans="1:6" x14ac:dyDescent="0.25">
      <c r="A125" s="47">
        <v>2520</v>
      </c>
      <c r="B125" s="47" t="s">
        <v>241</v>
      </c>
      <c r="C125" s="47">
        <v>128</v>
      </c>
      <c r="D125" s="47">
        <v>39</v>
      </c>
      <c r="E125" s="47">
        <v>30.5</v>
      </c>
      <c r="F125" s="47" t="str">
        <f t="shared" si="1"/>
        <v>2520</v>
      </c>
    </row>
    <row r="126" spans="1:6" x14ac:dyDescent="0.25">
      <c r="A126" s="47">
        <v>2556</v>
      </c>
      <c r="B126" s="47" t="s">
        <v>240</v>
      </c>
      <c r="C126" s="47">
        <v>161</v>
      </c>
      <c r="D126" s="47">
        <v>80</v>
      </c>
      <c r="E126" s="47">
        <v>49.7</v>
      </c>
      <c r="F126" s="47" t="str">
        <f t="shared" si="1"/>
        <v>2556</v>
      </c>
    </row>
    <row r="127" spans="1:6" x14ac:dyDescent="0.25">
      <c r="A127" s="47">
        <v>2673</v>
      </c>
      <c r="B127" s="47" t="s">
        <v>239</v>
      </c>
      <c r="C127" s="47">
        <v>285</v>
      </c>
      <c r="D127" s="47">
        <v>138</v>
      </c>
      <c r="E127" s="47">
        <v>48.4</v>
      </c>
      <c r="F127" s="47" t="str">
        <f t="shared" si="1"/>
        <v>2673</v>
      </c>
    </row>
    <row r="128" spans="1:6" x14ac:dyDescent="0.25">
      <c r="A128" s="47">
        <v>2682</v>
      </c>
      <c r="B128" s="47" t="s">
        <v>2</v>
      </c>
      <c r="C128" s="47">
        <v>245</v>
      </c>
      <c r="D128" s="47">
        <v>107</v>
      </c>
      <c r="E128" s="47">
        <v>43.7</v>
      </c>
      <c r="F128" s="47" t="str">
        <f t="shared" si="1"/>
        <v>2682</v>
      </c>
    </row>
    <row r="129" spans="1:6" x14ac:dyDescent="0.25">
      <c r="A129" s="47">
        <v>2709</v>
      </c>
      <c r="B129" s="47" t="s">
        <v>238</v>
      </c>
      <c r="C129" s="47">
        <v>755</v>
      </c>
      <c r="D129" s="47">
        <v>281</v>
      </c>
      <c r="E129" s="47">
        <v>37.200000000000003</v>
      </c>
      <c r="F129" s="47" t="str">
        <f t="shared" si="1"/>
        <v>2709</v>
      </c>
    </row>
    <row r="130" spans="1:6" x14ac:dyDescent="0.25">
      <c r="A130" s="47">
        <v>2718</v>
      </c>
      <c r="B130" s="47" t="s">
        <v>237</v>
      </c>
      <c r="C130" s="47">
        <v>212</v>
      </c>
      <c r="D130" s="47">
        <v>79</v>
      </c>
      <c r="E130" s="47">
        <v>37.299999999999997</v>
      </c>
      <c r="F130" s="47" t="str">
        <f t="shared" si="1"/>
        <v>2718</v>
      </c>
    </row>
    <row r="131" spans="1:6" x14ac:dyDescent="0.25">
      <c r="A131" s="47">
        <v>2727</v>
      </c>
      <c r="B131" s="47" t="s">
        <v>236</v>
      </c>
      <c r="C131" s="47">
        <v>329</v>
      </c>
      <c r="D131" s="47">
        <v>99</v>
      </c>
      <c r="E131" s="47">
        <v>30.1</v>
      </c>
      <c r="F131" s="47" t="str">
        <f t="shared" si="1"/>
        <v>2727</v>
      </c>
    </row>
    <row r="132" spans="1:6" x14ac:dyDescent="0.25">
      <c r="A132" s="47">
        <v>2754</v>
      </c>
      <c r="B132" s="47" t="s">
        <v>235</v>
      </c>
      <c r="C132" s="47">
        <v>221</v>
      </c>
      <c r="D132" s="47">
        <v>71</v>
      </c>
      <c r="E132" s="47">
        <v>32.1</v>
      </c>
      <c r="F132" s="47" t="str">
        <f t="shared" ref="F132:F195" si="2">TEXT(A132,"0000")</f>
        <v>2754</v>
      </c>
    </row>
    <row r="133" spans="1:6" x14ac:dyDescent="0.25">
      <c r="A133" s="47">
        <v>2763</v>
      </c>
      <c r="B133" s="47" t="s">
        <v>234</v>
      </c>
      <c r="C133" s="47">
        <v>330</v>
      </c>
      <c r="D133" s="47">
        <v>125</v>
      </c>
      <c r="E133" s="47">
        <v>37.9</v>
      </c>
      <c r="F133" s="47" t="str">
        <f t="shared" si="2"/>
        <v>2763</v>
      </c>
    </row>
    <row r="134" spans="1:6" x14ac:dyDescent="0.25">
      <c r="A134" s="47">
        <v>2766</v>
      </c>
      <c r="B134" s="47" t="s">
        <v>233</v>
      </c>
      <c r="C134" s="47">
        <v>159</v>
      </c>
      <c r="D134" s="47">
        <v>33</v>
      </c>
      <c r="E134" s="47">
        <v>20.8</v>
      </c>
      <c r="F134" s="47" t="str">
        <f t="shared" si="2"/>
        <v>2766</v>
      </c>
    </row>
    <row r="135" spans="1:6" x14ac:dyDescent="0.25">
      <c r="A135" s="47">
        <v>2772</v>
      </c>
      <c r="B135" s="47" t="s">
        <v>232</v>
      </c>
      <c r="C135" s="47">
        <v>110</v>
      </c>
      <c r="D135" s="47">
        <v>70</v>
      </c>
      <c r="E135" s="47">
        <v>63.6</v>
      </c>
      <c r="F135" s="47" t="str">
        <f t="shared" si="2"/>
        <v>2772</v>
      </c>
    </row>
    <row r="136" spans="1:6" x14ac:dyDescent="0.25">
      <c r="A136" s="47">
        <v>2781</v>
      </c>
      <c r="B136" s="47" t="s">
        <v>231</v>
      </c>
      <c r="C136" s="47">
        <v>542</v>
      </c>
      <c r="D136" s="47">
        <v>287</v>
      </c>
      <c r="E136" s="47">
        <v>53</v>
      </c>
      <c r="F136" s="47" t="str">
        <f t="shared" si="2"/>
        <v>2781</v>
      </c>
    </row>
    <row r="137" spans="1:6" x14ac:dyDescent="0.25">
      <c r="A137" s="47">
        <v>2826</v>
      </c>
      <c r="B137" s="47" t="s">
        <v>230</v>
      </c>
      <c r="C137" s="47">
        <v>600</v>
      </c>
      <c r="D137" s="47">
        <v>219</v>
      </c>
      <c r="E137" s="47">
        <v>36.5</v>
      </c>
      <c r="F137" s="47" t="str">
        <f t="shared" si="2"/>
        <v>2826</v>
      </c>
    </row>
    <row r="138" spans="1:6" x14ac:dyDescent="0.25">
      <c r="A138" s="47">
        <v>2834</v>
      </c>
      <c r="B138" s="47" t="s">
        <v>229</v>
      </c>
      <c r="C138" s="47">
        <v>111</v>
      </c>
      <c r="D138" s="47">
        <v>84</v>
      </c>
      <c r="E138" s="47">
        <v>75.7</v>
      </c>
      <c r="F138" s="47" t="str">
        <f t="shared" si="2"/>
        <v>2834</v>
      </c>
    </row>
    <row r="139" spans="1:6" x14ac:dyDescent="0.25">
      <c r="A139" s="47">
        <v>2846</v>
      </c>
      <c r="B139" s="47" t="s">
        <v>228</v>
      </c>
      <c r="C139" s="47">
        <v>162</v>
      </c>
      <c r="D139" s="47">
        <v>56</v>
      </c>
      <c r="E139" s="47">
        <v>34.6</v>
      </c>
      <c r="F139" s="47" t="str">
        <f t="shared" si="2"/>
        <v>2846</v>
      </c>
    </row>
    <row r="140" spans="1:6" x14ac:dyDescent="0.25">
      <c r="A140" s="47">
        <v>2862</v>
      </c>
      <c r="B140" s="47" t="s">
        <v>227</v>
      </c>
      <c r="C140" s="47">
        <v>308</v>
      </c>
      <c r="D140" s="47">
        <v>160</v>
      </c>
      <c r="E140" s="47">
        <v>51.9</v>
      </c>
      <c r="F140" s="47" t="str">
        <f t="shared" si="2"/>
        <v>2862</v>
      </c>
    </row>
    <row r="141" spans="1:6" x14ac:dyDescent="0.25">
      <c r="A141" s="47">
        <v>2977</v>
      </c>
      <c r="B141" s="47" t="s">
        <v>226</v>
      </c>
      <c r="C141" s="47">
        <v>253</v>
      </c>
      <c r="D141" s="47">
        <v>55</v>
      </c>
      <c r="E141" s="47">
        <v>21.7</v>
      </c>
      <c r="F141" s="47" t="str">
        <f t="shared" si="2"/>
        <v>2977</v>
      </c>
    </row>
    <row r="142" spans="1:6" x14ac:dyDescent="0.25">
      <c r="A142" s="47">
        <v>2988</v>
      </c>
      <c r="B142" s="47" t="s">
        <v>225</v>
      </c>
      <c r="C142" s="47">
        <v>349</v>
      </c>
      <c r="D142" s="47">
        <v>51</v>
      </c>
      <c r="E142" s="47">
        <v>14.6</v>
      </c>
      <c r="F142" s="47" t="str">
        <f t="shared" si="2"/>
        <v>2988</v>
      </c>
    </row>
    <row r="143" spans="1:6" x14ac:dyDescent="0.25">
      <c r="A143" s="47">
        <v>3029</v>
      </c>
      <c r="B143" s="47" t="s">
        <v>224</v>
      </c>
      <c r="C143" s="47">
        <v>438</v>
      </c>
      <c r="D143" s="47">
        <v>223</v>
      </c>
      <c r="E143" s="47">
        <v>50.9</v>
      </c>
      <c r="F143" s="47" t="str">
        <f t="shared" si="2"/>
        <v>3029</v>
      </c>
    </row>
    <row r="144" spans="1:6" x14ac:dyDescent="0.25">
      <c r="A144" s="47">
        <v>3033</v>
      </c>
      <c r="B144" s="47" t="s">
        <v>223</v>
      </c>
      <c r="C144" s="47">
        <v>200</v>
      </c>
      <c r="D144" s="47">
        <v>88</v>
      </c>
      <c r="E144" s="47">
        <v>44</v>
      </c>
      <c r="F144" s="47" t="str">
        <f t="shared" si="2"/>
        <v>3033</v>
      </c>
    </row>
    <row r="145" spans="1:6" x14ac:dyDescent="0.25">
      <c r="A145" s="47">
        <v>3042</v>
      </c>
      <c r="B145" s="47" t="s">
        <v>222</v>
      </c>
      <c r="C145" s="47">
        <v>335</v>
      </c>
      <c r="D145" s="47">
        <v>97</v>
      </c>
      <c r="E145" s="47">
        <v>29</v>
      </c>
      <c r="F145" s="47" t="str">
        <f t="shared" si="2"/>
        <v>3042</v>
      </c>
    </row>
    <row r="146" spans="1:6" x14ac:dyDescent="0.25">
      <c r="A146" s="47">
        <v>3060</v>
      </c>
      <c r="B146" s="47" t="s">
        <v>221</v>
      </c>
      <c r="C146" s="47">
        <v>552</v>
      </c>
      <c r="D146" s="47">
        <v>257</v>
      </c>
      <c r="E146" s="47">
        <v>46.6</v>
      </c>
      <c r="F146" s="47" t="str">
        <f t="shared" si="2"/>
        <v>3060</v>
      </c>
    </row>
    <row r="147" spans="1:6" x14ac:dyDescent="0.25">
      <c r="A147" s="47">
        <v>3105</v>
      </c>
      <c r="B147" s="47" t="s">
        <v>220</v>
      </c>
      <c r="C147" s="47">
        <v>591</v>
      </c>
      <c r="D147" s="47">
        <v>243</v>
      </c>
      <c r="E147" s="47">
        <v>41.1</v>
      </c>
      <c r="F147" s="47" t="str">
        <f t="shared" si="2"/>
        <v>3105</v>
      </c>
    </row>
    <row r="148" spans="1:6" x14ac:dyDescent="0.25">
      <c r="A148" s="47">
        <v>3114</v>
      </c>
      <c r="B148" s="47" t="s">
        <v>219</v>
      </c>
      <c r="C148" s="47">
        <v>1613</v>
      </c>
      <c r="D148" s="47">
        <v>475</v>
      </c>
      <c r="E148" s="47">
        <v>29.4</v>
      </c>
      <c r="F148" s="47" t="str">
        <f t="shared" si="2"/>
        <v>3114</v>
      </c>
    </row>
    <row r="149" spans="1:6" x14ac:dyDescent="0.25">
      <c r="A149" s="47">
        <v>3119</v>
      </c>
      <c r="B149" s="47" t="s">
        <v>218</v>
      </c>
      <c r="C149" s="47">
        <v>386</v>
      </c>
      <c r="D149" s="47">
        <v>105</v>
      </c>
      <c r="E149" s="47">
        <v>27.2</v>
      </c>
      <c r="F149" s="47" t="str">
        <f t="shared" si="2"/>
        <v>3119</v>
      </c>
    </row>
    <row r="150" spans="1:6" x14ac:dyDescent="0.25">
      <c r="A150" s="47">
        <v>3141</v>
      </c>
      <c r="B150" s="47" t="s">
        <v>217</v>
      </c>
      <c r="C150" s="47">
        <v>6452</v>
      </c>
      <c r="D150" s="47">
        <v>2513</v>
      </c>
      <c r="E150" s="47">
        <v>38.9</v>
      </c>
      <c r="F150" s="47" t="str">
        <f t="shared" si="2"/>
        <v>3141</v>
      </c>
    </row>
    <row r="151" spans="1:6" x14ac:dyDescent="0.25">
      <c r="A151" s="47">
        <v>3150</v>
      </c>
      <c r="B151" s="47" t="s">
        <v>216</v>
      </c>
      <c r="C151" s="47">
        <v>419</v>
      </c>
      <c r="D151" s="47">
        <v>175</v>
      </c>
      <c r="E151" s="47">
        <v>41.8</v>
      </c>
      <c r="F151" s="47" t="str">
        <f t="shared" si="2"/>
        <v>3150</v>
      </c>
    </row>
    <row r="152" spans="1:6" x14ac:dyDescent="0.25">
      <c r="A152" s="47">
        <v>3154</v>
      </c>
      <c r="B152" s="47" t="s">
        <v>215</v>
      </c>
      <c r="C152" s="47">
        <v>238</v>
      </c>
      <c r="D152" s="47">
        <v>87</v>
      </c>
      <c r="E152" s="47">
        <v>36.6</v>
      </c>
      <c r="F152" s="47" t="str">
        <f t="shared" si="2"/>
        <v>3154</v>
      </c>
    </row>
    <row r="153" spans="1:6" x14ac:dyDescent="0.25">
      <c r="A153" s="47">
        <v>3168</v>
      </c>
      <c r="B153" s="47" t="s">
        <v>214</v>
      </c>
      <c r="C153" s="47">
        <v>273</v>
      </c>
      <c r="D153" s="47">
        <v>119</v>
      </c>
      <c r="E153" s="47">
        <v>43.6</v>
      </c>
      <c r="F153" s="47" t="str">
        <f t="shared" si="2"/>
        <v>3168</v>
      </c>
    </row>
    <row r="154" spans="1:6" x14ac:dyDescent="0.25">
      <c r="A154" s="47">
        <v>3186</v>
      </c>
      <c r="B154" s="47" t="s">
        <v>213</v>
      </c>
      <c r="C154" s="47">
        <v>167</v>
      </c>
      <c r="D154" s="47">
        <v>33</v>
      </c>
      <c r="E154" s="47">
        <v>19.8</v>
      </c>
      <c r="F154" s="47" t="str">
        <f t="shared" si="2"/>
        <v>3186</v>
      </c>
    </row>
    <row r="155" spans="1:6" x14ac:dyDescent="0.25">
      <c r="A155" s="47">
        <v>3195</v>
      </c>
      <c r="B155" s="47" t="s">
        <v>212</v>
      </c>
      <c r="C155" s="47">
        <v>535</v>
      </c>
      <c r="D155" s="47">
        <v>266</v>
      </c>
      <c r="E155" s="47">
        <v>49.7</v>
      </c>
      <c r="F155" s="47" t="str">
        <f t="shared" si="2"/>
        <v>3195</v>
      </c>
    </row>
    <row r="156" spans="1:6" x14ac:dyDescent="0.25">
      <c r="A156" s="47">
        <v>3204</v>
      </c>
      <c r="B156" s="47" t="s">
        <v>211</v>
      </c>
      <c r="C156" s="47">
        <v>481</v>
      </c>
      <c r="D156" s="47">
        <v>104</v>
      </c>
      <c r="E156" s="47">
        <v>21.6</v>
      </c>
      <c r="F156" s="47" t="str">
        <f t="shared" si="2"/>
        <v>3204</v>
      </c>
    </row>
    <row r="157" spans="1:6" x14ac:dyDescent="0.25">
      <c r="A157" s="47">
        <v>3231</v>
      </c>
      <c r="B157" s="47" t="s">
        <v>210</v>
      </c>
      <c r="C157" s="47">
        <v>3128</v>
      </c>
      <c r="D157" s="47">
        <v>719</v>
      </c>
      <c r="E157" s="47">
        <v>23</v>
      </c>
      <c r="F157" s="47" t="str">
        <f t="shared" si="2"/>
        <v>3231</v>
      </c>
    </row>
    <row r="158" spans="1:6" x14ac:dyDescent="0.25">
      <c r="A158" s="47">
        <v>3312</v>
      </c>
      <c r="B158" s="47" t="s">
        <v>209</v>
      </c>
      <c r="C158" s="47">
        <v>817</v>
      </c>
      <c r="D158" s="47">
        <v>548</v>
      </c>
      <c r="E158" s="47">
        <v>67.099999999999994</v>
      </c>
      <c r="F158" s="47" t="str">
        <f t="shared" si="2"/>
        <v>3312</v>
      </c>
    </row>
    <row r="159" spans="1:6" x14ac:dyDescent="0.25">
      <c r="A159" s="47">
        <v>3330</v>
      </c>
      <c r="B159" s="47" t="s">
        <v>208</v>
      </c>
      <c r="C159" s="47">
        <v>155</v>
      </c>
      <c r="D159" s="47">
        <v>48</v>
      </c>
      <c r="E159" s="47">
        <v>31</v>
      </c>
      <c r="F159" s="47" t="str">
        <f t="shared" si="2"/>
        <v>3330</v>
      </c>
    </row>
    <row r="160" spans="1:6" x14ac:dyDescent="0.25">
      <c r="A160" s="47">
        <v>3348</v>
      </c>
      <c r="B160" s="47" t="s">
        <v>207</v>
      </c>
      <c r="C160" s="47">
        <v>207</v>
      </c>
      <c r="D160" s="47">
        <v>70</v>
      </c>
      <c r="E160" s="47">
        <v>33.799999999999997</v>
      </c>
      <c r="F160" s="47" t="str">
        <f t="shared" si="2"/>
        <v>3348</v>
      </c>
    </row>
    <row r="161" spans="1:6" x14ac:dyDescent="0.25">
      <c r="A161" s="47">
        <v>3375</v>
      </c>
      <c r="B161" s="47" t="s">
        <v>206</v>
      </c>
      <c r="C161" s="47">
        <v>777</v>
      </c>
      <c r="D161" s="47">
        <v>366</v>
      </c>
      <c r="E161" s="47">
        <v>47.1</v>
      </c>
      <c r="F161" s="47" t="str">
        <f t="shared" si="2"/>
        <v>3375</v>
      </c>
    </row>
    <row r="162" spans="1:6" x14ac:dyDescent="0.25">
      <c r="A162" s="47">
        <v>3420</v>
      </c>
      <c r="B162" s="47" t="s">
        <v>205</v>
      </c>
      <c r="C162" s="47">
        <v>314</v>
      </c>
      <c r="D162" s="47">
        <v>133</v>
      </c>
      <c r="E162" s="47">
        <v>42.4</v>
      </c>
      <c r="F162" s="47" t="str">
        <f t="shared" si="2"/>
        <v>3420</v>
      </c>
    </row>
    <row r="163" spans="1:6" x14ac:dyDescent="0.25">
      <c r="A163" s="47">
        <v>3465</v>
      </c>
      <c r="B163" s="47" t="s">
        <v>204</v>
      </c>
      <c r="C163" s="47">
        <v>159</v>
      </c>
      <c r="D163" s="47">
        <v>98</v>
      </c>
      <c r="E163" s="47">
        <v>61.6</v>
      </c>
      <c r="F163" s="47" t="str">
        <f t="shared" si="2"/>
        <v>3465</v>
      </c>
    </row>
    <row r="164" spans="1:6" x14ac:dyDescent="0.25">
      <c r="A164" s="47">
        <v>3537</v>
      </c>
      <c r="B164" s="47" t="s">
        <v>203</v>
      </c>
      <c r="C164" s="47">
        <v>112</v>
      </c>
      <c r="D164" s="47">
        <v>87</v>
      </c>
      <c r="E164" s="47">
        <v>77.7</v>
      </c>
      <c r="F164" s="47" t="str">
        <f t="shared" si="2"/>
        <v>3537</v>
      </c>
    </row>
    <row r="165" spans="1:6" x14ac:dyDescent="0.25">
      <c r="A165" s="47">
        <v>3555</v>
      </c>
      <c r="B165" s="47" t="s">
        <v>202</v>
      </c>
      <c r="C165" s="47">
        <v>263</v>
      </c>
      <c r="D165" s="47">
        <v>52</v>
      </c>
      <c r="E165" s="47">
        <v>19.8</v>
      </c>
      <c r="F165" s="47" t="str">
        <f t="shared" si="2"/>
        <v>3555</v>
      </c>
    </row>
    <row r="166" spans="1:6" x14ac:dyDescent="0.25">
      <c r="A166" s="47">
        <v>3600</v>
      </c>
      <c r="B166" s="47" t="s">
        <v>201</v>
      </c>
      <c r="C166" s="47">
        <v>975</v>
      </c>
      <c r="D166" s="47">
        <v>369</v>
      </c>
      <c r="E166" s="47">
        <v>37.799999999999997</v>
      </c>
      <c r="F166" s="47" t="str">
        <f t="shared" si="2"/>
        <v>3600</v>
      </c>
    </row>
    <row r="167" spans="1:6" x14ac:dyDescent="0.25">
      <c r="A167" s="47">
        <v>3609</v>
      </c>
      <c r="B167" s="47" t="s">
        <v>200</v>
      </c>
      <c r="C167" s="47">
        <v>233</v>
      </c>
      <c r="D167" s="47">
        <v>130</v>
      </c>
      <c r="E167" s="47">
        <v>55.8</v>
      </c>
      <c r="F167" s="47" t="str">
        <f t="shared" si="2"/>
        <v>3609</v>
      </c>
    </row>
    <row r="168" spans="1:6" x14ac:dyDescent="0.25">
      <c r="A168" s="47">
        <v>3645</v>
      </c>
      <c r="B168" s="47" t="s">
        <v>199</v>
      </c>
      <c r="C168" s="47">
        <v>1327</v>
      </c>
      <c r="D168" s="47">
        <v>524</v>
      </c>
      <c r="E168" s="47">
        <v>39.5</v>
      </c>
      <c r="F168" s="47" t="str">
        <f t="shared" si="2"/>
        <v>3645</v>
      </c>
    </row>
    <row r="169" spans="1:6" x14ac:dyDescent="0.25">
      <c r="A169" s="47">
        <v>3691</v>
      </c>
      <c r="B169" s="47" t="s">
        <v>198</v>
      </c>
      <c r="C169" s="47">
        <v>300</v>
      </c>
      <c r="D169" s="47">
        <v>124</v>
      </c>
      <c r="E169" s="47">
        <v>41.3</v>
      </c>
      <c r="F169" s="47" t="str">
        <f t="shared" si="2"/>
        <v>3691</v>
      </c>
    </row>
    <row r="170" spans="1:6" x14ac:dyDescent="0.25">
      <c r="A170" s="47">
        <v>3715</v>
      </c>
      <c r="B170" s="47" t="s">
        <v>197</v>
      </c>
      <c r="C170" s="47">
        <v>3450</v>
      </c>
      <c r="D170" s="47">
        <v>814</v>
      </c>
      <c r="E170" s="47">
        <v>23.6</v>
      </c>
      <c r="F170" s="47" t="str">
        <f t="shared" si="2"/>
        <v>3715</v>
      </c>
    </row>
    <row r="171" spans="1:6" x14ac:dyDescent="0.25">
      <c r="A171" s="47">
        <v>3744</v>
      </c>
      <c r="B171" s="47" t="s">
        <v>196</v>
      </c>
      <c r="C171" s="47">
        <v>309</v>
      </c>
      <c r="D171" s="47">
        <v>62</v>
      </c>
      <c r="E171" s="47">
        <v>20.100000000000001</v>
      </c>
      <c r="F171" s="47" t="str">
        <f t="shared" si="2"/>
        <v>3744</v>
      </c>
    </row>
    <row r="172" spans="1:6" x14ac:dyDescent="0.25">
      <c r="A172" s="47">
        <v>3798</v>
      </c>
      <c r="B172" s="47" t="s">
        <v>195</v>
      </c>
      <c r="C172" s="47">
        <v>296</v>
      </c>
      <c r="D172" s="47">
        <v>83</v>
      </c>
      <c r="E172" s="47">
        <v>28</v>
      </c>
      <c r="F172" s="47" t="str">
        <f t="shared" si="2"/>
        <v>3798</v>
      </c>
    </row>
    <row r="173" spans="1:6" x14ac:dyDescent="0.25">
      <c r="A173" s="47">
        <v>3816</v>
      </c>
      <c r="B173" s="47" t="s">
        <v>194</v>
      </c>
      <c r="C173" s="47">
        <v>201</v>
      </c>
      <c r="D173" s="47">
        <v>81</v>
      </c>
      <c r="E173" s="47">
        <v>40.299999999999997</v>
      </c>
      <c r="F173" s="47" t="str">
        <f t="shared" si="2"/>
        <v>3816</v>
      </c>
    </row>
    <row r="174" spans="1:6" x14ac:dyDescent="0.25">
      <c r="A174" s="47">
        <v>3841</v>
      </c>
      <c r="B174" s="47" t="s">
        <v>193</v>
      </c>
      <c r="C174" s="47">
        <v>351</v>
      </c>
      <c r="D174" s="47">
        <v>121</v>
      </c>
      <c r="E174" s="47">
        <v>34.5</v>
      </c>
      <c r="F174" s="47" t="str">
        <f t="shared" si="2"/>
        <v>3841</v>
      </c>
    </row>
    <row r="175" spans="1:6" x14ac:dyDescent="0.25">
      <c r="A175" s="47">
        <v>3897</v>
      </c>
      <c r="B175" s="47" t="s">
        <v>192</v>
      </c>
      <c r="C175" s="47">
        <v>58</v>
      </c>
      <c r="D175" s="47">
        <v>41</v>
      </c>
      <c r="E175" s="47">
        <v>70.7</v>
      </c>
      <c r="F175" s="47" t="str">
        <f t="shared" si="2"/>
        <v>3897</v>
      </c>
    </row>
    <row r="176" spans="1:6" x14ac:dyDescent="0.25">
      <c r="A176" s="47">
        <v>3906</v>
      </c>
      <c r="B176" s="47" t="s">
        <v>191</v>
      </c>
      <c r="C176" s="47">
        <v>223</v>
      </c>
      <c r="D176" s="47">
        <v>69</v>
      </c>
      <c r="E176" s="47">
        <v>30.9</v>
      </c>
      <c r="F176" s="47" t="str">
        <f t="shared" si="2"/>
        <v>3906</v>
      </c>
    </row>
    <row r="177" spans="1:6" x14ac:dyDescent="0.25">
      <c r="A177" s="47">
        <v>3942</v>
      </c>
      <c r="B177" s="47" t="s">
        <v>190</v>
      </c>
      <c r="C177" s="47">
        <v>301</v>
      </c>
      <c r="D177" s="47">
        <v>97</v>
      </c>
      <c r="E177" s="47">
        <v>32.200000000000003</v>
      </c>
      <c r="F177" s="47" t="str">
        <f t="shared" si="2"/>
        <v>3942</v>
      </c>
    </row>
    <row r="178" spans="1:6" x14ac:dyDescent="0.25">
      <c r="A178" s="47">
        <v>3978</v>
      </c>
      <c r="B178" s="47" t="s">
        <v>189</v>
      </c>
      <c r="C178" s="47">
        <v>203</v>
      </c>
      <c r="D178" s="47">
        <v>96</v>
      </c>
      <c r="E178" s="47">
        <v>47.3</v>
      </c>
      <c r="F178" s="47" t="str">
        <f t="shared" si="2"/>
        <v>3978</v>
      </c>
    </row>
    <row r="179" spans="1:6" x14ac:dyDescent="0.25">
      <c r="A179" s="47">
        <v>4023</v>
      </c>
      <c r="B179" s="47" t="s">
        <v>188</v>
      </c>
      <c r="C179" s="47">
        <v>340</v>
      </c>
      <c r="D179" s="47">
        <v>121</v>
      </c>
      <c r="E179" s="47">
        <v>35.6</v>
      </c>
      <c r="F179" s="47" t="str">
        <f t="shared" si="2"/>
        <v>4023</v>
      </c>
    </row>
    <row r="180" spans="1:6" x14ac:dyDescent="0.25">
      <c r="A180" s="47">
        <v>4033</v>
      </c>
      <c r="B180" s="47" t="s">
        <v>187</v>
      </c>
      <c r="C180" s="47">
        <v>304</v>
      </c>
      <c r="D180" s="47">
        <v>183</v>
      </c>
      <c r="E180" s="47">
        <v>60.2</v>
      </c>
      <c r="F180" s="47" t="str">
        <f t="shared" si="2"/>
        <v>4033</v>
      </c>
    </row>
    <row r="181" spans="1:6" x14ac:dyDescent="0.25">
      <c r="A181" s="47">
        <v>4041</v>
      </c>
      <c r="B181" s="47" t="s">
        <v>186</v>
      </c>
      <c r="C181" s="47">
        <v>530</v>
      </c>
      <c r="D181" s="47">
        <v>367</v>
      </c>
      <c r="E181" s="47">
        <v>69.2</v>
      </c>
      <c r="F181" s="47" t="str">
        <f t="shared" si="2"/>
        <v>4041</v>
      </c>
    </row>
    <row r="182" spans="1:6" x14ac:dyDescent="0.25">
      <c r="A182" s="47">
        <v>4043</v>
      </c>
      <c r="B182" s="47" t="s">
        <v>185</v>
      </c>
      <c r="C182" s="47">
        <v>318</v>
      </c>
      <c r="D182" s="47">
        <v>122</v>
      </c>
      <c r="E182" s="47">
        <v>38.4</v>
      </c>
      <c r="F182" s="47" t="str">
        <f t="shared" si="2"/>
        <v>4043</v>
      </c>
    </row>
    <row r="183" spans="1:6" x14ac:dyDescent="0.25">
      <c r="A183" s="47">
        <v>4068</v>
      </c>
      <c r="B183" s="47" t="s">
        <v>184</v>
      </c>
      <c r="C183" s="47">
        <v>126</v>
      </c>
      <c r="D183" s="47">
        <v>46</v>
      </c>
      <c r="E183" s="47">
        <v>36.5</v>
      </c>
      <c r="F183" s="47" t="str">
        <f t="shared" si="2"/>
        <v>4068</v>
      </c>
    </row>
    <row r="184" spans="1:6" x14ac:dyDescent="0.25">
      <c r="A184" s="47">
        <v>4086</v>
      </c>
      <c r="B184" s="47" t="s">
        <v>183</v>
      </c>
      <c r="C184" s="47">
        <v>981</v>
      </c>
      <c r="D184" s="47">
        <v>304</v>
      </c>
      <c r="E184" s="47">
        <v>31</v>
      </c>
      <c r="F184" s="47" t="str">
        <f t="shared" si="2"/>
        <v>4086</v>
      </c>
    </row>
    <row r="185" spans="1:6" x14ac:dyDescent="0.25">
      <c r="A185" s="47">
        <v>4104</v>
      </c>
      <c r="B185" s="47" t="s">
        <v>182</v>
      </c>
      <c r="C185" s="47">
        <v>2326</v>
      </c>
      <c r="D185" s="47">
        <v>1344</v>
      </c>
      <c r="E185" s="47">
        <v>57.8</v>
      </c>
      <c r="F185" s="47" t="str">
        <f t="shared" si="2"/>
        <v>4104</v>
      </c>
    </row>
    <row r="186" spans="1:6" x14ac:dyDescent="0.25">
      <c r="A186" s="47">
        <v>4122</v>
      </c>
      <c r="B186" s="47" t="s">
        <v>181</v>
      </c>
      <c r="C186" s="47">
        <v>210</v>
      </c>
      <c r="D186" s="47">
        <v>40</v>
      </c>
      <c r="E186" s="47">
        <v>19</v>
      </c>
      <c r="F186" s="47" t="str">
        <f t="shared" si="2"/>
        <v>4122</v>
      </c>
    </row>
    <row r="187" spans="1:6" x14ac:dyDescent="0.25">
      <c r="A187" s="47">
        <v>4131</v>
      </c>
      <c r="B187" s="47" t="s">
        <v>180</v>
      </c>
      <c r="C187" s="47">
        <v>1811</v>
      </c>
      <c r="D187" s="47">
        <v>1058</v>
      </c>
      <c r="E187" s="47">
        <v>58.4</v>
      </c>
      <c r="F187" s="47" t="str">
        <f t="shared" si="2"/>
        <v>4131</v>
      </c>
    </row>
    <row r="188" spans="1:6" x14ac:dyDescent="0.25">
      <c r="A188" s="47">
        <v>4149</v>
      </c>
      <c r="B188" s="47" t="s">
        <v>179</v>
      </c>
      <c r="C188" s="47">
        <v>645</v>
      </c>
      <c r="D188" s="47">
        <v>196</v>
      </c>
      <c r="E188" s="47">
        <v>30.4</v>
      </c>
      <c r="F188" s="47" t="str">
        <f t="shared" si="2"/>
        <v>4149</v>
      </c>
    </row>
    <row r="189" spans="1:6" x14ac:dyDescent="0.25">
      <c r="A189" s="47">
        <v>4203</v>
      </c>
      <c r="B189" s="47" t="s">
        <v>178</v>
      </c>
      <c r="C189" s="47">
        <v>405</v>
      </c>
      <c r="D189" s="47">
        <v>108</v>
      </c>
      <c r="E189" s="47">
        <v>26.7</v>
      </c>
      <c r="F189" s="47" t="str">
        <f t="shared" si="2"/>
        <v>4203</v>
      </c>
    </row>
    <row r="190" spans="1:6" x14ac:dyDescent="0.25">
      <c r="A190" s="47">
        <v>4212</v>
      </c>
      <c r="B190" s="47" t="s">
        <v>177</v>
      </c>
      <c r="C190" s="47">
        <v>185</v>
      </c>
      <c r="D190" s="47">
        <v>81</v>
      </c>
      <c r="E190" s="47">
        <v>43.8</v>
      </c>
      <c r="F190" s="47" t="str">
        <f t="shared" si="2"/>
        <v>4212</v>
      </c>
    </row>
    <row r="191" spans="1:6" x14ac:dyDescent="0.25">
      <c r="A191" s="47">
        <v>4269</v>
      </c>
      <c r="B191" s="47" t="s">
        <v>176</v>
      </c>
      <c r="C191" s="47">
        <v>226</v>
      </c>
      <c r="D191" s="47">
        <v>115</v>
      </c>
      <c r="E191" s="47">
        <v>50.9</v>
      </c>
      <c r="F191" s="47" t="str">
        <f t="shared" si="2"/>
        <v>4269</v>
      </c>
    </row>
    <row r="192" spans="1:6" x14ac:dyDescent="0.25">
      <c r="A192" s="47">
        <v>4271</v>
      </c>
      <c r="B192" s="47" t="s">
        <v>175</v>
      </c>
      <c r="C192" s="47">
        <v>633</v>
      </c>
      <c r="D192" s="47">
        <v>166</v>
      </c>
      <c r="E192" s="47">
        <v>26.2</v>
      </c>
      <c r="F192" s="47" t="str">
        <f t="shared" si="2"/>
        <v>4271</v>
      </c>
    </row>
    <row r="193" spans="1:6" x14ac:dyDescent="0.25">
      <c r="A193" s="47">
        <v>4356</v>
      </c>
      <c r="B193" s="47" t="s">
        <v>174</v>
      </c>
      <c r="C193" s="47">
        <v>339</v>
      </c>
      <c r="D193" s="47">
        <v>146</v>
      </c>
      <c r="E193" s="47">
        <v>43.1</v>
      </c>
      <c r="F193" s="47" t="str">
        <f t="shared" si="2"/>
        <v>4356</v>
      </c>
    </row>
    <row r="194" spans="1:6" x14ac:dyDescent="0.25">
      <c r="A194" s="47">
        <v>4419</v>
      </c>
      <c r="B194" s="47" t="s">
        <v>173</v>
      </c>
      <c r="C194" s="47">
        <v>385</v>
      </c>
      <c r="D194" s="47">
        <v>171</v>
      </c>
      <c r="E194" s="47">
        <v>44.4</v>
      </c>
      <c r="F194" s="47" t="str">
        <f t="shared" si="2"/>
        <v>4419</v>
      </c>
    </row>
    <row r="195" spans="1:6" x14ac:dyDescent="0.25">
      <c r="A195" s="47">
        <v>4437</v>
      </c>
      <c r="B195" s="47" t="s">
        <v>172</v>
      </c>
      <c r="C195" s="47">
        <v>211</v>
      </c>
      <c r="D195" s="47">
        <v>64</v>
      </c>
      <c r="E195" s="47">
        <v>30.3</v>
      </c>
      <c r="F195" s="47" t="str">
        <f t="shared" si="2"/>
        <v>4437</v>
      </c>
    </row>
    <row r="196" spans="1:6" x14ac:dyDescent="0.25">
      <c r="A196" s="47">
        <v>4446</v>
      </c>
      <c r="B196" s="47" t="s">
        <v>171</v>
      </c>
      <c r="C196" s="47">
        <v>452</v>
      </c>
      <c r="D196" s="47">
        <v>158</v>
      </c>
      <c r="E196" s="47">
        <v>35</v>
      </c>
      <c r="F196" s="47" t="str">
        <f t="shared" ref="F196:F259" si="3">TEXT(A196,"0000")</f>
        <v>4446</v>
      </c>
    </row>
    <row r="197" spans="1:6" x14ac:dyDescent="0.25">
      <c r="A197" s="47">
        <v>4491</v>
      </c>
      <c r="B197" s="47" t="s">
        <v>170</v>
      </c>
      <c r="C197" s="47">
        <v>160</v>
      </c>
      <c r="D197" s="47">
        <v>73</v>
      </c>
      <c r="E197" s="47">
        <v>45.6</v>
      </c>
      <c r="F197" s="47" t="str">
        <f t="shared" si="3"/>
        <v>4491</v>
      </c>
    </row>
    <row r="198" spans="1:6" x14ac:dyDescent="0.25">
      <c r="A198" s="47">
        <v>4505</v>
      </c>
      <c r="B198" s="47" t="s">
        <v>169</v>
      </c>
      <c r="C198" s="47">
        <v>104</v>
      </c>
      <c r="D198" s="47">
        <v>63</v>
      </c>
      <c r="E198" s="47">
        <v>60.6</v>
      </c>
      <c r="F198" s="47" t="str">
        <f t="shared" si="3"/>
        <v>4505</v>
      </c>
    </row>
    <row r="199" spans="1:6" x14ac:dyDescent="0.25">
      <c r="A199" s="47">
        <v>4509</v>
      </c>
      <c r="B199" s="47" t="s">
        <v>168</v>
      </c>
      <c r="C199" s="47">
        <v>101</v>
      </c>
      <c r="D199" s="47">
        <v>40</v>
      </c>
      <c r="E199" s="47">
        <v>39.6</v>
      </c>
      <c r="F199" s="47" t="str">
        <f t="shared" si="3"/>
        <v>4509</v>
      </c>
    </row>
    <row r="200" spans="1:6" x14ac:dyDescent="0.25">
      <c r="A200" s="47">
        <v>4518</v>
      </c>
      <c r="B200" s="47" t="s">
        <v>167</v>
      </c>
      <c r="C200" s="47">
        <v>92</v>
      </c>
      <c r="D200" s="47">
        <v>54</v>
      </c>
      <c r="E200" s="47">
        <v>58.7</v>
      </c>
      <c r="F200" s="47" t="str">
        <f t="shared" si="3"/>
        <v>4518</v>
      </c>
    </row>
    <row r="201" spans="1:6" x14ac:dyDescent="0.25">
      <c r="A201" s="47">
        <v>4527</v>
      </c>
      <c r="B201" s="47" t="s">
        <v>166</v>
      </c>
      <c r="C201" s="47">
        <v>300</v>
      </c>
      <c r="D201" s="47">
        <v>137</v>
      </c>
      <c r="E201" s="47">
        <v>45.7</v>
      </c>
      <c r="F201" s="47" t="str">
        <f t="shared" si="3"/>
        <v>4527</v>
      </c>
    </row>
    <row r="202" spans="1:6" x14ac:dyDescent="0.25">
      <c r="A202" s="47">
        <v>4536</v>
      </c>
      <c r="B202" s="47" t="s">
        <v>165</v>
      </c>
      <c r="C202" s="47">
        <v>873</v>
      </c>
      <c r="D202" s="47">
        <v>451</v>
      </c>
      <c r="E202" s="47">
        <v>51.7</v>
      </c>
      <c r="F202" s="47" t="str">
        <f t="shared" si="3"/>
        <v>4536</v>
      </c>
    </row>
    <row r="203" spans="1:6" x14ac:dyDescent="0.25">
      <c r="A203" s="47">
        <v>4554</v>
      </c>
      <c r="B203" s="47" t="s">
        <v>164</v>
      </c>
      <c r="C203" s="47">
        <v>603</v>
      </c>
      <c r="D203" s="47">
        <v>71</v>
      </c>
      <c r="E203" s="47">
        <v>11.8</v>
      </c>
      <c r="F203" s="47" t="str">
        <f t="shared" si="3"/>
        <v>4554</v>
      </c>
    </row>
    <row r="204" spans="1:6" x14ac:dyDescent="0.25">
      <c r="A204" s="47">
        <v>4572</v>
      </c>
      <c r="B204" s="47" t="s">
        <v>163</v>
      </c>
      <c r="C204" s="47">
        <v>143</v>
      </c>
      <c r="D204" s="47">
        <v>78</v>
      </c>
      <c r="E204" s="47">
        <v>54.5</v>
      </c>
      <c r="F204" s="47" t="str">
        <f t="shared" si="3"/>
        <v>4572</v>
      </c>
    </row>
    <row r="205" spans="1:6" x14ac:dyDescent="0.25">
      <c r="A205" s="47">
        <v>4581</v>
      </c>
      <c r="B205" s="47" t="s">
        <v>162</v>
      </c>
      <c r="C205" s="47">
        <v>2266</v>
      </c>
      <c r="D205" s="47">
        <v>1225</v>
      </c>
      <c r="E205" s="47">
        <v>54.1</v>
      </c>
      <c r="F205" s="47" t="str">
        <f t="shared" si="3"/>
        <v>4581</v>
      </c>
    </row>
    <row r="206" spans="1:6" x14ac:dyDescent="0.25">
      <c r="A206" s="47">
        <v>4599</v>
      </c>
      <c r="B206" s="47" t="s">
        <v>161</v>
      </c>
      <c r="C206" s="47">
        <v>274</v>
      </c>
      <c r="D206" s="47">
        <v>99</v>
      </c>
      <c r="E206" s="47">
        <v>36.1</v>
      </c>
      <c r="F206" s="47" t="str">
        <f t="shared" si="3"/>
        <v>4599</v>
      </c>
    </row>
    <row r="207" spans="1:6" x14ac:dyDescent="0.25">
      <c r="A207" s="47">
        <v>4617</v>
      </c>
      <c r="B207" s="47" t="s">
        <v>160</v>
      </c>
      <c r="C207" s="47">
        <v>714</v>
      </c>
      <c r="D207" s="47">
        <v>279</v>
      </c>
      <c r="E207" s="47">
        <v>39.1</v>
      </c>
      <c r="F207" s="47" t="str">
        <f t="shared" si="3"/>
        <v>4617</v>
      </c>
    </row>
    <row r="208" spans="1:6" x14ac:dyDescent="0.25">
      <c r="A208" s="47">
        <v>4644</v>
      </c>
      <c r="B208" s="47" t="s">
        <v>159</v>
      </c>
      <c r="C208" s="47">
        <v>227</v>
      </c>
      <c r="D208" s="47">
        <v>115</v>
      </c>
      <c r="E208" s="47">
        <v>50.7</v>
      </c>
      <c r="F208" s="47" t="str">
        <f t="shared" si="3"/>
        <v>4644</v>
      </c>
    </row>
    <row r="209" spans="1:6" x14ac:dyDescent="0.25">
      <c r="A209" s="47">
        <v>4662</v>
      </c>
      <c r="B209" s="47" t="s">
        <v>158</v>
      </c>
      <c r="C209" s="47">
        <v>415</v>
      </c>
      <c r="D209" s="47">
        <v>147</v>
      </c>
      <c r="E209" s="47">
        <v>35.4</v>
      </c>
      <c r="F209" s="47" t="str">
        <f t="shared" si="3"/>
        <v>4662</v>
      </c>
    </row>
    <row r="210" spans="1:6" x14ac:dyDescent="0.25">
      <c r="A210" s="47">
        <v>4689</v>
      </c>
      <c r="B210" s="47" t="s">
        <v>157</v>
      </c>
      <c r="C210" s="47">
        <v>244</v>
      </c>
      <c r="D210" s="47">
        <v>97</v>
      </c>
      <c r="E210" s="47">
        <v>39.799999999999997</v>
      </c>
      <c r="F210" s="47" t="str">
        <f t="shared" si="3"/>
        <v>4689</v>
      </c>
    </row>
    <row r="211" spans="1:6" x14ac:dyDescent="0.25">
      <c r="A211" s="47">
        <v>4725</v>
      </c>
      <c r="B211" s="47" t="s">
        <v>156</v>
      </c>
      <c r="C211" s="47">
        <v>1276</v>
      </c>
      <c r="D211" s="47">
        <v>722</v>
      </c>
      <c r="E211" s="47">
        <v>56.6</v>
      </c>
      <c r="F211" s="47" t="str">
        <f t="shared" si="3"/>
        <v>4725</v>
      </c>
    </row>
    <row r="212" spans="1:6" x14ac:dyDescent="0.25">
      <c r="A212" s="47">
        <v>4772</v>
      </c>
      <c r="B212" s="47" t="s">
        <v>155</v>
      </c>
      <c r="C212" s="47">
        <v>333</v>
      </c>
      <c r="D212" s="47">
        <v>135</v>
      </c>
      <c r="E212" s="47">
        <v>40.5</v>
      </c>
      <c r="F212" s="47" t="str">
        <f t="shared" si="3"/>
        <v>4772</v>
      </c>
    </row>
    <row r="213" spans="1:6" x14ac:dyDescent="0.25">
      <c r="A213" s="47">
        <v>4773</v>
      </c>
      <c r="B213" s="47" t="s">
        <v>154</v>
      </c>
      <c r="C213" s="47">
        <v>350</v>
      </c>
      <c r="D213" s="47">
        <v>97</v>
      </c>
      <c r="E213" s="47">
        <v>27.7</v>
      </c>
      <c r="F213" s="47" t="str">
        <f t="shared" si="3"/>
        <v>4773</v>
      </c>
    </row>
    <row r="214" spans="1:6" x14ac:dyDescent="0.25">
      <c r="A214" s="47">
        <v>4774</v>
      </c>
      <c r="B214" s="47" t="s">
        <v>709</v>
      </c>
      <c r="C214" s="47">
        <f>330+C341</f>
        <v>501</v>
      </c>
      <c r="D214" s="47">
        <f>143+D341</f>
        <v>228</v>
      </c>
      <c r="E214" s="47">
        <f>ROUND((D214/C214)*100,1)</f>
        <v>45.5</v>
      </c>
      <c r="F214" s="47" t="str">
        <f t="shared" si="3"/>
        <v>4774</v>
      </c>
    </row>
    <row r="215" spans="1:6" x14ac:dyDescent="0.25">
      <c r="A215" s="47">
        <v>4775</v>
      </c>
      <c r="B215" s="47" t="s">
        <v>152</v>
      </c>
      <c r="C215" s="47">
        <v>69</v>
      </c>
      <c r="D215" s="47">
        <v>26</v>
      </c>
      <c r="E215" s="47">
        <v>37.700000000000003</v>
      </c>
      <c r="F215" s="47" t="str">
        <f t="shared" si="3"/>
        <v>4775</v>
      </c>
    </row>
    <row r="216" spans="1:6" x14ac:dyDescent="0.25">
      <c r="A216" s="47">
        <v>4776</v>
      </c>
      <c r="B216" s="47" t="s">
        <v>151</v>
      </c>
      <c r="C216" s="47">
        <v>229</v>
      </c>
      <c r="D216" s="47">
        <v>82</v>
      </c>
      <c r="E216" s="47">
        <v>35.799999999999997</v>
      </c>
      <c r="F216" s="47" t="str">
        <f t="shared" si="3"/>
        <v>4776</v>
      </c>
    </row>
    <row r="217" spans="1:6" x14ac:dyDescent="0.25">
      <c r="A217" s="47">
        <v>4777</v>
      </c>
      <c r="B217" s="47" t="s">
        <v>150</v>
      </c>
      <c r="C217" s="47">
        <v>242</v>
      </c>
      <c r="D217" s="47">
        <v>56</v>
      </c>
      <c r="E217" s="47">
        <v>23.1</v>
      </c>
      <c r="F217" s="47" t="str">
        <f t="shared" si="3"/>
        <v>4777</v>
      </c>
    </row>
    <row r="218" spans="1:6" x14ac:dyDescent="0.25">
      <c r="A218" s="47">
        <v>4778</v>
      </c>
      <c r="B218" s="47" t="s">
        <v>149</v>
      </c>
      <c r="C218" s="47">
        <v>149</v>
      </c>
      <c r="D218" s="47">
        <v>89</v>
      </c>
      <c r="E218" s="47">
        <v>59.7</v>
      </c>
      <c r="F218" s="47" t="str">
        <f t="shared" si="3"/>
        <v>4778</v>
      </c>
    </row>
    <row r="219" spans="1:6" x14ac:dyDescent="0.25">
      <c r="A219" s="47">
        <v>4779</v>
      </c>
      <c r="B219" s="47" t="s">
        <v>148</v>
      </c>
      <c r="C219" s="47">
        <v>770</v>
      </c>
      <c r="D219" s="47">
        <v>91</v>
      </c>
      <c r="E219" s="47">
        <v>11.8</v>
      </c>
      <c r="F219" s="47" t="str">
        <f t="shared" si="3"/>
        <v>4779</v>
      </c>
    </row>
    <row r="220" spans="1:6" x14ac:dyDescent="0.25">
      <c r="A220" s="47">
        <v>4784</v>
      </c>
      <c r="B220" s="47" t="s">
        <v>147</v>
      </c>
      <c r="C220" s="47">
        <v>1432</v>
      </c>
      <c r="D220" s="47">
        <v>349</v>
      </c>
      <c r="E220" s="47">
        <v>24.4</v>
      </c>
      <c r="F220" s="47" t="str">
        <f t="shared" si="3"/>
        <v>4784</v>
      </c>
    </row>
    <row r="221" spans="1:6" x14ac:dyDescent="0.25">
      <c r="A221" s="47">
        <v>4785</v>
      </c>
      <c r="B221" s="47" t="s">
        <v>146</v>
      </c>
      <c r="C221" s="47">
        <v>185</v>
      </c>
      <c r="D221" s="47">
        <v>74</v>
      </c>
      <c r="E221" s="47">
        <v>40</v>
      </c>
      <c r="F221" s="47" t="str">
        <f t="shared" si="3"/>
        <v>4785</v>
      </c>
    </row>
    <row r="222" spans="1:6" x14ac:dyDescent="0.25">
      <c r="A222" s="47">
        <v>4787</v>
      </c>
      <c r="B222" s="47" t="s">
        <v>145</v>
      </c>
      <c r="C222" s="47">
        <v>75</v>
      </c>
      <c r="D222" s="47">
        <v>43</v>
      </c>
      <c r="E222" s="47">
        <v>57.3</v>
      </c>
      <c r="F222" s="47" t="str">
        <f t="shared" si="3"/>
        <v>4787</v>
      </c>
    </row>
    <row r="223" spans="1:6" x14ac:dyDescent="0.25">
      <c r="A223" s="47">
        <v>4788</v>
      </c>
      <c r="B223" s="47" t="s">
        <v>144</v>
      </c>
      <c r="C223" s="47">
        <v>230</v>
      </c>
      <c r="D223" s="47">
        <v>94</v>
      </c>
      <c r="E223" s="47">
        <v>40.9</v>
      </c>
      <c r="F223" s="47" t="str">
        <f t="shared" si="3"/>
        <v>4788</v>
      </c>
    </row>
    <row r="224" spans="1:6" x14ac:dyDescent="0.25">
      <c r="A224" s="47">
        <v>4797</v>
      </c>
      <c r="B224" s="47" t="s">
        <v>143</v>
      </c>
      <c r="C224" s="47">
        <v>1320</v>
      </c>
      <c r="D224" s="47">
        <v>247</v>
      </c>
      <c r="E224" s="47">
        <v>18.7</v>
      </c>
      <c r="F224" s="47" t="str">
        <f t="shared" si="3"/>
        <v>4797</v>
      </c>
    </row>
    <row r="225" spans="1:6" x14ac:dyDescent="0.25">
      <c r="A225" s="47">
        <v>4860</v>
      </c>
      <c r="B225" s="47" t="s">
        <v>710</v>
      </c>
      <c r="C225" s="47">
        <f>184+C340</f>
        <v>439</v>
      </c>
      <c r="D225" s="47">
        <f>68+D340</f>
        <v>183</v>
      </c>
      <c r="E225" s="47">
        <f>ROUND((D225/C225)*100,1)</f>
        <v>41.7</v>
      </c>
      <c r="F225" s="47" t="str">
        <f t="shared" si="3"/>
        <v>4860</v>
      </c>
    </row>
    <row r="226" spans="1:6" x14ac:dyDescent="0.25">
      <c r="A226" s="47">
        <v>4869</v>
      </c>
      <c r="B226" s="47" t="s">
        <v>141</v>
      </c>
      <c r="C226" s="47">
        <v>561</v>
      </c>
      <c r="D226" s="47">
        <v>377</v>
      </c>
      <c r="E226" s="47">
        <v>67.2</v>
      </c>
      <c r="F226" s="47" t="str">
        <f t="shared" si="3"/>
        <v>4869</v>
      </c>
    </row>
    <row r="227" spans="1:6" x14ac:dyDescent="0.25">
      <c r="A227" s="47">
        <v>4878</v>
      </c>
      <c r="B227" s="47" t="s">
        <v>140</v>
      </c>
      <c r="C227" s="47">
        <v>315</v>
      </c>
      <c r="D227" s="47">
        <v>81</v>
      </c>
      <c r="E227" s="47">
        <v>25.7</v>
      </c>
      <c r="F227" s="47" t="str">
        <f t="shared" si="3"/>
        <v>4878</v>
      </c>
    </row>
    <row r="228" spans="1:6" x14ac:dyDescent="0.25">
      <c r="A228" s="47">
        <v>4890</v>
      </c>
      <c r="B228" s="47" t="s">
        <v>139</v>
      </c>
      <c r="C228" s="47">
        <v>473</v>
      </c>
      <c r="D228" s="47">
        <v>170</v>
      </c>
      <c r="E228" s="47">
        <v>35.9</v>
      </c>
      <c r="F228" s="47" t="str">
        <f t="shared" si="3"/>
        <v>4890</v>
      </c>
    </row>
    <row r="229" spans="1:6" x14ac:dyDescent="0.25">
      <c r="A229" s="47">
        <v>4905</v>
      </c>
      <c r="B229" s="47" t="s">
        <v>138</v>
      </c>
      <c r="C229" s="47">
        <v>52</v>
      </c>
      <c r="D229" s="47">
        <v>33</v>
      </c>
      <c r="E229" s="47">
        <v>63.5</v>
      </c>
      <c r="F229" s="47" t="str">
        <f t="shared" si="3"/>
        <v>4905</v>
      </c>
    </row>
    <row r="230" spans="1:6" x14ac:dyDescent="0.25">
      <c r="A230" s="47">
        <v>4978</v>
      </c>
      <c r="B230" s="47" t="s">
        <v>137</v>
      </c>
      <c r="C230" s="47">
        <v>72</v>
      </c>
      <c r="D230" s="47">
        <v>42</v>
      </c>
      <c r="E230" s="47">
        <v>58.3</v>
      </c>
      <c r="F230" s="47" t="str">
        <f t="shared" si="3"/>
        <v>4978</v>
      </c>
    </row>
    <row r="231" spans="1:6" x14ac:dyDescent="0.25">
      <c r="A231" s="47">
        <v>4995</v>
      </c>
      <c r="B231" s="47" t="s">
        <v>136</v>
      </c>
      <c r="C231" s="47">
        <v>412</v>
      </c>
      <c r="D231" s="47">
        <v>132</v>
      </c>
      <c r="E231" s="47">
        <v>32</v>
      </c>
      <c r="F231" s="47" t="str">
        <f t="shared" si="3"/>
        <v>4995</v>
      </c>
    </row>
    <row r="232" spans="1:6" x14ac:dyDescent="0.25">
      <c r="A232" s="47">
        <v>5013</v>
      </c>
      <c r="B232" s="47" t="s">
        <v>135</v>
      </c>
      <c r="C232" s="47">
        <v>1042</v>
      </c>
      <c r="D232" s="47">
        <v>589</v>
      </c>
      <c r="E232" s="47">
        <v>56.5</v>
      </c>
      <c r="F232" s="47" t="str">
        <f t="shared" si="3"/>
        <v>5013</v>
      </c>
    </row>
    <row r="233" spans="1:6" x14ac:dyDescent="0.25">
      <c r="A233" s="47">
        <v>5049</v>
      </c>
      <c r="B233" s="47" t="s">
        <v>134</v>
      </c>
      <c r="C233" s="47">
        <v>2075</v>
      </c>
      <c r="D233" s="47">
        <v>990</v>
      </c>
      <c r="E233" s="47">
        <v>47.7</v>
      </c>
      <c r="F233" s="47" t="str">
        <f t="shared" si="3"/>
        <v>5049</v>
      </c>
    </row>
    <row r="234" spans="1:6" x14ac:dyDescent="0.25">
      <c r="A234" s="47">
        <v>5121</v>
      </c>
      <c r="B234" s="47" t="s">
        <v>133</v>
      </c>
      <c r="C234" s="47">
        <v>289</v>
      </c>
      <c r="D234" s="47">
        <v>104</v>
      </c>
      <c r="E234" s="47">
        <v>36</v>
      </c>
      <c r="F234" s="47" t="str">
        <f t="shared" si="3"/>
        <v>5121</v>
      </c>
    </row>
    <row r="235" spans="1:6" x14ac:dyDescent="0.25">
      <c r="A235" s="47">
        <v>5139</v>
      </c>
      <c r="B235" s="47" t="s">
        <v>132</v>
      </c>
      <c r="C235" s="47">
        <v>94</v>
      </c>
      <c r="D235" s="47">
        <v>45</v>
      </c>
      <c r="E235" s="47">
        <v>47.9</v>
      </c>
      <c r="F235" s="47" t="str">
        <f t="shared" si="3"/>
        <v>5139</v>
      </c>
    </row>
    <row r="236" spans="1:6" x14ac:dyDescent="0.25">
      <c r="A236" s="47">
        <v>5160</v>
      </c>
      <c r="B236" s="47" t="s">
        <v>3</v>
      </c>
      <c r="C236" s="47">
        <v>484</v>
      </c>
      <c r="D236" s="47">
        <v>141</v>
      </c>
      <c r="E236" s="47">
        <v>29.1</v>
      </c>
      <c r="F236" s="47" t="str">
        <f t="shared" si="3"/>
        <v>5160</v>
      </c>
    </row>
    <row r="237" spans="1:6" x14ac:dyDescent="0.25">
      <c r="A237" s="47">
        <v>5163</v>
      </c>
      <c r="B237" s="47" t="s">
        <v>131</v>
      </c>
      <c r="C237" s="47">
        <v>296</v>
      </c>
      <c r="D237" s="47">
        <v>28</v>
      </c>
      <c r="E237" s="47">
        <v>9.5</v>
      </c>
      <c r="F237" s="47" t="str">
        <f t="shared" si="3"/>
        <v>5163</v>
      </c>
    </row>
    <row r="238" spans="1:6" x14ac:dyDescent="0.25">
      <c r="A238" s="47">
        <v>5166</v>
      </c>
      <c r="B238" s="47" t="s">
        <v>130</v>
      </c>
      <c r="C238" s="47">
        <v>1056</v>
      </c>
      <c r="D238" s="47">
        <v>220</v>
      </c>
      <c r="E238" s="47">
        <v>20.8</v>
      </c>
      <c r="F238" s="47" t="str">
        <f t="shared" si="3"/>
        <v>5166</v>
      </c>
    </row>
    <row r="239" spans="1:6" x14ac:dyDescent="0.25">
      <c r="A239" s="47">
        <v>5184</v>
      </c>
      <c r="B239" s="47" t="s">
        <v>129</v>
      </c>
      <c r="C239" s="47">
        <v>735</v>
      </c>
      <c r="D239" s="47">
        <v>545</v>
      </c>
      <c r="E239" s="47">
        <v>74.099999999999994</v>
      </c>
      <c r="F239" s="47" t="str">
        <f t="shared" si="3"/>
        <v>5184</v>
      </c>
    </row>
    <row r="240" spans="1:6" x14ac:dyDescent="0.25">
      <c r="A240" s="47">
        <v>5250</v>
      </c>
      <c r="B240" s="47" t="s">
        <v>128</v>
      </c>
      <c r="C240" s="47">
        <v>2169</v>
      </c>
      <c r="D240" s="47">
        <v>195</v>
      </c>
      <c r="E240" s="47">
        <v>9</v>
      </c>
      <c r="F240" s="47" t="str">
        <f t="shared" si="3"/>
        <v>5250</v>
      </c>
    </row>
    <row r="241" spans="1:6" x14ac:dyDescent="0.25">
      <c r="A241" s="47">
        <v>5256</v>
      </c>
      <c r="B241" s="47" t="s">
        <v>127</v>
      </c>
      <c r="C241" s="47">
        <v>306</v>
      </c>
      <c r="D241" s="47">
        <v>106</v>
      </c>
      <c r="E241" s="47">
        <v>34.6</v>
      </c>
      <c r="F241" s="47" t="str">
        <f t="shared" si="3"/>
        <v>5256</v>
      </c>
    </row>
    <row r="242" spans="1:6" x14ac:dyDescent="0.25">
      <c r="A242" s="47">
        <v>5283</v>
      </c>
      <c r="B242" s="47" t="s">
        <v>126</v>
      </c>
      <c r="C242" s="47">
        <v>252</v>
      </c>
      <c r="D242" s="47">
        <v>138</v>
      </c>
      <c r="E242" s="47">
        <v>54.8</v>
      </c>
      <c r="F242" s="47" t="str">
        <f t="shared" si="3"/>
        <v>5283</v>
      </c>
    </row>
    <row r="243" spans="1:6" x14ac:dyDescent="0.25">
      <c r="A243" s="47">
        <v>5310</v>
      </c>
      <c r="B243" s="47" t="s">
        <v>125</v>
      </c>
      <c r="C243" s="47">
        <v>347</v>
      </c>
      <c r="D243" s="47">
        <v>290</v>
      </c>
      <c r="E243" s="47">
        <v>83.6</v>
      </c>
      <c r="F243" s="47" t="str">
        <f t="shared" si="3"/>
        <v>5310</v>
      </c>
    </row>
    <row r="244" spans="1:6" x14ac:dyDescent="0.25">
      <c r="A244" s="47">
        <v>5325</v>
      </c>
      <c r="B244" s="47" t="s">
        <v>124</v>
      </c>
      <c r="C244" s="47">
        <v>175</v>
      </c>
      <c r="D244" s="47">
        <v>72</v>
      </c>
      <c r="E244" s="47">
        <v>41.1</v>
      </c>
      <c r="F244" s="47" t="str">
        <f t="shared" si="3"/>
        <v>5325</v>
      </c>
    </row>
    <row r="245" spans="1:6" x14ac:dyDescent="0.25">
      <c r="A245" s="47">
        <v>5463</v>
      </c>
      <c r="B245" s="47" t="s">
        <v>123</v>
      </c>
      <c r="C245" s="47">
        <v>493</v>
      </c>
      <c r="D245" s="47">
        <v>331</v>
      </c>
      <c r="E245" s="47">
        <v>67.099999999999994</v>
      </c>
      <c r="F245" s="47" t="str">
        <f t="shared" si="3"/>
        <v>5463</v>
      </c>
    </row>
    <row r="246" spans="1:6" x14ac:dyDescent="0.25">
      <c r="A246" s="47">
        <v>5486</v>
      </c>
      <c r="B246" s="47" t="s">
        <v>122</v>
      </c>
      <c r="C246" s="47">
        <v>218</v>
      </c>
      <c r="D246" s="47">
        <v>82</v>
      </c>
      <c r="E246" s="47">
        <v>37.6</v>
      </c>
      <c r="F246" s="47" t="str">
        <f t="shared" si="3"/>
        <v>5486</v>
      </c>
    </row>
    <row r="247" spans="1:6" x14ac:dyDescent="0.25">
      <c r="A247" s="47">
        <v>5508</v>
      </c>
      <c r="B247" s="47" t="s">
        <v>121</v>
      </c>
      <c r="C247" s="47">
        <v>149</v>
      </c>
      <c r="D247" s="47">
        <v>52</v>
      </c>
      <c r="E247" s="47">
        <v>34.9</v>
      </c>
      <c r="F247" s="47" t="str">
        <f t="shared" si="3"/>
        <v>5508</v>
      </c>
    </row>
    <row r="248" spans="1:6" x14ac:dyDescent="0.25">
      <c r="A248" s="47">
        <v>5510</v>
      </c>
      <c r="B248" s="47" t="s">
        <v>120</v>
      </c>
      <c r="C248" s="47">
        <v>305</v>
      </c>
      <c r="D248" s="47">
        <v>104</v>
      </c>
      <c r="E248" s="47">
        <v>34.1</v>
      </c>
      <c r="F248" s="47" t="str">
        <f t="shared" si="3"/>
        <v>5510</v>
      </c>
    </row>
    <row r="249" spans="1:6" x14ac:dyDescent="0.25">
      <c r="A249" s="47">
        <v>5607</v>
      </c>
      <c r="B249" s="47" t="s">
        <v>119</v>
      </c>
      <c r="C249" s="47">
        <v>394</v>
      </c>
      <c r="D249" s="47">
        <v>185</v>
      </c>
      <c r="E249" s="47">
        <v>47</v>
      </c>
      <c r="F249" s="47" t="str">
        <f t="shared" si="3"/>
        <v>5607</v>
      </c>
    </row>
    <row r="250" spans="1:6" x14ac:dyDescent="0.25">
      <c r="A250" s="47">
        <v>5643</v>
      </c>
      <c r="B250" s="47" t="s">
        <v>118</v>
      </c>
      <c r="C250" s="47">
        <v>470</v>
      </c>
      <c r="D250" s="47">
        <v>90</v>
      </c>
      <c r="E250" s="47">
        <v>19.100000000000001</v>
      </c>
      <c r="F250" s="47" t="str">
        <f t="shared" si="3"/>
        <v>5643</v>
      </c>
    </row>
    <row r="251" spans="1:6" x14ac:dyDescent="0.25">
      <c r="A251" s="47">
        <v>5697</v>
      </c>
      <c r="B251" s="47" t="s">
        <v>117</v>
      </c>
      <c r="C251" s="47">
        <v>171</v>
      </c>
      <c r="D251" s="47">
        <v>72</v>
      </c>
      <c r="E251" s="47">
        <v>42.1</v>
      </c>
      <c r="F251" s="47" t="str">
        <f t="shared" si="3"/>
        <v>5697</v>
      </c>
    </row>
    <row r="252" spans="1:6" x14ac:dyDescent="0.25">
      <c r="A252" s="47">
        <v>5724</v>
      </c>
      <c r="B252" s="47" t="s">
        <v>116</v>
      </c>
      <c r="C252" s="47">
        <v>86</v>
      </c>
      <c r="D252" s="47">
        <v>53</v>
      </c>
      <c r="E252" s="47">
        <v>61.6</v>
      </c>
      <c r="F252" s="47" t="str">
        <f t="shared" si="3"/>
        <v>5724</v>
      </c>
    </row>
    <row r="253" spans="1:6" x14ac:dyDescent="0.25">
      <c r="A253" s="47">
        <v>5751</v>
      </c>
      <c r="B253" s="47" t="s">
        <v>115</v>
      </c>
      <c r="C253" s="47">
        <v>244</v>
      </c>
      <c r="D253" s="47">
        <v>67</v>
      </c>
      <c r="E253" s="47">
        <v>27.5</v>
      </c>
      <c r="F253" s="47" t="str">
        <f t="shared" si="3"/>
        <v>5751</v>
      </c>
    </row>
    <row r="254" spans="1:6" x14ac:dyDescent="0.25">
      <c r="A254" s="47">
        <v>5805</v>
      </c>
      <c r="B254" s="47" t="s">
        <v>114</v>
      </c>
      <c r="C254" s="47">
        <v>588</v>
      </c>
      <c r="D254" s="47">
        <v>205</v>
      </c>
      <c r="E254" s="47">
        <v>34.9</v>
      </c>
      <c r="F254" s="47" t="str">
        <f t="shared" si="3"/>
        <v>5805</v>
      </c>
    </row>
    <row r="255" spans="1:6" x14ac:dyDescent="0.25">
      <c r="A255" s="47">
        <v>5823</v>
      </c>
      <c r="B255" s="47" t="s">
        <v>113</v>
      </c>
      <c r="C255" s="47">
        <v>195</v>
      </c>
      <c r="D255" s="47">
        <v>98</v>
      </c>
      <c r="E255" s="47">
        <v>50.3</v>
      </c>
      <c r="F255" s="47" t="str">
        <f t="shared" si="3"/>
        <v>5823</v>
      </c>
    </row>
    <row r="256" spans="1:6" x14ac:dyDescent="0.25">
      <c r="A256" s="47">
        <v>5832</v>
      </c>
      <c r="B256" s="47" t="s">
        <v>112</v>
      </c>
      <c r="C256" s="47">
        <v>122</v>
      </c>
      <c r="D256" s="47">
        <v>47</v>
      </c>
      <c r="E256" s="47">
        <v>38.5</v>
      </c>
      <c r="F256" s="47" t="str">
        <f t="shared" si="3"/>
        <v>5832</v>
      </c>
    </row>
    <row r="257" spans="1:6" x14ac:dyDescent="0.25">
      <c r="A257" s="47">
        <v>5877</v>
      </c>
      <c r="B257" s="47" t="s">
        <v>111</v>
      </c>
      <c r="C257" s="47">
        <v>737</v>
      </c>
      <c r="D257" s="47">
        <v>246</v>
      </c>
      <c r="E257" s="47">
        <v>33.4</v>
      </c>
      <c r="F257" s="47" t="str">
        <f t="shared" si="3"/>
        <v>5877</v>
      </c>
    </row>
    <row r="258" spans="1:6" x14ac:dyDescent="0.25">
      <c r="A258" s="47">
        <v>5895</v>
      </c>
      <c r="B258" s="47" t="s">
        <v>110</v>
      </c>
      <c r="C258" s="47">
        <v>128</v>
      </c>
      <c r="D258" s="47">
        <v>72</v>
      </c>
      <c r="E258" s="47">
        <v>56.3</v>
      </c>
      <c r="F258" s="47" t="str">
        <f t="shared" si="3"/>
        <v>5895</v>
      </c>
    </row>
    <row r="259" spans="1:6" x14ac:dyDescent="0.25">
      <c r="A259" s="47">
        <v>5922</v>
      </c>
      <c r="B259" s="47" t="s">
        <v>109</v>
      </c>
      <c r="C259" s="47">
        <v>291</v>
      </c>
      <c r="D259" s="47">
        <v>111</v>
      </c>
      <c r="E259" s="47">
        <v>38.1</v>
      </c>
      <c r="F259" s="47" t="str">
        <f t="shared" si="3"/>
        <v>5922</v>
      </c>
    </row>
    <row r="260" spans="1:6" x14ac:dyDescent="0.25">
      <c r="A260" s="47">
        <v>5949</v>
      </c>
      <c r="B260" s="47" t="s">
        <v>108</v>
      </c>
      <c r="C260" s="47">
        <v>463</v>
      </c>
      <c r="D260" s="47">
        <v>236</v>
      </c>
      <c r="E260" s="47">
        <v>51</v>
      </c>
      <c r="F260" s="47" t="str">
        <f t="shared" ref="F260:F323" si="4">TEXT(A260,"0000")</f>
        <v>5949</v>
      </c>
    </row>
    <row r="261" spans="1:6" x14ac:dyDescent="0.25">
      <c r="A261" s="47">
        <v>5976</v>
      </c>
      <c r="B261" s="47" t="s">
        <v>107</v>
      </c>
      <c r="C261" s="47">
        <v>499</v>
      </c>
      <c r="D261" s="47">
        <v>263</v>
      </c>
      <c r="E261" s="47">
        <v>52.7</v>
      </c>
      <c r="F261" s="47" t="str">
        <f t="shared" si="4"/>
        <v>5976</v>
      </c>
    </row>
    <row r="262" spans="1:6" x14ac:dyDescent="0.25">
      <c r="A262" s="47">
        <v>5994</v>
      </c>
      <c r="B262" s="47" t="s">
        <v>106</v>
      </c>
      <c r="C262" s="47">
        <v>344</v>
      </c>
      <c r="D262" s="47">
        <v>148</v>
      </c>
      <c r="E262" s="47">
        <v>43</v>
      </c>
      <c r="F262" s="47" t="str">
        <f t="shared" si="4"/>
        <v>5994</v>
      </c>
    </row>
    <row r="263" spans="1:6" x14ac:dyDescent="0.25">
      <c r="A263" s="47">
        <v>6003</v>
      </c>
      <c r="B263" s="47" t="s">
        <v>105</v>
      </c>
      <c r="C263" s="47">
        <v>171</v>
      </c>
      <c r="D263" s="47">
        <v>86</v>
      </c>
      <c r="E263" s="47">
        <v>50.3</v>
      </c>
      <c r="F263" s="47" t="str">
        <f t="shared" si="4"/>
        <v>6003</v>
      </c>
    </row>
    <row r="264" spans="1:6" x14ac:dyDescent="0.25">
      <c r="A264" s="47">
        <v>6012</v>
      </c>
      <c r="B264" s="47" t="s">
        <v>104</v>
      </c>
      <c r="C264" s="47">
        <v>222</v>
      </c>
      <c r="D264" s="47">
        <v>81</v>
      </c>
      <c r="E264" s="47">
        <v>36.5</v>
      </c>
      <c r="F264" s="47" t="str">
        <f t="shared" si="4"/>
        <v>6012</v>
      </c>
    </row>
    <row r="265" spans="1:6" x14ac:dyDescent="0.25">
      <c r="A265" s="47">
        <v>6030</v>
      </c>
      <c r="B265" s="47" t="s">
        <v>103</v>
      </c>
      <c r="C265" s="47">
        <v>609</v>
      </c>
      <c r="D265" s="47">
        <v>227</v>
      </c>
      <c r="E265" s="47">
        <v>37.299999999999997</v>
      </c>
      <c r="F265" s="47" t="str">
        <f t="shared" si="4"/>
        <v>6030</v>
      </c>
    </row>
    <row r="266" spans="1:6" x14ac:dyDescent="0.25">
      <c r="A266" s="47">
        <v>6035</v>
      </c>
      <c r="B266" s="47" t="s">
        <v>102</v>
      </c>
      <c r="C266" s="47">
        <v>238</v>
      </c>
      <c r="D266" s="47">
        <v>78</v>
      </c>
      <c r="E266" s="47">
        <v>32.799999999999997</v>
      </c>
      <c r="F266" s="47" t="str">
        <f t="shared" si="4"/>
        <v>6035</v>
      </c>
    </row>
    <row r="267" spans="1:6" x14ac:dyDescent="0.25">
      <c r="A267" s="47">
        <v>6039</v>
      </c>
      <c r="B267" s="47" t="s">
        <v>101</v>
      </c>
      <c r="C267" s="47">
        <v>6659</v>
      </c>
      <c r="D267" s="47">
        <v>4544</v>
      </c>
      <c r="E267" s="47">
        <v>68.2</v>
      </c>
      <c r="F267" s="47" t="str">
        <f t="shared" si="4"/>
        <v>6039</v>
      </c>
    </row>
    <row r="268" spans="1:6" x14ac:dyDescent="0.25">
      <c r="A268" s="47">
        <v>6091</v>
      </c>
      <c r="B268" s="47" t="s">
        <v>100</v>
      </c>
      <c r="C268" s="47">
        <v>386</v>
      </c>
      <c r="D268" s="47">
        <v>165</v>
      </c>
      <c r="E268" s="47">
        <v>42.7</v>
      </c>
      <c r="F268" s="47" t="str">
        <f t="shared" si="4"/>
        <v>6091</v>
      </c>
    </row>
    <row r="269" spans="1:6" x14ac:dyDescent="0.25">
      <c r="A269" s="47">
        <v>6093</v>
      </c>
      <c r="B269" s="47" t="s">
        <v>99</v>
      </c>
      <c r="C269" s="47">
        <v>683</v>
      </c>
      <c r="D269" s="47">
        <v>51</v>
      </c>
      <c r="E269" s="47">
        <v>7.5</v>
      </c>
      <c r="F269" s="47" t="str">
        <f t="shared" si="4"/>
        <v>6093</v>
      </c>
    </row>
    <row r="270" spans="1:6" x14ac:dyDescent="0.25">
      <c r="A270" s="47">
        <v>6094</v>
      </c>
      <c r="B270" s="47" t="s">
        <v>98</v>
      </c>
      <c r="C270" s="47">
        <v>220</v>
      </c>
      <c r="D270" s="47">
        <v>71</v>
      </c>
      <c r="E270" s="47">
        <v>32.299999999999997</v>
      </c>
      <c r="F270" s="47" t="str">
        <f t="shared" si="4"/>
        <v>6094</v>
      </c>
    </row>
    <row r="271" spans="1:6" x14ac:dyDescent="0.25">
      <c r="A271" s="47">
        <v>6095</v>
      </c>
      <c r="B271" s="47" t="s">
        <v>97</v>
      </c>
      <c r="C271" s="47">
        <v>290</v>
      </c>
      <c r="D271" s="47">
        <v>114</v>
      </c>
      <c r="E271" s="47">
        <v>39.299999999999997</v>
      </c>
      <c r="F271" s="47" t="str">
        <f t="shared" si="4"/>
        <v>6095</v>
      </c>
    </row>
    <row r="272" spans="1:6" x14ac:dyDescent="0.25">
      <c r="A272" s="47">
        <v>6096</v>
      </c>
      <c r="B272" s="47" t="s">
        <v>96</v>
      </c>
      <c r="C272" s="47">
        <v>298</v>
      </c>
      <c r="D272" s="47">
        <v>144</v>
      </c>
      <c r="E272" s="47">
        <v>48.3</v>
      </c>
      <c r="F272" s="47" t="str">
        <f t="shared" si="4"/>
        <v>6096</v>
      </c>
    </row>
    <row r="273" spans="1:6" x14ac:dyDescent="0.25">
      <c r="A273" s="47">
        <v>6097</v>
      </c>
      <c r="B273" s="47" t="s">
        <v>95</v>
      </c>
      <c r="C273" s="47">
        <v>62</v>
      </c>
      <c r="D273" s="47">
        <v>45</v>
      </c>
      <c r="E273" s="47">
        <v>72.599999999999994</v>
      </c>
      <c r="F273" s="47" t="str">
        <f t="shared" si="4"/>
        <v>6097</v>
      </c>
    </row>
    <row r="274" spans="1:6" x14ac:dyDescent="0.25">
      <c r="A274" s="47">
        <v>6098</v>
      </c>
      <c r="B274" s="47" t="s">
        <v>94</v>
      </c>
      <c r="C274" s="47">
        <v>668</v>
      </c>
      <c r="D274" s="47">
        <v>429</v>
      </c>
      <c r="E274" s="47">
        <v>64.2</v>
      </c>
      <c r="F274" s="47" t="str">
        <f t="shared" si="4"/>
        <v>6098</v>
      </c>
    </row>
    <row r="275" spans="1:6" x14ac:dyDescent="0.25">
      <c r="A275" s="47">
        <v>6099</v>
      </c>
      <c r="B275" s="47" t="s">
        <v>93</v>
      </c>
      <c r="C275" s="47">
        <v>255</v>
      </c>
      <c r="D275" s="47">
        <v>107</v>
      </c>
      <c r="E275" s="47">
        <v>42</v>
      </c>
      <c r="F275" s="47" t="str">
        <f t="shared" si="4"/>
        <v>6099</v>
      </c>
    </row>
    <row r="276" spans="1:6" x14ac:dyDescent="0.25">
      <c r="A276" s="47">
        <v>6100</v>
      </c>
      <c r="B276" s="47" t="s">
        <v>92</v>
      </c>
      <c r="C276" s="47">
        <v>168</v>
      </c>
      <c r="D276" s="47">
        <v>64</v>
      </c>
      <c r="E276" s="47">
        <v>38.1</v>
      </c>
      <c r="F276" s="47" t="str">
        <f t="shared" si="4"/>
        <v>6100</v>
      </c>
    </row>
    <row r="277" spans="1:6" x14ac:dyDescent="0.25">
      <c r="A277" s="47">
        <v>6101</v>
      </c>
      <c r="B277" s="47" t="s">
        <v>91</v>
      </c>
      <c r="C277" s="47">
        <v>3219</v>
      </c>
      <c r="D277" s="47">
        <v>985</v>
      </c>
      <c r="E277" s="47">
        <v>30.6</v>
      </c>
      <c r="F277" s="47" t="str">
        <f t="shared" si="4"/>
        <v>6101</v>
      </c>
    </row>
    <row r="278" spans="1:6" x14ac:dyDescent="0.25">
      <c r="A278" s="47">
        <v>6102</v>
      </c>
      <c r="B278" s="47" t="s">
        <v>90</v>
      </c>
      <c r="C278" s="47">
        <v>837</v>
      </c>
      <c r="D278" s="47">
        <v>387</v>
      </c>
      <c r="E278" s="47">
        <v>46.2</v>
      </c>
      <c r="F278" s="47" t="str">
        <f t="shared" si="4"/>
        <v>6102</v>
      </c>
    </row>
    <row r="279" spans="1:6" x14ac:dyDescent="0.25">
      <c r="A279" s="47">
        <v>6120</v>
      </c>
      <c r="B279" s="47" t="s">
        <v>89</v>
      </c>
      <c r="C279" s="47">
        <v>521</v>
      </c>
      <c r="D279" s="47">
        <v>137</v>
      </c>
      <c r="E279" s="47">
        <v>26.3</v>
      </c>
      <c r="F279" s="47" t="str">
        <f t="shared" si="4"/>
        <v>6120</v>
      </c>
    </row>
    <row r="280" spans="1:6" x14ac:dyDescent="0.25">
      <c r="A280" s="47">
        <v>6138</v>
      </c>
      <c r="B280" s="47" t="s">
        <v>88</v>
      </c>
      <c r="C280" s="47">
        <v>151</v>
      </c>
      <c r="D280" s="47">
        <v>48</v>
      </c>
      <c r="E280" s="47">
        <v>31.8</v>
      </c>
      <c r="F280" s="47" t="str">
        <f t="shared" si="4"/>
        <v>6138</v>
      </c>
    </row>
    <row r="281" spans="1:6" x14ac:dyDescent="0.25">
      <c r="A281" s="47">
        <v>6165</v>
      </c>
      <c r="B281" s="47" t="s">
        <v>87</v>
      </c>
      <c r="C281" s="47">
        <v>112</v>
      </c>
      <c r="D281" s="47">
        <v>39</v>
      </c>
      <c r="E281" s="47">
        <v>34.799999999999997</v>
      </c>
      <c r="F281" s="47" t="str">
        <f t="shared" si="4"/>
        <v>6165</v>
      </c>
    </row>
    <row r="282" spans="1:6" x14ac:dyDescent="0.25">
      <c r="A282" s="47">
        <v>6175</v>
      </c>
      <c r="B282" s="47" t="s">
        <v>86</v>
      </c>
      <c r="C282" s="47">
        <v>262</v>
      </c>
      <c r="D282" s="47">
        <v>137</v>
      </c>
      <c r="E282" s="47">
        <v>52.3</v>
      </c>
      <c r="F282" s="47" t="str">
        <f t="shared" si="4"/>
        <v>6175</v>
      </c>
    </row>
    <row r="283" spans="1:6" x14ac:dyDescent="0.25">
      <c r="A283" s="47">
        <v>6219</v>
      </c>
      <c r="B283" s="47" t="s">
        <v>85</v>
      </c>
      <c r="C283" s="47">
        <v>1020</v>
      </c>
      <c r="D283" s="47">
        <v>769</v>
      </c>
      <c r="E283" s="47">
        <v>75.400000000000006</v>
      </c>
      <c r="F283" s="47" t="str">
        <f t="shared" si="4"/>
        <v>6219</v>
      </c>
    </row>
    <row r="284" spans="1:6" x14ac:dyDescent="0.25">
      <c r="A284" s="47">
        <v>6246</v>
      </c>
      <c r="B284" s="47" t="s">
        <v>84</v>
      </c>
      <c r="C284" s="47">
        <v>61</v>
      </c>
      <c r="D284" s="47">
        <v>27</v>
      </c>
      <c r="E284" s="47">
        <v>44.3</v>
      </c>
      <c r="F284" s="47" t="str">
        <f t="shared" si="4"/>
        <v>6246</v>
      </c>
    </row>
    <row r="285" spans="1:6" x14ac:dyDescent="0.25">
      <c r="A285" s="47">
        <v>6264</v>
      </c>
      <c r="B285" s="47" t="s">
        <v>83</v>
      </c>
      <c r="C285" s="47">
        <v>363</v>
      </c>
      <c r="D285" s="47">
        <v>145</v>
      </c>
      <c r="E285" s="47">
        <v>39.9</v>
      </c>
      <c r="F285" s="47" t="str">
        <f t="shared" si="4"/>
        <v>6264</v>
      </c>
    </row>
    <row r="286" spans="1:6" x14ac:dyDescent="0.25">
      <c r="A286" s="47">
        <v>6273</v>
      </c>
      <c r="B286" s="47" t="s">
        <v>82</v>
      </c>
      <c r="C286" s="47">
        <v>387</v>
      </c>
      <c r="D286" s="47">
        <v>135</v>
      </c>
      <c r="E286" s="47">
        <v>34.9</v>
      </c>
      <c r="F286" s="47" t="str">
        <f t="shared" si="4"/>
        <v>6273</v>
      </c>
    </row>
    <row r="287" spans="1:6" x14ac:dyDescent="0.25">
      <c r="A287" s="47">
        <v>6408</v>
      </c>
      <c r="B287" s="47" t="s">
        <v>81</v>
      </c>
      <c r="C287" s="47">
        <v>435</v>
      </c>
      <c r="D287" s="47">
        <v>113</v>
      </c>
      <c r="E287" s="47">
        <v>26</v>
      </c>
      <c r="F287" s="47" t="str">
        <f t="shared" si="4"/>
        <v>6408</v>
      </c>
    </row>
    <row r="288" spans="1:6" x14ac:dyDescent="0.25">
      <c r="A288" s="47">
        <v>6453</v>
      </c>
      <c r="B288" s="47" t="s">
        <v>80</v>
      </c>
      <c r="C288" s="47">
        <v>395</v>
      </c>
      <c r="D288" s="47">
        <v>27</v>
      </c>
      <c r="E288" s="47">
        <v>6.8</v>
      </c>
      <c r="F288" s="47" t="str">
        <f t="shared" si="4"/>
        <v>6453</v>
      </c>
    </row>
    <row r="289" spans="1:6" x14ac:dyDescent="0.25">
      <c r="A289" s="47">
        <v>6460</v>
      </c>
      <c r="B289" s="47" t="s">
        <v>79</v>
      </c>
      <c r="C289" s="47">
        <v>277</v>
      </c>
      <c r="D289" s="47">
        <v>69</v>
      </c>
      <c r="E289" s="47">
        <v>24.9</v>
      </c>
      <c r="F289" s="47" t="str">
        <f t="shared" si="4"/>
        <v>6460</v>
      </c>
    </row>
    <row r="290" spans="1:6" x14ac:dyDescent="0.25">
      <c r="A290" s="47">
        <v>6462</v>
      </c>
      <c r="B290" s="47" t="s">
        <v>78</v>
      </c>
      <c r="C290" s="47">
        <v>128</v>
      </c>
      <c r="D290" s="47">
        <v>73</v>
      </c>
      <c r="E290" s="47">
        <v>57</v>
      </c>
      <c r="F290" s="47" t="str">
        <f t="shared" si="4"/>
        <v>6462</v>
      </c>
    </row>
    <row r="291" spans="1:6" x14ac:dyDescent="0.25">
      <c r="A291" s="47">
        <v>6471</v>
      </c>
      <c r="B291" s="47" t="s">
        <v>77</v>
      </c>
      <c r="C291" s="47">
        <v>171</v>
      </c>
      <c r="D291" s="47">
        <v>73</v>
      </c>
      <c r="E291" s="47">
        <v>42.7</v>
      </c>
      <c r="F291" s="47" t="str">
        <f t="shared" si="4"/>
        <v>6471</v>
      </c>
    </row>
    <row r="292" spans="1:6" x14ac:dyDescent="0.25">
      <c r="A292" s="47">
        <v>6509</v>
      </c>
      <c r="B292" s="47" t="s">
        <v>76</v>
      </c>
      <c r="C292" s="47">
        <v>141</v>
      </c>
      <c r="D292" s="47">
        <v>49</v>
      </c>
      <c r="E292" s="47">
        <v>34.799999999999997</v>
      </c>
      <c r="F292" s="47" t="str">
        <f t="shared" si="4"/>
        <v>6509</v>
      </c>
    </row>
    <row r="293" spans="1:6" x14ac:dyDescent="0.25">
      <c r="A293" s="47">
        <v>6512</v>
      </c>
      <c r="B293" s="47" t="s">
        <v>75</v>
      </c>
      <c r="C293" s="47">
        <v>156</v>
      </c>
      <c r="D293" s="47">
        <v>73</v>
      </c>
      <c r="E293" s="47">
        <v>46.8</v>
      </c>
      <c r="F293" s="47" t="str">
        <f t="shared" si="4"/>
        <v>6512</v>
      </c>
    </row>
    <row r="294" spans="1:6" x14ac:dyDescent="0.25">
      <c r="A294" s="47">
        <v>6516</v>
      </c>
      <c r="B294" s="47" t="s">
        <v>74</v>
      </c>
      <c r="C294" s="47">
        <v>39</v>
      </c>
      <c r="D294" s="47">
        <v>25</v>
      </c>
      <c r="E294" s="47">
        <v>64.099999999999994</v>
      </c>
      <c r="F294" s="47" t="str">
        <f t="shared" si="4"/>
        <v>6516</v>
      </c>
    </row>
    <row r="295" spans="1:6" x14ac:dyDescent="0.25">
      <c r="A295" s="47">
        <v>6534</v>
      </c>
      <c r="B295" s="47" t="s">
        <v>73</v>
      </c>
      <c r="C295" s="47">
        <v>316</v>
      </c>
      <c r="D295" s="47">
        <v>45</v>
      </c>
      <c r="E295" s="47">
        <v>14.2</v>
      </c>
      <c r="F295" s="47" t="str">
        <f t="shared" si="4"/>
        <v>6534</v>
      </c>
    </row>
    <row r="296" spans="1:6" x14ac:dyDescent="0.25">
      <c r="A296" s="47">
        <v>6536</v>
      </c>
      <c r="B296" s="47" t="s">
        <v>72</v>
      </c>
      <c r="C296" s="47">
        <v>434</v>
      </c>
      <c r="D296" s="47">
        <v>132</v>
      </c>
      <c r="E296" s="47">
        <v>30.4</v>
      </c>
      <c r="F296" s="47" t="str">
        <f t="shared" si="4"/>
        <v>6536</v>
      </c>
    </row>
    <row r="297" spans="1:6" x14ac:dyDescent="0.25">
      <c r="A297" s="47">
        <v>6561</v>
      </c>
      <c r="B297" s="47" t="s">
        <v>71</v>
      </c>
      <c r="C297" s="47">
        <v>224</v>
      </c>
      <c r="D297" s="47">
        <v>65</v>
      </c>
      <c r="E297" s="47">
        <v>29</v>
      </c>
      <c r="F297" s="47" t="str">
        <f t="shared" si="4"/>
        <v>6561</v>
      </c>
    </row>
    <row r="298" spans="1:6" x14ac:dyDescent="0.25">
      <c r="A298" s="47">
        <v>6579</v>
      </c>
      <c r="B298" s="47" t="s">
        <v>70</v>
      </c>
      <c r="C298" s="47">
        <v>1764</v>
      </c>
      <c r="D298" s="47">
        <v>458</v>
      </c>
      <c r="E298" s="47">
        <v>26</v>
      </c>
      <c r="F298" s="47" t="str">
        <f t="shared" si="4"/>
        <v>6579</v>
      </c>
    </row>
    <row r="300" spans="1:6" x14ac:dyDescent="0.25">
      <c r="A300" s="47">
        <v>6592</v>
      </c>
      <c r="B300" s="47" t="s">
        <v>68</v>
      </c>
      <c r="C300" s="47">
        <v>245</v>
      </c>
      <c r="D300" s="47">
        <v>123</v>
      </c>
      <c r="E300" s="47">
        <v>50.2</v>
      </c>
      <c r="F300" s="47" t="str">
        <f t="shared" si="4"/>
        <v>6592</v>
      </c>
    </row>
    <row r="301" spans="1:6" x14ac:dyDescent="0.25">
      <c r="A301" s="47">
        <v>6615</v>
      </c>
      <c r="B301" s="47" t="s">
        <v>67</v>
      </c>
      <c r="C301" s="47">
        <v>350</v>
      </c>
      <c r="D301" s="47">
        <v>39</v>
      </c>
      <c r="E301" s="47">
        <v>11.1</v>
      </c>
      <c r="F301" s="47" t="str">
        <f t="shared" si="4"/>
        <v>6615</v>
      </c>
    </row>
    <row r="302" spans="1:6" x14ac:dyDescent="0.25">
      <c r="A302" s="47">
        <v>6651</v>
      </c>
      <c r="B302" s="47" t="s">
        <v>66</v>
      </c>
      <c r="C302" s="47">
        <v>156</v>
      </c>
      <c r="D302" s="47">
        <v>65</v>
      </c>
      <c r="E302" s="47">
        <v>41.7</v>
      </c>
      <c r="F302" s="47" t="str">
        <f t="shared" si="4"/>
        <v>6651</v>
      </c>
    </row>
    <row r="303" spans="1:6" x14ac:dyDescent="0.25">
      <c r="A303" s="47">
        <v>6660</v>
      </c>
      <c r="B303" s="47" t="s">
        <v>65</v>
      </c>
      <c r="C303" s="47">
        <v>644</v>
      </c>
      <c r="D303" s="47">
        <v>248</v>
      </c>
      <c r="E303" s="47">
        <v>38.5</v>
      </c>
      <c r="F303" s="47" t="str">
        <f t="shared" si="4"/>
        <v>6660</v>
      </c>
    </row>
    <row r="304" spans="1:6" x14ac:dyDescent="0.25">
      <c r="A304" s="47">
        <v>6700</v>
      </c>
      <c r="B304" s="47" t="s">
        <v>64</v>
      </c>
      <c r="C304" s="47">
        <v>208</v>
      </c>
      <c r="D304" s="47">
        <v>79</v>
      </c>
      <c r="E304" s="47">
        <v>38</v>
      </c>
      <c r="F304" s="47" t="str">
        <f t="shared" si="4"/>
        <v>6700</v>
      </c>
    </row>
    <row r="305" spans="1:6" x14ac:dyDescent="0.25">
      <c r="A305" s="47">
        <v>6741</v>
      </c>
      <c r="B305" s="47" t="s">
        <v>63</v>
      </c>
      <c r="C305" s="47">
        <v>421</v>
      </c>
      <c r="D305" s="47">
        <v>195</v>
      </c>
      <c r="E305" s="47">
        <v>46.3</v>
      </c>
      <c r="F305" s="47" t="str">
        <f t="shared" si="4"/>
        <v>6741</v>
      </c>
    </row>
    <row r="306" spans="1:6" x14ac:dyDescent="0.25">
      <c r="A306" s="47">
        <v>6759</v>
      </c>
      <c r="B306" s="47" t="s">
        <v>62</v>
      </c>
      <c r="C306" s="47">
        <v>230</v>
      </c>
      <c r="D306" s="47">
        <v>124</v>
      </c>
      <c r="E306" s="47">
        <v>53.9</v>
      </c>
      <c r="F306" s="47" t="str">
        <f t="shared" si="4"/>
        <v>6759</v>
      </c>
    </row>
    <row r="307" spans="1:6" x14ac:dyDescent="0.25">
      <c r="A307" s="47">
        <v>6762</v>
      </c>
      <c r="B307" s="47" t="s">
        <v>61</v>
      </c>
      <c r="C307" s="47">
        <v>337</v>
      </c>
      <c r="D307" s="47">
        <v>40</v>
      </c>
      <c r="E307" s="47">
        <v>11.9</v>
      </c>
      <c r="F307" s="47" t="str">
        <f t="shared" si="4"/>
        <v>6762</v>
      </c>
    </row>
    <row r="308" spans="1:6" x14ac:dyDescent="0.25">
      <c r="A308" s="47">
        <v>6768</v>
      </c>
      <c r="B308" s="47" t="s">
        <v>60</v>
      </c>
      <c r="C308" s="47">
        <v>689</v>
      </c>
      <c r="D308" s="47">
        <v>354</v>
      </c>
      <c r="E308" s="47">
        <v>51.4</v>
      </c>
      <c r="F308" s="47" t="str">
        <f t="shared" si="4"/>
        <v>6768</v>
      </c>
    </row>
    <row r="309" spans="1:6" x14ac:dyDescent="0.25">
      <c r="A309" s="47">
        <v>6795</v>
      </c>
      <c r="B309" s="47" t="s">
        <v>59</v>
      </c>
      <c r="C309" s="47">
        <v>5006</v>
      </c>
      <c r="D309" s="47">
        <v>3669</v>
      </c>
      <c r="E309" s="47">
        <v>73.3</v>
      </c>
      <c r="F309" s="47" t="str">
        <f t="shared" si="4"/>
        <v>6795</v>
      </c>
    </row>
    <row r="310" spans="1:6" x14ac:dyDescent="0.25">
      <c r="A310" s="47">
        <v>6822</v>
      </c>
      <c r="B310" s="47" t="s">
        <v>58</v>
      </c>
      <c r="C310" s="47">
        <v>4966</v>
      </c>
      <c r="D310" s="47">
        <v>798</v>
      </c>
      <c r="E310" s="47">
        <v>16.100000000000001</v>
      </c>
      <c r="F310" s="47" t="str">
        <f t="shared" si="4"/>
        <v>6822</v>
      </c>
    </row>
    <row r="311" spans="1:6" x14ac:dyDescent="0.25">
      <c r="A311" s="47">
        <v>6840</v>
      </c>
      <c r="B311" s="47" t="s">
        <v>57</v>
      </c>
      <c r="C311" s="47">
        <v>966</v>
      </c>
      <c r="D311" s="47">
        <v>226</v>
      </c>
      <c r="E311" s="47">
        <v>23.4</v>
      </c>
      <c r="F311" s="47" t="str">
        <f t="shared" si="4"/>
        <v>6840</v>
      </c>
    </row>
    <row r="312" spans="1:6" x14ac:dyDescent="0.25">
      <c r="A312" s="47">
        <v>6854</v>
      </c>
      <c r="B312" s="47" t="s">
        <v>56</v>
      </c>
      <c r="C312" s="47">
        <v>243</v>
      </c>
      <c r="D312" s="47">
        <v>140</v>
      </c>
      <c r="E312" s="47">
        <v>57.6</v>
      </c>
      <c r="F312" s="47" t="str">
        <f t="shared" si="4"/>
        <v>6854</v>
      </c>
    </row>
    <row r="313" spans="1:6" x14ac:dyDescent="0.25">
      <c r="A313" s="47">
        <v>6867</v>
      </c>
      <c r="B313" s="47" t="s">
        <v>55</v>
      </c>
      <c r="C313" s="47">
        <v>693</v>
      </c>
      <c r="D313" s="47">
        <v>370</v>
      </c>
      <c r="E313" s="47">
        <v>53.4</v>
      </c>
      <c r="F313" s="47" t="str">
        <f t="shared" si="4"/>
        <v>6867</v>
      </c>
    </row>
    <row r="314" spans="1:6" x14ac:dyDescent="0.25">
      <c r="A314" s="47">
        <v>6921</v>
      </c>
      <c r="B314" s="47" t="s">
        <v>54</v>
      </c>
      <c r="C314" s="47">
        <v>134</v>
      </c>
      <c r="D314" s="47">
        <v>47</v>
      </c>
      <c r="E314" s="47">
        <v>35.1</v>
      </c>
      <c r="F314" s="47" t="str">
        <f t="shared" si="4"/>
        <v>6921</v>
      </c>
    </row>
    <row r="315" spans="1:6" x14ac:dyDescent="0.25">
      <c r="A315" s="47">
        <v>6930</v>
      </c>
      <c r="B315" s="47" t="s">
        <v>53</v>
      </c>
      <c r="C315" s="47">
        <v>354</v>
      </c>
      <c r="D315" s="47">
        <v>88</v>
      </c>
      <c r="E315" s="47">
        <v>24.9</v>
      </c>
      <c r="F315" s="47" t="str">
        <f t="shared" si="4"/>
        <v>6930</v>
      </c>
    </row>
    <row r="316" spans="1:6" x14ac:dyDescent="0.25">
      <c r="A316" s="47">
        <v>6937</v>
      </c>
      <c r="B316" s="47" t="s">
        <v>52</v>
      </c>
      <c r="C316" s="47">
        <v>436</v>
      </c>
      <c r="D316" s="47">
        <v>206</v>
      </c>
      <c r="E316" s="47">
        <v>47.2</v>
      </c>
      <c r="F316" s="47" t="str">
        <f t="shared" si="4"/>
        <v>6937</v>
      </c>
    </row>
    <row r="317" spans="1:6" x14ac:dyDescent="0.25">
      <c r="A317" s="47">
        <v>6943</v>
      </c>
      <c r="B317" s="47" t="s">
        <v>51</v>
      </c>
      <c r="C317" s="47">
        <v>117</v>
      </c>
      <c r="D317" s="47">
        <v>58</v>
      </c>
      <c r="E317" s="47">
        <v>49.6</v>
      </c>
      <c r="F317" s="47" t="str">
        <f t="shared" si="4"/>
        <v>6943</v>
      </c>
    </row>
    <row r="318" spans="1:6" x14ac:dyDescent="0.25">
      <c r="A318" s="47">
        <v>6950</v>
      </c>
      <c r="B318" s="47" t="s">
        <v>50</v>
      </c>
      <c r="C318" s="47">
        <v>596</v>
      </c>
      <c r="D318" s="47">
        <v>245</v>
      </c>
      <c r="E318" s="47">
        <v>41.1</v>
      </c>
      <c r="F318" s="47" t="str">
        <f t="shared" si="4"/>
        <v>6950</v>
      </c>
    </row>
    <row r="319" spans="1:6" x14ac:dyDescent="0.25">
      <c r="A319" s="47">
        <v>6957</v>
      </c>
      <c r="B319" s="47" t="s">
        <v>49</v>
      </c>
      <c r="C319" s="47">
        <v>3964</v>
      </c>
      <c r="D319" s="47">
        <v>1572</v>
      </c>
      <c r="E319" s="47">
        <v>39.700000000000003</v>
      </c>
      <c r="F319" s="47" t="str">
        <f t="shared" si="4"/>
        <v>6957</v>
      </c>
    </row>
    <row r="320" spans="1:6" x14ac:dyDescent="0.25">
      <c r="A320" s="47">
        <v>6961</v>
      </c>
      <c r="B320" s="47" t="s">
        <v>48</v>
      </c>
      <c r="C320" s="47">
        <v>1363</v>
      </c>
      <c r="D320" s="47">
        <v>468</v>
      </c>
      <c r="E320" s="47">
        <v>34.299999999999997</v>
      </c>
      <c r="F320" s="47" t="str">
        <f t="shared" si="4"/>
        <v>6961</v>
      </c>
    </row>
    <row r="321" spans="1:6" x14ac:dyDescent="0.25">
      <c r="A321" s="47">
        <v>6969</v>
      </c>
      <c r="B321" s="47" t="s">
        <v>47</v>
      </c>
      <c r="C321" s="47">
        <v>116</v>
      </c>
      <c r="D321" s="47">
        <v>52</v>
      </c>
      <c r="E321" s="47">
        <v>44.8</v>
      </c>
      <c r="F321" s="47" t="str">
        <f t="shared" si="4"/>
        <v>6969</v>
      </c>
    </row>
    <row r="322" spans="1:6" x14ac:dyDescent="0.25">
      <c r="A322" s="47">
        <v>6975</v>
      </c>
      <c r="B322" s="47" t="s">
        <v>46</v>
      </c>
      <c r="C322" s="47">
        <v>573</v>
      </c>
      <c r="D322" s="47">
        <v>349</v>
      </c>
      <c r="E322" s="47">
        <v>60.9</v>
      </c>
      <c r="F322" s="47" t="str">
        <f t="shared" si="4"/>
        <v>6975</v>
      </c>
    </row>
    <row r="323" spans="1:6" x14ac:dyDescent="0.25">
      <c r="A323" s="47">
        <v>6983</v>
      </c>
      <c r="B323" s="47" t="s">
        <v>45</v>
      </c>
      <c r="C323" s="47">
        <v>429</v>
      </c>
      <c r="D323" s="47">
        <v>77</v>
      </c>
      <c r="E323" s="47">
        <v>17.899999999999999</v>
      </c>
      <c r="F323" s="47" t="str">
        <f t="shared" si="4"/>
        <v>6983</v>
      </c>
    </row>
    <row r="324" spans="1:6" x14ac:dyDescent="0.25">
      <c r="A324" s="47">
        <v>6985</v>
      </c>
      <c r="B324" s="47" t="s">
        <v>44</v>
      </c>
      <c r="C324" s="47">
        <v>451</v>
      </c>
      <c r="D324" s="47">
        <v>154</v>
      </c>
      <c r="E324" s="47">
        <v>34.1</v>
      </c>
      <c r="F324" s="47" t="str">
        <f t="shared" ref="F324:F335" si="5">TEXT(A324,"0000")</f>
        <v>6985</v>
      </c>
    </row>
    <row r="325" spans="1:6" x14ac:dyDescent="0.25">
      <c r="A325" s="47">
        <v>6987</v>
      </c>
      <c r="B325" s="47" t="s">
        <v>43</v>
      </c>
      <c r="C325" s="47">
        <v>289</v>
      </c>
      <c r="D325" s="47">
        <v>140</v>
      </c>
      <c r="E325" s="47">
        <v>48.4</v>
      </c>
      <c r="F325" s="47" t="str">
        <f t="shared" si="5"/>
        <v>6987</v>
      </c>
    </row>
    <row r="326" spans="1:6" x14ac:dyDescent="0.25">
      <c r="A326" s="47">
        <v>6990</v>
      </c>
      <c r="B326" s="47" t="s">
        <v>42</v>
      </c>
      <c r="C326" s="47">
        <v>376</v>
      </c>
      <c r="D326" s="47">
        <v>230</v>
      </c>
      <c r="E326" s="47">
        <v>61.2</v>
      </c>
      <c r="F326" s="47" t="str">
        <f t="shared" si="5"/>
        <v>6990</v>
      </c>
    </row>
    <row r="327" spans="1:6" x14ac:dyDescent="0.25">
      <c r="A327" s="47">
        <v>6992</v>
      </c>
      <c r="B327" s="47" t="s">
        <v>41</v>
      </c>
      <c r="C327" s="47">
        <v>260</v>
      </c>
      <c r="D327" s="47">
        <v>86</v>
      </c>
      <c r="E327" s="47">
        <v>33.1</v>
      </c>
      <c r="F327" s="47" t="str">
        <f t="shared" si="5"/>
        <v>6992</v>
      </c>
    </row>
    <row r="328" spans="1:6" x14ac:dyDescent="0.25">
      <c r="A328" s="47">
        <v>7002</v>
      </c>
      <c r="B328" s="47" t="s">
        <v>40</v>
      </c>
      <c r="C328" s="47">
        <v>92</v>
      </c>
      <c r="D328" s="47">
        <v>56</v>
      </c>
      <c r="E328" s="47">
        <v>60.9</v>
      </c>
      <c r="F328" s="47" t="str">
        <f t="shared" si="5"/>
        <v>7002</v>
      </c>
    </row>
    <row r="329" spans="1:6" x14ac:dyDescent="0.25">
      <c r="A329" s="47">
        <v>7029</v>
      </c>
      <c r="B329" s="47" t="s">
        <v>39</v>
      </c>
      <c r="C329" s="47">
        <v>535</v>
      </c>
      <c r="D329" s="47">
        <v>148</v>
      </c>
      <c r="E329" s="47">
        <v>27.7</v>
      </c>
      <c r="F329" s="47" t="str">
        <f t="shared" si="5"/>
        <v>7029</v>
      </c>
    </row>
    <row r="330" spans="1:6" x14ac:dyDescent="0.25">
      <c r="A330" s="47">
        <v>7038</v>
      </c>
      <c r="B330" s="47" t="s">
        <v>38</v>
      </c>
      <c r="C330" s="47">
        <v>425</v>
      </c>
      <c r="D330" s="47">
        <v>125</v>
      </c>
      <c r="E330" s="47">
        <v>29.4</v>
      </c>
      <c r="F330" s="47" t="str">
        <f t="shared" si="5"/>
        <v>7038</v>
      </c>
    </row>
    <row r="331" spans="1:6" x14ac:dyDescent="0.25">
      <c r="A331" s="47">
        <v>7047</v>
      </c>
      <c r="B331" s="47" t="s">
        <v>37</v>
      </c>
      <c r="C331" s="47">
        <v>167</v>
      </c>
      <c r="D331" s="47">
        <v>89</v>
      </c>
      <c r="E331" s="47">
        <v>53.3</v>
      </c>
      <c r="F331" s="47" t="str">
        <f t="shared" si="5"/>
        <v>7047</v>
      </c>
    </row>
    <row r="332" spans="1:6" x14ac:dyDescent="0.25">
      <c r="A332" s="47">
        <v>7056</v>
      </c>
      <c r="B332" s="47" t="s">
        <v>36</v>
      </c>
      <c r="C332" s="47">
        <v>769</v>
      </c>
      <c r="D332" s="47">
        <v>236</v>
      </c>
      <c r="E332" s="47">
        <v>30.7</v>
      </c>
      <c r="F332" s="47" t="str">
        <f t="shared" si="5"/>
        <v>7056</v>
      </c>
    </row>
    <row r="333" spans="1:6" x14ac:dyDescent="0.25">
      <c r="A333" s="47">
        <v>7092</v>
      </c>
      <c r="B333" s="47" t="s">
        <v>35</v>
      </c>
      <c r="C333" s="47">
        <v>234</v>
      </c>
      <c r="D333" s="47">
        <v>83</v>
      </c>
      <c r="E333" s="47">
        <v>35.5</v>
      </c>
      <c r="F333" s="47" t="str">
        <f t="shared" si="5"/>
        <v>7092</v>
      </c>
    </row>
    <row r="334" spans="1:6" x14ac:dyDescent="0.25">
      <c r="A334" s="47">
        <v>7098</v>
      </c>
      <c r="B334" s="47" t="s">
        <v>34</v>
      </c>
      <c r="C334" s="47">
        <v>261</v>
      </c>
      <c r="D334" s="47">
        <v>75</v>
      </c>
      <c r="E334" s="47">
        <v>28.7</v>
      </c>
      <c r="F334" s="47" t="str">
        <f t="shared" si="5"/>
        <v>7098</v>
      </c>
    </row>
    <row r="335" spans="1:6" x14ac:dyDescent="0.25">
      <c r="A335" s="47">
        <v>7110</v>
      </c>
      <c r="B335" s="47" t="s">
        <v>33</v>
      </c>
      <c r="C335" s="47">
        <v>417</v>
      </c>
      <c r="D335" s="47">
        <v>68</v>
      </c>
      <c r="E335" s="47">
        <v>16.3</v>
      </c>
      <c r="F335" s="47" t="str">
        <f t="shared" si="5"/>
        <v>7110</v>
      </c>
    </row>
    <row r="336" spans="1:6" x14ac:dyDescent="0.25">
      <c r="C336" s="49">
        <f>SUM(C3:C335)</f>
        <v>222437</v>
      </c>
      <c r="D336" s="49">
        <f>SUM(D3:D335)</f>
        <v>98915</v>
      </c>
    </row>
    <row r="339" spans="1:6" x14ac:dyDescent="0.25">
      <c r="A339" s="47">
        <v>423</v>
      </c>
      <c r="B339" s="47" t="s">
        <v>338</v>
      </c>
      <c r="C339" s="47">
        <v>165</v>
      </c>
      <c r="D339" s="47">
        <v>70</v>
      </c>
      <c r="E339" s="47">
        <v>42.4</v>
      </c>
      <c r="F339" s="47" t="str">
        <f>TEXT(A339,"0000")</f>
        <v>0423</v>
      </c>
    </row>
    <row r="340" spans="1:6" x14ac:dyDescent="0.25">
      <c r="A340" s="47">
        <v>504</v>
      </c>
      <c r="B340" s="47" t="s">
        <v>336</v>
      </c>
      <c r="C340" s="47">
        <v>255</v>
      </c>
      <c r="D340" s="47">
        <v>115</v>
      </c>
      <c r="E340" s="47">
        <v>45.1</v>
      </c>
      <c r="F340" s="47" t="str">
        <f>TEXT(A340,"0000")</f>
        <v>0504</v>
      </c>
    </row>
    <row r="341" spans="1:6" x14ac:dyDescent="0.25">
      <c r="A341" s="47">
        <v>6591</v>
      </c>
      <c r="B341" s="47" t="s">
        <v>69</v>
      </c>
      <c r="C341" s="47">
        <v>171</v>
      </c>
      <c r="D341" s="47">
        <v>85</v>
      </c>
      <c r="E341" s="47">
        <v>49.7</v>
      </c>
      <c r="F341" s="47" t="str">
        <f>TEXT(A341,"0000")</f>
        <v>6591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1"/>
  <sheetViews>
    <sheetView workbookViewId="0">
      <selection activeCell="B1" sqref="B1:B1048576"/>
    </sheetView>
  </sheetViews>
  <sheetFormatPr defaultRowHeight="12.75" x14ac:dyDescent="0.2"/>
  <cols>
    <col min="1" max="1" width="5" bestFit="1" customWidth="1"/>
    <col min="2" max="2" width="32.85546875" bestFit="1" customWidth="1"/>
    <col min="3" max="4" width="11.5703125" bestFit="1" customWidth="1"/>
  </cols>
  <sheetData>
    <row r="1" spans="1:6" x14ac:dyDescent="0.2">
      <c r="A1" t="s">
        <v>361</v>
      </c>
      <c r="B1" t="s">
        <v>712</v>
      </c>
      <c r="C1" t="s">
        <v>713</v>
      </c>
      <c r="D1" t="s">
        <v>744</v>
      </c>
      <c r="F1" s="50" t="s">
        <v>745</v>
      </c>
    </row>
    <row r="2" spans="1:6" x14ac:dyDescent="0.2">
      <c r="A2" t="s">
        <v>364</v>
      </c>
      <c r="B2" t="s">
        <v>21</v>
      </c>
      <c r="C2">
        <v>626.29999999999995</v>
      </c>
      <c r="D2">
        <v>6774</v>
      </c>
    </row>
    <row r="3" spans="1:6" x14ac:dyDescent="0.2">
      <c r="A3" t="s">
        <v>385</v>
      </c>
      <c r="B3" t="s">
        <v>31</v>
      </c>
      <c r="C3">
        <v>791.7</v>
      </c>
      <c r="D3">
        <v>6709</v>
      </c>
    </row>
    <row r="4" spans="1:6" x14ac:dyDescent="0.2">
      <c r="A4" t="s">
        <v>365</v>
      </c>
      <c r="B4" t="s">
        <v>358</v>
      </c>
      <c r="C4">
        <v>300.3</v>
      </c>
      <c r="D4">
        <v>6664</v>
      </c>
    </row>
    <row r="5" spans="1:6" x14ac:dyDescent="0.2">
      <c r="A5" t="s">
        <v>366</v>
      </c>
      <c r="B5" t="s">
        <v>714</v>
      </c>
      <c r="C5">
        <v>1729.8</v>
      </c>
      <c r="D5">
        <v>6684</v>
      </c>
    </row>
    <row r="6" spans="1:6" x14ac:dyDescent="0.2">
      <c r="A6" t="s">
        <v>367</v>
      </c>
      <c r="B6" t="s">
        <v>715</v>
      </c>
      <c r="C6">
        <v>544.70000000000005</v>
      </c>
      <c r="D6">
        <v>6715</v>
      </c>
    </row>
    <row r="7" spans="1:6" x14ac:dyDescent="0.2">
      <c r="A7" t="s">
        <v>368</v>
      </c>
      <c r="B7" t="s">
        <v>355</v>
      </c>
      <c r="C7">
        <v>214.2</v>
      </c>
      <c r="D7">
        <v>6745</v>
      </c>
    </row>
    <row r="8" spans="1:6" x14ac:dyDescent="0.2">
      <c r="A8" t="s">
        <v>369</v>
      </c>
      <c r="B8" t="s">
        <v>354</v>
      </c>
      <c r="C8">
        <v>1182.8</v>
      </c>
      <c r="D8">
        <v>6664</v>
      </c>
    </row>
    <row r="9" spans="1:6" x14ac:dyDescent="0.2">
      <c r="A9" t="s">
        <v>370</v>
      </c>
      <c r="B9" t="s">
        <v>353</v>
      </c>
      <c r="C9">
        <v>525.29999999999995</v>
      </c>
      <c r="D9">
        <v>6664</v>
      </c>
    </row>
    <row r="10" spans="1:6" x14ac:dyDescent="0.2">
      <c r="A10" t="s">
        <v>371</v>
      </c>
      <c r="B10" t="s">
        <v>352</v>
      </c>
      <c r="C10">
        <v>268.7</v>
      </c>
      <c r="D10">
        <v>6664</v>
      </c>
    </row>
    <row r="11" spans="1:6" x14ac:dyDescent="0.2">
      <c r="A11" t="s">
        <v>372</v>
      </c>
      <c r="B11" t="s">
        <v>351</v>
      </c>
      <c r="C11">
        <v>1316.2</v>
      </c>
      <c r="D11">
        <v>6697</v>
      </c>
    </row>
    <row r="12" spans="1:6" x14ac:dyDescent="0.2">
      <c r="A12" t="s">
        <v>373</v>
      </c>
      <c r="B12" t="s">
        <v>350</v>
      </c>
      <c r="C12">
        <v>1094.2</v>
      </c>
      <c r="D12">
        <v>6746</v>
      </c>
    </row>
    <row r="13" spans="1:6" x14ac:dyDescent="0.2">
      <c r="A13" t="s">
        <v>375</v>
      </c>
      <c r="B13" t="s">
        <v>711</v>
      </c>
      <c r="C13">
        <v>775</v>
      </c>
      <c r="D13">
        <v>6685</v>
      </c>
    </row>
    <row r="14" spans="1:6" x14ac:dyDescent="0.2">
      <c r="A14" t="s">
        <v>376</v>
      </c>
      <c r="B14" t="s">
        <v>347</v>
      </c>
      <c r="C14">
        <v>4299.8</v>
      </c>
      <c r="D14">
        <v>6754</v>
      </c>
    </row>
    <row r="15" spans="1:6" x14ac:dyDescent="0.2">
      <c r="A15" t="s">
        <v>377</v>
      </c>
      <c r="B15" t="s">
        <v>346</v>
      </c>
      <c r="C15">
        <v>1278.2</v>
      </c>
      <c r="D15">
        <v>6681</v>
      </c>
    </row>
    <row r="16" spans="1:6" x14ac:dyDescent="0.2">
      <c r="A16" t="s">
        <v>378</v>
      </c>
      <c r="B16" t="s">
        <v>345</v>
      </c>
      <c r="C16">
        <v>238.3</v>
      </c>
      <c r="D16">
        <v>6729</v>
      </c>
    </row>
    <row r="17" spans="1:4" x14ac:dyDescent="0.2">
      <c r="A17" t="s">
        <v>379</v>
      </c>
      <c r="B17" t="s">
        <v>344</v>
      </c>
      <c r="C17">
        <v>11548.7</v>
      </c>
      <c r="D17">
        <v>6664</v>
      </c>
    </row>
    <row r="18" spans="1:4" x14ac:dyDescent="0.2">
      <c r="A18" t="s">
        <v>380</v>
      </c>
      <c r="B18" t="s">
        <v>343</v>
      </c>
      <c r="C18">
        <v>824.5</v>
      </c>
      <c r="D18">
        <v>6664</v>
      </c>
    </row>
    <row r="19" spans="1:4" x14ac:dyDescent="0.2">
      <c r="A19" t="s">
        <v>382</v>
      </c>
      <c r="B19" t="s">
        <v>341</v>
      </c>
      <c r="C19">
        <v>267</v>
      </c>
      <c r="D19">
        <v>6664</v>
      </c>
    </row>
    <row r="20" spans="1:4" x14ac:dyDescent="0.2">
      <c r="A20" t="s">
        <v>383</v>
      </c>
      <c r="B20" t="s">
        <v>340</v>
      </c>
      <c r="C20">
        <v>1352.1</v>
      </c>
      <c r="D20">
        <v>6668</v>
      </c>
    </row>
    <row r="21" spans="1:4" x14ac:dyDescent="0.2">
      <c r="A21" t="s">
        <v>384</v>
      </c>
      <c r="B21" t="s">
        <v>339</v>
      </c>
      <c r="C21">
        <v>491.1</v>
      </c>
      <c r="D21">
        <v>6743</v>
      </c>
    </row>
    <row r="22" spans="1:4" x14ac:dyDescent="0.2">
      <c r="A22" t="s">
        <v>388</v>
      </c>
      <c r="B22" t="s">
        <v>0</v>
      </c>
      <c r="C22">
        <v>531.29999999999995</v>
      </c>
      <c r="D22">
        <v>6745</v>
      </c>
    </row>
    <row r="23" spans="1:4" x14ac:dyDescent="0.2">
      <c r="A23" t="s">
        <v>386</v>
      </c>
      <c r="B23" t="s">
        <v>337</v>
      </c>
      <c r="C23">
        <v>1619.2</v>
      </c>
      <c r="D23">
        <v>6664</v>
      </c>
    </row>
    <row r="24" spans="1:4" x14ac:dyDescent="0.2">
      <c r="A24" t="s">
        <v>387</v>
      </c>
      <c r="B24" t="s">
        <v>335</v>
      </c>
      <c r="C24">
        <v>315.39999999999998</v>
      </c>
      <c r="D24">
        <v>6664</v>
      </c>
    </row>
    <row r="25" spans="1:4" x14ac:dyDescent="0.2">
      <c r="A25" t="s">
        <v>389</v>
      </c>
      <c r="B25" t="s">
        <v>334</v>
      </c>
      <c r="C25">
        <v>450.1</v>
      </c>
      <c r="D25">
        <v>6664</v>
      </c>
    </row>
    <row r="26" spans="1:4" x14ac:dyDescent="0.2">
      <c r="A26" t="s">
        <v>390</v>
      </c>
      <c r="B26" t="s">
        <v>333</v>
      </c>
      <c r="C26">
        <v>532.79999999999995</v>
      </c>
      <c r="D26">
        <v>6668</v>
      </c>
    </row>
    <row r="27" spans="1:4" x14ac:dyDescent="0.2">
      <c r="A27" t="s">
        <v>391</v>
      </c>
      <c r="B27" t="s">
        <v>332</v>
      </c>
      <c r="C27">
        <v>581.20000000000005</v>
      </c>
      <c r="D27">
        <v>6721</v>
      </c>
    </row>
    <row r="28" spans="1:4" x14ac:dyDescent="0.2">
      <c r="A28" t="s">
        <v>392</v>
      </c>
      <c r="B28" t="s">
        <v>331</v>
      </c>
      <c r="C28">
        <v>797.6</v>
      </c>
      <c r="D28">
        <v>6669</v>
      </c>
    </row>
    <row r="29" spans="1:4" x14ac:dyDescent="0.2">
      <c r="A29" t="s">
        <v>393</v>
      </c>
      <c r="B29" t="s">
        <v>330</v>
      </c>
      <c r="C29">
        <v>187.1</v>
      </c>
      <c r="D29">
        <v>6795</v>
      </c>
    </row>
    <row r="30" spans="1:4" x14ac:dyDescent="0.2">
      <c r="A30" t="s">
        <v>394</v>
      </c>
      <c r="B30" t="s">
        <v>329</v>
      </c>
      <c r="C30">
        <v>1486.7</v>
      </c>
      <c r="D30">
        <v>6729</v>
      </c>
    </row>
    <row r="31" spans="1:4" x14ac:dyDescent="0.2">
      <c r="A31" t="s">
        <v>395</v>
      </c>
      <c r="B31" t="s">
        <v>328</v>
      </c>
      <c r="C31">
        <v>4100</v>
      </c>
      <c r="D31">
        <v>6738</v>
      </c>
    </row>
    <row r="32" spans="1:4" x14ac:dyDescent="0.2">
      <c r="A32" t="s">
        <v>397</v>
      </c>
      <c r="B32" t="s">
        <v>326</v>
      </c>
      <c r="C32">
        <v>1989.4</v>
      </c>
      <c r="D32">
        <v>6664</v>
      </c>
    </row>
    <row r="33" spans="1:4" x14ac:dyDescent="0.2">
      <c r="A33" t="s">
        <v>398</v>
      </c>
      <c r="B33" t="s">
        <v>325</v>
      </c>
      <c r="C33">
        <v>2053.4</v>
      </c>
      <c r="D33">
        <v>6664</v>
      </c>
    </row>
    <row r="34" spans="1:4" x14ac:dyDescent="0.2">
      <c r="A34" t="s">
        <v>399</v>
      </c>
      <c r="B34" t="s">
        <v>324</v>
      </c>
      <c r="C34">
        <v>596.20000000000005</v>
      </c>
      <c r="D34">
        <v>6664</v>
      </c>
    </row>
    <row r="35" spans="1:4" x14ac:dyDescent="0.2">
      <c r="A35" t="s">
        <v>455</v>
      </c>
      <c r="B35" t="s">
        <v>270</v>
      </c>
      <c r="C35">
        <v>406.6</v>
      </c>
      <c r="D35">
        <v>6672</v>
      </c>
    </row>
    <row r="36" spans="1:4" x14ac:dyDescent="0.2">
      <c r="A36" t="s">
        <v>401</v>
      </c>
      <c r="B36" t="s">
        <v>322</v>
      </c>
      <c r="C36">
        <v>563.1</v>
      </c>
      <c r="D36">
        <v>6679</v>
      </c>
    </row>
    <row r="37" spans="1:4" x14ac:dyDescent="0.2">
      <c r="A37" t="s">
        <v>403</v>
      </c>
      <c r="B37" t="s">
        <v>320</v>
      </c>
      <c r="C37">
        <v>4263.3</v>
      </c>
      <c r="D37">
        <v>6664</v>
      </c>
    </row>
    <row r="38" spans="1:4" x14ac:dyDescent="0.2">
      <c r="A38" t="s">
        <v>405</v>
      </c>
      <c r="B38" t="s">
        <v>1</v>
      </c>
      <c r="C38">
        <v>256.8</v>
      </c>
      <c r="D38">
        <v>6834</v>
      </c>
    </row>
    <row r="39" spans="1:4" x14ac:dyDescent="0.2">
      <c r="A39" t="s">
        <v>404</v>
      </c>
      <c r="B39" t="s">
        <v>26</v>
      </c>
      <c r="C39">
        <v>496.9</v>
      </c>
      <c r="D39">
        <v>6714</v>
      </c>
    </row>
    <row r="40" spans="1:4" x14ac:dyDescent="0.2">
      <c r="A40" t="s">
        <v>406</v>
      </c>
      <c r="B40" t="s">
        <v>319</v>
      </c>
      <c r="C40">
        <v>437.3</v>
      </c>
      <c r="D40">
        <v>6723</v>
      </c>
    </row>
    <row r="41" spans="1:4" x14ac:dyDescent="0.2">
      <c r="A41" t="s">
        <v>407</v>
      </c>
      <c r="B41" t="s">
        <v>318</v>
      </c>
      <c r="C41">
        <v>839.3</v>
      </c>
      <c r="D41">
        <v>6664</v>
      </c>
    </row>
    <row r="42" spans="1:4" x14ac:dyDescent="0.2">
      <c r="A42" t="s">
        <v>408</v>
      </c>
      <c r="B42" t="s">
        <v>317</v>
      </c>
      <c r="C42">
        <v>573.70000000000005</v>
      </c>
      <c r="D42">
        <v>6664</v>
      </c>
    </row>
    <row r="43" spans="1:4" x14ac:dyDescent="0.2">
      <c r="A43" t="s">
        <v>409</v>
      </c>
      <c r="B43" t="s">
        <v>316</v>
      </c>
      <c r="C43">
        <v>1943.7</v>
      </c>
      <c r="D43">
        <v>6664</v>
      </c>
    </row>
    <row r="44" spans="1:4" x14ac:dyDescent="0.2">
      <c r="A44" t="s">
        <v>410</v>
      </c>
      <c r="B44" t="s">
        <v>315</v>
      </c>
      <c r="C44">
        <v>1701.1</v>
      </c>
      <c r="D44">
        <v>6664</v>
      </c>
    </row>
    <row r="45" spans="1:4" x14ac:dyDescent="0.2">
      <c r="A45" t="s">
        <v>411</v>
      </c>
      <c r="B45" t="s">
        <v>314</v>
      </c>
      <c r="C45">
        <v>5127.5</v>
      </c>
      <c r="D45">
        <v>6671</v>
      </c>
    </row>
    <row r="46" spans="1:4" x14ac:dyDescent="0.2">
      <c r="A46" t="s">
        <v>412</v>
      </c>
      <c r="B46" t="s">
        <v>313</v>
      </c>
      <c r="C46">
        <v>17129.400000000001</v>
      </c>
      <c r="D46">
        <v>6664</v>
      </c>
    </row>
    <row r="47" spans="1:4" x14ac:dyDescent="0.2">
      <c r="A47" t="s">
        <v>413</v>
      </c>
      <c r="B47" t="s">
        <v>312</v>
      </c>
      <c r="C47">
        <v>1356.3</v>
      </c>
      <c r="D47">
        <v>6664</v>
      </c>
    </row>
    <row r="48" spans="1:4" x14ac:dyDescent="0.2">
      <c r="A48" t="s">
        <v>414</v>
      </c>
      <c r="B48" t="s">
        <v>311</v>
      </c>
      <c r="C48">
        <v>1376.4</v>
      </c>
      <c r="D48">
        <v>6723</v>
      </c>
    </row>
    <row r="49" spans="1:4" x14ac:dyDescent="0.2">
      <c r="A49" t="s">
        <v>418</v>
      </c>
      <c r="B49" t="s">
        <v>307</v>
      </c>
      <c r="C49">
        <v>473.6</v>
      </c>
      <c r="D49">
        <v>6725</v>
      </c>
    </row>
    <row r="50" spans="1:4" x14ac:dyDescent="0.2">
      <c r="A50" t="s">
        <v>416</v>
      </c>
      <c r="B50" t="s">
        <v>716</v>
      </c>
      <c r="C50">
        <v>418.6</v>
      </c>
      <c r="D50">
        <v>6664</v>
      </c>
    </row>
    <row r="51" spans="1:4" x14ac:dyDescent="0.2">
      <c r="A51" t="s">
        <v>417</v>
      </c>
      <c r="B51" t="s">
        <v>717</v>
      </c>
      <c r="C51">
        <v>1462.7</v>
      </c>
      <c r="D51">
        <v>6664</v>
      </c>
    </row>
    <row r="52" spans="1:4" x14ac:dyDescent="0.2">
      <c r="A52" t="s">
        <v>419</v>
      </c>
      <c r="B52" t="s">
        <v>306</v>
      </c>
      <c r="C52">
        <v>616.70000000000005</v>
      </c>
      <c r="D52">
        <v>6664</v>
      </c>
    </row>
    <row r="53" spans="1:4" x14ac:dyDescent="0.2">
      <c r="A53" t="s">
        <v>415</v>
      </c>
      <c r="B53" t="s">
        <v>310</v>
      </c>
      <c r="C53">
        <v>766.7</v>
      </c>
      <c r="D53">
        <v>6664</v>
      </c>
    </row>
    <row r="54" spans="1:4" x14ac:dyDescent="0.2">
      <c r="A54" t="s">
        <v>420</v>
      </c>
      <c r="B54" t="s">
        <v>305</v>
      </c>
      <c r="C54">
        <v>761.2</v>
      </c>
      <c r="D54">
        <v>6664</v>
      </c>
    </row>
    <row r="55" spans="1:4" x14ac:dyDescent="0.2">
      <c r="A55" t="s">
        <v>572</v>
      </c>
      <c r="B55" t="s">
        <v>155</v>
      </c>
      <c r="C55">
        <v>815</v>
      </c>
      <c r="D55">
        <v>6690</v>
      </c>
    </row>
    <row r="56" spans="1:4" x14ac:dyDescent="0.2">
      <c r="A56" t="s">
        <v>421</v>
      </c>
      <c r="B56" t="s">
        <v>304</v>
      </c>
      <c r="C56">
        <v>1240.5</v>
      </c>
      <c r="D56">
        <v>6664</v>
      </c>
    </row>
    <row r="57" spans="1:4" x14ac:dyDescent="0.2">
      <c r="A57" t="s">
        <v>422</v>
      </c>
      <c r="B57" t="s">
        <v>303</v>
      </c>
      <c r="C57">
        <v>1501.7</v>
      </c>
      <c r="D57">
        <v>6724</v>
      </c>
    </row>
    <row r="58" spans="1:4" x14ac:dyDescent="0.2">
      <c r="A58" t="s">
        <v>423</v>
      </c>
      <c r="B58" t="s">
        <v>302</v>
      </c>
      <c r="C58">
        <v>259.10000000000002</v>
      </c>
      <c r="D58">
        <v>6681</v>
      </c>
    </row>
    <row r="59" spans="1:4" x14ac:dyDescent="0.2">
      <c r="A59" t="s">
        <v>424</v>
      </c>
      <c r="B59" t="s">
        <v>301</v>
      </c>
      <c r="C59">
        <v>973.5</v>
      </c>
      <c r="D59">
        <v>6715</v>
      </c>
    </row>
    <row r="60" spans="1:4" x14ac:dyDescent="0.2">
      <c r="A60" t="s">
        <v>425</v>
      </c>
      <c r="B60" t="s">
        <v>300</v>
      </c>
      <c r="C60">
        <v>979.4</v>
      </c>
      <c r="D60">
        <v>6664</v>
      </c>
    </row>
    <row r="61" spans="1:4" x14ac:dyDescent="0.2">
      <c r="A61" t="s">
        <v>426</v>
      </c>
      <c r="B61" t="s">
        <v>299</v>
      </c>
      <c r="C61">
        <v>943.6</v>
      </c>
      <c r="D61">
        <v>6699</v>
      </c>
    </row>
    <row r="62" spans="1:4" x14ac:dyDescent="0.2">
      <c r="A62" t="s">
        <v>427</v>
      </c>
      <c r="B62" t="s">
        <v>298</v>
      </c>
      <c r="C62">
        <v>1459.6</v>
      </c>
      <c r="D62">
        <v>6664</v>
      </c>
    </row>
    <row r="63" spans="1:4" x14ac:dyDescent="0.2">
      <c r="A63" t="s">
        <v>428</v>
      </c>
      <c r="B63" t="s">
        <v>297</v>
      </c>
      <c r="C63">
        <v>315</v>
      </c>
      <c r="D63">
        <v>6664</v>
      </c>
    </row>
    <row r="64" spans="1:4" x14ac:dyDescent="0.2">
      <c r="A64" t="s">
        <v>429</v>
      </c>
      <c r="B64" t="s">
        <v>296</v>
      </c>
      <c r="C64">
        <v>332</v>
      </c>
      <c r="D64">
        <v>6792</v>
      </c>
    </row>
    <row r="65" spans="1:4" x14ac:dyDescent="0.2">
      <c r="A65" t="s">
        <v>492</v>
      </c>
      <c r="B65" t="s">
        <v>234</v>
      </c>
      <c r="C65">
        <v>571.4</v>
      </c>
      <c r="D65">
        <v>6756</v>
      </c>
    </row>
    <row r="66" spans="1:4" x14ac:dyDescent="0.2">
      <c r="A66" t="s">
        <v>430</v>
      </c>
      <c r="B66" t="s">
        <v>718</v>
      </c>
      <c r="C66">
        <v>2191.6999999999998</v>
      </c>
      <c r="D66">
        <v>6700</v>
      </c>
    </row>
    <row r="67" spans="1:4" x14ac:dyDescent="0.2">
      <c r="A67" t="s">
        <v>431</v>
      </c>
      <c r="B67" t="s">
        <v>294</v>
      </c>
      <c r="C67">
        <v>1233.9000000000001</v>
      </c>
      <c r="D67">
        <v>6664</v>
      </c>
    </row>
    <row r="68" spans="1:4" x14ac:dyDescent="0.2">
      <c r="A68" t="s">
        <v>432</v>
      </c>
      <c r="B68" t="s">
        <v>293</v>
      </c>
      <c r="C68">
        <v>3723.4</v>
      </c>
      <c r="D68">
        <v>6710</v>
      </c>
    </row>
    <row r="69" spans="1:4" x14ac:dyDescent="0.2">
      <c r="A69" t="s">
        <v>433</v>
      </c>
      <c r="B69" t="s">
        <v>292</v>
      </c>
      <c r="C69">
        <v>736.4</v>
      </c>
      <c r="D69">
        <v>6664</v>
      </c>
    </row>
    <row r="70" spans="1:4" x14ac:dyDescent="0.2">
      <c r="A70" t="s">
        <v>434</v>
      </c>
      <c r="B70" t="s">
        <v>719</v>
      </c>
      <c r="C70">
        <v>5162.7</v>
      </c>
      <c r="D70">
        <v>6664</v>
      </c>
    </row>
    <row r="71" spans="1:4" x14ac:dyDescent="0.2">
      <c r="A71" t="s">
        <v>435</v>
      </c>
      <c r="B71" t="s">
        <v>290</v>
      </c>
      <c r="C71">
        <v>459.2</v>
      </c>
      <c r="D71">
        <v>6664</v>
      </c>
    </row>
    <row r="72" spans="1:4" x14ac:dyDescent="0.2">
      <c r="A72" t="s">
        <v>436</v>
      </c>
      <c r="B72" t="s">
        <v>720</v>
      </c>
      <c r="C72">
        <v>512.70000000000005</v>
      </c>
      <c r="D72">
        <v>6687</v>
      </c>
    </row>
    <row r="73" spans="1:4" x14ac:dyDescent="0.2">
      <c r="A73" t="s">
        <v>437</v>
      </c>
      <c r="B73" t="s">
        <v>288</v>
      </c>
      <c r="C73">
        <v>786.9</v>
      </c>
      <c r="D73">
        <v>6664</v>
      </c>
    </row>
    <row r="74" spans="1:4" x14ac:dyDescent="0.2">
      <c r="A74" t="s">
        <v>438</v>
      </c>
      <c r="B74" t="s">
        <v>287</v>
      </c>
      <c r="C74">
        <v>439</v>
      </c>
      <c r="D74">
        <v>6811</v>
      </c>
    </row>
    <row r="75" spans="1:4" x14ac:dyDescent="0.2">
      <c r="A75" t="s">
        <v>439</v>
      </c>
      <c r="B75" t="s">
        <v>286</v>
      </c>
      <c r="C75">
        <v>399.2</v>
      </c>
      <c r="D75">
        <v>6711</v>
      </c>
    </row>
    <row r="76" spans="1:4" x14ac:dyDescent="0.2">
      <c r="A76" t="s">
        <v>440</v>
      </c>
      <c r="B76" t="s">
        <v>285</v>
      </c>
      <c r="C76">
        <v>9124.7999999999993</v>
      </c>
      <c r="D76">
        <v>6733</v>
      </c>
    </row>
    <row r="77" spans="1:4" x14ac:dyDescent="0.2">
      <c r="A77" t="s">
        <v>441</v>
      </c>
      <c r="B77" t="s">
        <v>284</v>
      </c>
      <c r="C77">
        <v>1471.3</v>
      </c>
      <c r="D77">
        <v>6675</v>
      </c>
    </row>
    <row r="78" spans="1:4" x14ac:dyDescent="0.2">
      <c r="A78" t="s">
        <v>442</v>
      </c>
      <c r="B78" t="s">
        <v>283</v>
      </c>
      <c r="C78">
        <v>2820.9</v>
      </c>
      <c r="D78">
        <v>6664</v>
      </c>
    </row>
    <row r="79" spans="1:4" x14ac:dyDescent="0.2">
      <c r="A79" t="s">
        <v>443</v>
      </c>
      <c r="B79" t="s">
        <v>282</v>
      </c>
      <c r="C79">
        <v>513.5</v>
      </c>
      <c r="D79">
        <v>6664</v>
      </c>
    </row>
    <row r="80" spans="1:4" x14ac:dyDescent="0.2">
      <c r="A80" t="s">
        <v>444</v>
      </c>
      <c r="B80" t="s">
        <v>281</v>
      </c>
      <c r="C80">
        <v>15233.5</v>
      </c>
      <c r="D80">
        <v>6664</v>
      </c>
    </row>
    <row r="81" spans="1:4" x14ac:dyDescent="0.2">
      <c r="A81" t="s">
        <v>445</v>
      </c>
      <c r="B81" t="s">
        <v>280</v>
      </c>
      <c r="C81">
        <v>1137.5999999999999</v>
      </c>
      <c r="D81">
        <v>6664</v>
      </c>
    </row>
    <row r="82" spans="1:4" x14ac:dyDescent="0.2">
      <c r="A82" t="s">
        <v>446</v>
      </c>
      <c r="B82" t="s">
        <v>721</v>
      </c>
      <c r="C82">
        <v>1367.1</v>
      </c>
      <c r="D82">
        <v>6678</v>
      </c>
    </row>
    <row r="83" spans="1:4" x14ac:dyDescent="0.2">
      <c r="A83" t="s">
        <v>447</v>
      </c>
      <c r="B83" t="s">
        <v>278</v>
      </c>
      <c r="C83">
        <v>197.5</v>
      </c>
      <c r="D83">
        <v>6839</v>
      </c>
    </row>
    <row r="84" spans="1:4" x14ac:dyDescent="0.2">
      <c r="A84" t="s">
        <v>448</v>
      </c>
      <c r="B84" t="s">
        <v>277</v>
      </c>
      <c r="C84">
        <v>2101</v>
      </c>
      <c r="D84">
        <v>6664</v>
      </c>
    </row>
    <row r="85" spans="1:4" x14ac:dyDescent="0.2">
      <c r="A85" t="s">
        <v>449</v>
      </c>
      <c r="B85" t="s">
        <v>276</v>
      </c>
      <c r="C85">
        <v>750</v>
      </c>
      <c r="D85">
        <v>6664</v>
      </c>
    </row>
    <row r="86" spans="1:4" x14ac:dyDescent="0.2">
      <c r="A86" t="s">
        <v>450</v>
      </c>
      <c r="B86" t="s">
        <v>722</v>
      </c>
      <c r="C86">
        <v>33057.4</v>
      </c>
      <c r="D86">
        <v>6732</v>
      </c>
    </row>
    <row r="87" spans="1:4" x14ac:dyDescent="0.2">
      <c r="A87" t="s">
        <v>451</v>
      </c>
      <c r="B87" t="s">
        <v>274</v>
      </c>
      <c r="C87">
        <v>99</v>
      </c>
      <c r="D87">
        <v>6675</v>
      </c>
    </row>
    <row r="88" spans="1:4" x14ac:dyDescent="0.2">
      <c r="A88" t="s">
        <v>452</v>
      </c>
      <c r="B88" t="s">
        <v>273</v>
      </c>
      <c r="C88">
        <v>882.2</v>
      </c>
      <c r="D88">
        <v>6664</v>
      </c>
    </row>
    <row r="89" spans="1:4" x14ac:dyDescent="0.2">
      <c r="A89" t="s">
        <v>453</v>
      </c>
      <c r="B89" t="s">
        <v>272</v>
      </c>
      <c r="C89">
        <v>10506.8</v>
      </c>
      <c r="D89">
        <v>6671</v>
      </c>
    </row>
    <row r="90" spans="1:4" x14ac:dyDescent="0.2">
      <c r="A90" t="s">
        <v>454</v>
      </c>
      <c r="B90" t="s">
        <v>271</v>
      </c>
      <c r="C90">
        <v>419.3</v>
      </c>
      <c r="D90">
        <v>6664</v>
      </c>
    </row>
    <row r="91" spans="1:4" x14ac:dyDescent="0.2">
      <c r="A91" t="s">
        <v>456</v>
      </c>
      <c r="B91" t="s">
        <v>269</v>
      </c>
      <c r="C91">
        <v>563.1</v>
      </c>
      <c r="D91">
        <v>6710</v>
      </c>
    </row>
    <row r="92" spans="1:4" x14ac:dyDescent="0.2">
      <c r="A92" t="s">
        <v>458</v>
      </c>
      <c r="B92" t="s">
        <v>268</v>
      </c>
      <c r="C92">
        <v>847.6</v>
      </c>
      <c r="D92">
        <v>6782</v>
      </c>
    </row>
    <row r="93" spans="1:4" x14ac:dyDescent="0.2">
      <c r="A93" t="s">
        <v>459</v>
      </c>
      <c r="B93" t="s">
        <v>267</v>
      </c>
      <c r="C93">
        <v>575.1</v>
      </c>
      <c r="D93">
        <v>6664</v>
      </c>
    </row>
    <row r="94" spans="1:4" x14ac:dyDescent="0.2">
      <c r="A94" t="s">
        <v>460</v>
      </c>
      <c r="B94" t="s">
        <v>266</v>
      </c>
      <c r="C94">
        <v>567.9</v>
      </c>
      <c r="D94">
        <v>6664</v>
      </c>
    </row>
    <row r="95" spans="1:4" x14ac:dyDescent="0.2">
      <c r="A95" t="s">
        <v>525</v>
      </c>
      <c r="B95" t="s">
        <v>264</v>
      </c>
      <c r="C95">
        <v>562.29999999999995</v>
      </c>
      <c r="D95">
        <v>6748</v>
      </c>
    </row>
    <row r="96" spans="1:4" x14ac:dyDescent="0.2">
      <c r="A96" t="s">
        <v>538</v>
      </c>
      <c r="B96" t="s">
        <v>189</v>
      </c>
      <c r="C96">
        <v>546.6</v>
      </c>
      <c r="D96">
        <v>6728</v>
      </c>
    </row>
    <row r="97" spans="1:4" x14ac:dyDescent="0.2">
      <c r="A97" t="s">
        <v>663</v>
      </c>
      <c r="B97" t="s">
        <v>63</v>
      </c>
      <c r="C97">
        <v>845.9</v>
      </c>
      <c r="D97">
        <v>6677</v>
      </c>
    </row>
    <row r="98" spans="1:4" x14ac:dyDescent="0.2">
      <c r="A98" t="s">
        <v>462</v>
      </c>
      <c r="B98" t="s">
        <v>263</v>
      </c>
      <c r="C98">
        <v>491.6</v>
      </c>
      <c r="D98">
        <v>6688</v>
      </c>
    </row>
    <row r="99" spans="1:4" x14ac:dyDescent="0.2">
      <c r="A99" t="s">
        <v>463</v>
      </c>
      <c r="B99" t="s">
        <v>262</v>
      </c>
      <c r="C99">
        <v>325.10000000000002</v>
      </c>
      <c r="D99">
        <v>6664</v>
      </c>
    </row>
    <row r="100" spans="1:4" x14ac:dyDescent="0.2">
      <c r="A100" t="s">
        <v>461</v>
      </c>
      <c r="B100" t="s">
        <v>265</v>
      </c>
      <c r="C100">
        <v>603.29999999999995</v>
      </c>
      <c r="D100">
        <v>6664</v>
      </c>
    </row>
    <row r="101" spans="1:4" x14ac:dyDescent="0.2">
      <c r="A101" t="s">
        <v>396</v>
      </c>
      <c r="B101" t="s">
        <v>723</v>
      </c>
      <c r="C101">
        <v>875.9</v>
      </c>
      <c r="D101">
        <v>6664</v>
      </c>
    </row>
    <row r="102" spans="1:4" x14ac:dyDescent="0.2">
      <c r="A102" t="s">
        <v>465</v>
      </c>
      <c r="B102" t="s">
        <v>260</v>
      </c>
      <c r="C102">
        <v>414</v>
      </c>
      <c r="D102">
        <v>6664</v>
      </c>
    </row>
    <row r="103" spans="1:4" x14ac:dyDescent="0.2">
      <c r="A103" t="s">
        <v>466</v>
      </c>
      <c r="B103" t="s">
        <v>259</v>
      </c>
      <c r="C103">
        <v>624.6</v>
      </c>
      <c r="D103">
        <v>6664</v>
      </c>
    </row>
    <row r="104" spans="1:4" x14ac:dyDescent="0.2">
      <c r="A104" t="s">
        <v>467</v>
      </c>
      <c r="B104" t="s">
        <v>258</v>
      </c>
      <c r="C104">
        <v>699.2</v>
      </c>
      <c r="D104">
        <v>6787</v>
      </c>
    </row>
    <row r="105" spans="1:4" x14ac:dyDescent="0.2">
      <c r="A105" t="s">
        <v>468</v>
      </c>
      <c r="B105" t="s">
        <v>257</v>
      </c>
      <c r="C105">
        <v>452.2</v>
      </c>
      <c r="D105">
        <v>6737</v>
      </c>
    </row>
    <row r="106" spans="1:4" x14ac:dyDescent="0.2">
      <c r="A106" t="s">
        <v>469</v>
      </c>
      <c r="B106" t="s">
        <v>256</v>
      </c>
      <c r="C106">
        <v>194</v>
      </c>
      <c r="D106">
        <v>6664</v>
      </c>
    </row>
    <row r="107" spans="1:4" x14ac:dyDescent="0.2">
      <c r="A107" t="s">
        <v>470</v>
      </c>
      <c r="B107" t="s">
        <v>724</v>
      </c>
      <c r="C107">
        <v>1323.5</v>
      </c>
      <c r="D107">
        <v>6682</v>
      </c>
    </row>
    <row r="108" spans="1:4" x14ac:dyDescent="0.2">
      <c r="A108" t="s">
        <v>471</v>
      </c>
      <c r="B108" t="s">
        <v>725</v>
      </c>
      <c r="C108">
        <v>413.8</v>
      </c>
      <c r="D108">
        <v>6748</v>
      </c>
    </row>
    <row r="109" spans="1:4" x14ac:dyDescent="0.2">
      <c r="A109" t="s">
        <v>472</v>
      </c>
      <c r="B109" t="s">
        <v>253</v>
      </c>
      <c r="C109">
        <v>1591.5</v>
      </c>
      <c r="D109">
        <v>6664</v>
      </c>
    </row>
    <row r="110" spans="1:4" x14ac:dyDescent="0.2">
      <c r="A110" t="s">
        <v>473</v>
      </c>
      <c r="B110" t="s">
        <v>252</v>
      </c>
      <c r="C110">
        <v>1092.5</v>
      </c>
      <c r="D110">
        <v>6671</v>
      </c>
    </row>
    <row r="111" spans="1:4" x14ac:dyDescent="0.2">
      <c r="A111" t="s">
        <v>474</v>
      </c>
      <c r="B111" t="s">
        <v>251</v>
      </c>
      <c r="C111">
        <v>3800.2</v>
      </c>
      <c r="D111">
        <v>6691</v>
      </c>
    </row>
    <row r="112" spans="1:4" x14ac:dyDescent="0.2">
      <c r="A112" t="s">
        <v>475</v>
      </c>
      <c r="B112" t="s">
        <v>250</v>
      </c>
      <c r="C112">
        <v>2143.6</v>
      </c>
      <c r="D112">
        <v>6664</v>
      </c>
    </row>
    <row r="113" spans="1:4" x14ac:dyDescent="0.2">
      <c r="A113" t="s">
        <v>476</v>
      </c>
      <c r="B113" t="s">
        <v>249</v>
      </c>
      <c r="C113">
        <v>452</v>
      </c>
      <c r="D113">
        <v>6664</v>
      </c>
    </row>
    <row r="114" spans="1:4" x14ac:dyDescent="0.2">
      <c r="A114" t="s">
        <v>487</v>
      </c>
      <c r="B114" t="s">
        <v>2</v>
      </c>
      <c r="C114">
        <v>281.39999999999998</v>
      </c>
      <c r="D114">
        <v>6664</v>
      </c>
    </row>
    <row r="115" spans="1:4" x14ac:dyDescent="0.2">
      <c r="A115" t="s">
        <v>477</v>
      </c>
      <c r="B115" t="s">
        <v>248</v>
      </c>
      <c r="C115">
        <v>444</v>
      </c>
      <c r="D115">
        <v>6695</v>
      </c>
    </row>
    <row r="116" spans="1:4" x14ac:dyDescent="0.2">
      <c r="A116" t="s">
        <v>478</v>
      </c>
      <c r="B116" t="s">
        <v>247</v>
      </c>
      <c r="C116">
        <v>882.1</v>
      </c>
      <c r="D116">
        <v>6691</v>
      </c>
    </row>
    <row r="117" spans="1:4" x14ac:dyDescent="0.2">
      <c r="A117" t="s">
        <v>479</v>
      </c>
      <c r="B117" t="s">
        <v>246</v>
      </c>
      <c r="C117">
        <v>426.2</v>
      </c>
      <c r="D117">
        <v>6664</v>
      </c>
    </row>
    <row r="118" spans="1:4" x14ac:dyDescent="0.2">
      <c r="A118" t="s">
        <v>480</v>
      </c>
      <c r="B118" t="s">
        <v>245</v>
      </c>
      <c r="C118">
        <v>1490.7</v>
      </c>
      <c r="D118">
        <v>6664</v>
      </c>
    </row>
    <row r="119" spans="1:4" x14ac:dyDescent="0.2">
      <c r="A119" t="s">
        <v>481</v>
      </c>
      <c r="B119" t="s">
        <v>244</v>
      </c>
      <c r="C119">
        <v>146</v>
      </c>
      <c r="D119">
        <v>6831</v>
      </c>
    </row>
    <row r="120" spans="1:4" x14ac:dyDescent="0.2">
      <c r="A120" t="s">
        <v>482</v>
      </c>
      <c r="B120" t="s">
        <v>243</v>
      </c>
      <c r="C120">
        <v>584.70000000000005</v>
      </c>
      <c r="D120">
        <v>6764</v>
      </c>
    </row>
    <row r="121" spans="1:4" x14ac:dyDescent="0.2">
      <c r="A121" t="s">
        <v>483</v>
      </c>
      <c r="B121" t="s">
        <v>242</v>
      </c>
      <c r="C121">
        <v>1979</v>
      </c>
      <c r="D121">
        <v>6664</v>
      </c>
    </row>
    <row r="122" spans="1:4" x14ac:dyDescent="0.2">
      <c r="A122" t="s">
        <v>484</v>
      </c>
      <c r="B122" t="s">
        <v>241</v>
      </c>
      <c r="C122">
        <v>278</v>
      </c>
      <c r="D122">
        <v>6667</v>
      </c>
    </row>
    <row r="123" spans="1:4" x14ac:dyDescent="0.2">
      <c r="A123" t="s">
        <v>485</v>
      </c>
      <c r="B123" t="s">
        <v>240</v>
      </c>
      <c r="C123">
        <v>390</v>
      </c>
      <c r="D123">
        <v>6679</v>
      </c>
    </row>
    <row r="124" spans="1:4" x14ac:dyDescent="0.2">
      <c r="A124" t="s">
        <v>514</v>
      </c>
      <c r="B124" t="s">
        <v>212</v>
      </c>
      <c r="C124">
        <v>1238.9000000000001</v>
      </c>
      <c r="D124">
        <v>6738</v>
      </c>
    </row>
    <row r="125" spans="1:4" x14ac:dyDescent="0.2">
      <c r="A125" t="s">
        <v>488</v>
      </c>
      <c r="B125" t="s">
        <v>238</v>
      </c>
      <c r="C125">
        <v>1598.1</v>
      </c>
      <c r="D125">
        <v>6687</v>
      </c>
    </row>
    <row r="126" spans="1:4" x14ac:dyDescent="0.2">
      <c r="A126" t="s">
        <v>489</v>
      </c>
      <c r="B126" t="s">
        <v>237</v>
      </c>
      <c r="C126">
        <v>503.9</v>
      </c>
      <c r="D126">
        <v>6729</v>
      </c>
    </row>
    <row r="127" spans="1:4" x14ac:dyDescent="0.2">
      <c r="A127" t="s">
        <v>490</v>
      </c>
      <c r="B127" t="s">
        <v>236</v>
      </c>
      <c r="C127">
        <v>654.20000000000005</v>
      </c>
      <c r="D127">
        <v>6664</v>
      </c>
    </row>
    <row r="128" spans="1:4" x14ac:dyDescent="0.2">
      <c r="A128" t="s">
        <v>491</v>
      </c>
      <c r="B128" t="s">
        <v>235</v>
      </c>
      <c r="C128">
        <v>447.6</v>
      </c>
      <c r="D128">
        <v>6688</v>
      </c>
    </row>
    <row r="129" spans="1:4" x14ac:dyDescent="0.2">
      <c r="A129" t="s">
        <v>493</v>
      </c>
      <c r="B129" t="s">
        <v>27</v>
      </c>
      <c r="C129">
        <v>333.7</v>
      </c>
      <c r="D129">
        <v>6764</v>
      </c>
    </row>
    <row r="130" spans="1:4" x14ac:dyDescent="0.2">
      <c r="A130" t="s">
        <v>494</v>
      </c>
      <c r="B130" t="s">
        <v>232</v>
      </c>
      <c r="C130">
        <v>221</v>
      </c>
      <c r="D130">
        <v>6805</v>
      </c>
    </row>
    <row r="131" spans="1:4" x14ac:dyDescent="0.2">
      <c r="A131" t="s">
        <v>495</v>
      </c>
      <c r="B131" t="s">
        <v>231</v>
      </c>
      <c r="C131">
        <v>1200.2</v>
      </c>
      <c r="D131">
        <v>6664</v>
      </c>
    </row>
    <row r="132" spans="1:4" x14ac:dyDescent="0.2">
      <c r="A132" t="s">
        <v>496</v>
      </c>
      <c r="B132" t="s">
        <v>230</v>
      </c>
      <c r="C132">
        <v>1430.9</v>
      </c>
      <c r="D132">
        <v>6704</v>
      </c>
    </row>
    <row r="133" spans="1:4" x14ac:dyDescent="0.2">
      <c r="A133" t="s">
        <v>497</v>
      </c>
      <c r="B133" t="s">
        <v>229</v>
      </c>
      <c r="C133">
        <v>346.3</v>
      </c>
      <c r="D133">
        <v>6664</v>
      </c>
    </row>
    <row r="134" spans="1:4" x14ac:dyDescent="0.2">
      <c r="A134" t="s">
        <v>498</v>
      </c>
      <c r="B134" t="s">
        <v>228</v>
      </c>
      <c r="C134">
        <v>306.89999999999998</v>
      </c>
      <c r="D134">
        <v>6735</v>
      </c>
    </row>
    <row r="135" spans="1:4" x14ac:dyDescent="0.2">
      <c r="A135" t="s">
        <v>499</v>
      </c>
      <c r="B135" t="s">
        <v>227</v>
      </c>
      <c r="C135">
        <v>627.9</v>
      </c>
      <c r="D135">
        <v>6711</v>
      </c>
    </row>
    <row r="136" spans="1:4" x14ac:dyDescent="0.2">
      <c r="A136" t="s">
        <v>500</v>
      </c>
      <c r="B136" t="s">
        <v>226</v>
      </c>
      <c r="C136">
        <v>617.20000000000005</v>
      </c>
      <c r="D136">
        <v>6664</v>
      </c>
    </row>
    <row r="137" spans="1:4" x14ac:dyDescent="0.2">
      <c r="A137" t="s">
        <v>501</v>
      </c>
      <c r="B137" t="s">
        <v>225</v>
      </c>
      <c r="C137">
        <v>526.1</v>
      </c>
      <c r="D137">
        <v>6664</v>
      </c>
    </row>
    <row r="138" spans="1:4" x14ac:dyDescent="0.2">
      <c r="A138" t="s">
        <v>502</v>
      </c>
      <c r="B138" t="s">
        <v>224</v>
      </c>
      <c r="C138">
        <v>1160.4000000000001</v>
      </c>
      <c r="D138">
        <v>6787</v>
      </c>
    </row>
    <row r="139" spans="1:4" x14ac:dyDescent="0.2">
      <c r="A139" t="s">
        <v>503</v>
      </c>
      <c r="B139" t="s">
        <v>223</v>
      </c>
      <c r="C139">
        <v>444.4</v>
      </c>
      <c r="D139">
        <v>6776</v>
      </c>
    </row>
    <row r="140" spans="1:4" x14ac:dyDescent="0.2">
      <c r="A140" t="s">
        <v>504</v>
      </c>
      <c r="B140" t="s">
        <v>222</v>
      </c>
      <c r="C140">
        <v>677</v>
      </c>
      <c r="D140">
        <v>6839</v>
      </c>
    </row>
    <row r="141" spans="1:4" x14ac:dyDescent="0.2">
      <c r="A141" t="s">
        <v>505</v>
      </c>
      <c r="B141" t="s">
        <v>221</v>
      </c>
      <c r="C141">
        <v>1203.0999999999999</v>
      </c>
      <c r="D141">
        <v>6664</v>
      </c>
    </row>
    <row r="142" spans="1:4" x14ac:dyDescent="0.2">
      <c r="A142" t="s">
        <v>512</v>
      </c>
      <c r="B142" t="s">
        <v>214</v>
      </c>
      <c r="C142">
        <v>679.5</v>
      </c>
      <c r="D142">
        <v>6765</v>
      </c>
    </row>
    <row r="143" spans="1:4" x14ac:dyDescent="0.2">
      <c r="A143" t="s">
        <v>506</v>
      </c>
      <c r="B143" t="s">
        <v>220</v>
      </c>
      <c r="C143">
        <v>1430.5</v>
      </c>
      <c r="D143">
        <v>6664</v>
      </c>
    </row>
    <row r="144" spans="1:4" x14ac:dyDescent="0.2">
      <c r="A144" t="s">
        <v>507</v>
      </c>
      <c r="B144" t="s">
        <v>219</v>
      </c>
      <c r="C144">
        <v>3421.1</v>
      </c>
      <c r="D144">
        <v>6664</v>
      </c>
    </row>
    <row r="145" spans="1:4" x14ac:dyDescent="0.2">
      <c r="A145" t="s">
        <v>508</v>
      </c>
      <c r="B145" t="s">
        <v>218</v>
      </c>
      <c r="C145">
        <v>857.3</v>
      </c>
      <c r="D145">
        <v>6664</v>
      </c>
    </row>
    <row r="146" spans="1:4" x14ac:dyDescent="0.2">
      <c r="A146" t="s">
        <v>509</v>
      </c>
      <c r="B146" t="s">
        <v>217</v>
      </c>
      <c r="C146">
        <v>14197.5</v>
      </c>
      <c r="D146">
        <v>6681</v>
      </c>
    </row>
    <row r="147" spans="1:4" x14ac:dyDescent="0.2">
      <c r="A147" t="s">
        <v>510</v>
      </c>
      <c r="B147" t="s">
        <v>216</v>
      </c>
      <c r="C147">
        <v>1097.2</v>
      </c>
      <c r="D147">
        <v>6669</v>
      </c>
    </row>
    <row r="148" spans="1:4" x14ac:dyDescent="0.2">
      <c r="A148" t="s">
        <v>511</v>
      </c>
      <c r="B148" t="s">
        <v>215</v>
      </c>
      <c r="C148">
        <v>544.70000000000005</v>
      </c>
      <c r="D148">
        <v>6664</v>
      </c>
    </row>
    <row r="149" spans="1:4" x14ac:dyDescent="0.2">
      <c r="A149" t="s">
        <v>513</v>
      </c>
      <c r="B149" t="s">
        <v>726</v>
      </c>
      <c r="C149">
        <v>403</v>
      </c>
      <c r="D149">
        <v>6739</v>
      </c>
    </row>
    <row r="150" spans="1:4" x14ac:dyDescent="0.2">
      <c r="A150" t="s">
        <v>515</v>
      </c>
      <c r="B150" t="s">
        <v>211</v>
      </c>
      <c r="C150">
        <v>908</v>
      </c>
      <c r="D150">
        <v>6664</v>
      </c>
    </row>
    <row r="151" spans="1:4" x14ac:dyDescent="0.2">
      <c r="A151" t="s">
        <v>516</v>
      </c>
      <c r="B151" t="s">
        <v>210</v>
      </c>
      <c r="C151">
        <v>7074.1</v>
      </c>
      <c r="D151">
        <v>6664</v>
      </c>
    </row>
    <row r="152" spans="1:4" x14ac:dyDescent="0.2">
      <c r="A152" t="s">
        <v>517</v>
      </c>
      <c r="B152" t="s">
        <v>209</v>
      </c>
      <c r="C152">
        <v>1909.7</v>
      </c>
      <c r="D152">
        <v>6664</v>
      </c>
    </row>
    <row r="153" spans="1:4" x14ac:dyDescent="0.2">
      <c r="A153" t="s">
        <v>518</v>
      </c>
      <c r="B153" t="s">
        <v>208</v>
      </c>
      <c r="C153">
        <v>341.3</v>
      </c>
      <c r="D153">
        <v>6708</v>
      </c>
    </row>
    <row r="154" spans="1:4" x14ac:dyDescent="0.2">
      <c r="A154" t="s">
        <v>519</v>
      </c>
      <c r="B154" t="s">
        <v>207</v>
      </c>
      <c r="C154">
        <v>456.4</v>
      </c>
      <c r="D154">
        <v>6767</v>
      </c>
    </row>
    <row r="155" spans="1:4" x14ac:dyDescent="0.2">
      <c r="A155" t="s">
        <v>520</v>
      </c>
      <c r="B155" t="s">
        <v>206</v>
      </c>
      <c r="C155">
        <v>1763.9</v>
      </c>
      <c r="D155">
        <v>6664</v>
      </c>
    </row>
    <row r="156" spans="1:4" x14ac:dyDescent="0.2">
      <c r="A156" t="s">
        <v>521</v>
      </c>
      <c r="B156" t="s">
        <v>205</v>
      </c>
      <c r="C156">
        <v>614.6</v>
      </c>
      <c r="D156">
        <v>6664</v>
      </c>
    </row>
    <row r="157" spans="1:4" x14ac:dyDescent="0.2">
      <c r="A157" t="s">
        <v>522</v>
      </c>
      <c r="B157" t="s">
        <v>204</v>
      </c>
      <c r="C157">
        <v>306.3</v>
      </c>
      <c r="D157">
        <v>6664</v>
      </c>
    </row>
    <row r="158" spans="1:4" x14ac:dyDescent="0.2">
      <c r="A158" t="s">
        <v>523</v>
      </c>
      <c r="B158" t="s">
        <v>203</v>
      </c>
      <c r="C158">
        <v>281</v>
      </c>
      <c r="D158">
        <v>6664</v>
      </c>
    </row>
    <row r="159" spans="1:4" x14ac:dyDescent="0.2">
      <c r="A159" t="s">
        <v>524</v>
      </c>
      <c r="B159" t="s">
        <v>202</v>
      </c>
      <c r="C159">
        <v>575.20000000000005</v>
      </c>
      <c r="D159">
        <v>6664</v>
      </c>
    </row>
    <row r="160" spans="1:4" x14ac:dyDescent="0.2">
      <c r="A160" t="s">
        <v>526</v>
      </c>
      <c r="B160" t="s">
        <v>201</v>
      </c>
      <c r="C160">
        <v>2184.3000000000002</v>
      </c>
      <c r="D160">
        <v>6664</v>
      </c>
    </row>
    <row r="161" spans="1:4" x14ac:dyDescent="0.2">
      <c r="A161" t="s">
        <v>527</v>
      </c>
      <c r="B161" t="s">
        <v>200</v>
      </c>
      <c r="C161">
        <v>460.5</v>
      </c>
      <c r="D161">
        <v>6664</v>
      </c>
    </row>
    <row r="162" spans="1:4" x14ac:dyDescent="0.2">
      <c r="A162" t="s">
        <v>528</v>
      </c>
      <c r="B162" t="s">
        <v>199</v>
      </c>
      <c r="C162">
        <v>2475.6</v>
      </c>
      <c r="D162">
        <v>6664</v>
      </c>
    </row>
    <row r="163" spans="1:4" x14ac:dyDescent="0.2">
      <c r="A163" t="s">
        <v>530</v>
      </c>
      <c r="B163" t="s">
        <v>197</v>
      </c>
      <c r="C163">
        <v>7436.2</v>
      </c>
      <c r="D163">
        <v>6665</v>
      </c>
    </row>
    <row r="164" spans="1:4" x14ac:dyDescent="0.2">
      <c r="A164" t="s">
        <v>531</v>
      </c>
      <c r="B164" t="s">
        <v>196</v>
      </c>
      <c r="C164">
        <v>645.5</v>
      </c>
      <c r="D164">
        <v>6664</v>
      </c>
    </row>
    <row r="165" spans="1:4" x14ac:dyDescent="0.2">
      <c r="A165" t="s">
        <v>532</v>
      </c>
      <c r="B165" t="s">
        <v>195</v>
      </c>
      <c r="C165">
        <v>564</v>
      </c>
      <c r="D165">
        <v>6670</v>
      </c>
    </row>
    <row r="166" spans="1:4" x14ac:dyDescent="0.2">
      <c r="A166" t="s">
        <v>533</v>
      </c>
      <c r="B166" t="s">
        <v>194</v>
      </c>
      <c r="C166">
        <v>366.1</v>
      </c>
      <c r="D166">
        <v>6664</v>
      </c>
    </row>
    <row r="167" spans="1:4" x14ac:dyDescent="0.2">
      <c r="A167" t="s">
        <v>534</v>
      </c>
      <c r="B167" t="s">
        <v>193</v>
      </c>
      <c r="C167">
        <v>740</v>
      </c>
      <c r="D167">
        <v>6664</v>
      </c>
    </row>
    <row r="168" spans="1:4" x14ac:dyDescent="0.2">
      <c r="A168" t="s">
        <v>535</v>
      </c>
      <c r="B168" t="s">
        <v>727</v>
      </c>
      <c r="C168">
        <v>165.2</v>
      </c>
      <c r="D168">
        <v>6839</v>
      </c>
    </row>
    <row r="169" spans="1:4" x14ac:dyDescent="0.2">
      <c r="A169" t="s">
        <v>536</v>
      </c>
      <c r="B169" t="s">
        <v>191</v>
      </c>
      <c r="C169">
        <v>462.6</v>
      </c>
      <c r="D169">
        <v>6664</v>
      </c>
    </row>
    <row r="170" spans="1:4" x14ac:dyDescent="0.2">
      <c r="A170" t="s">
        <v>554</v>
      </c>
      <c r="B170" t="s">
        <v>728</v>
      </c>
      <c r="C170">
        <v>757.5</v>
      </c>
      <c r="D170">
        <v>6701</v>
      </c>
    </row>
    <row r="171" spans="1:4" x14ac:dyDescent="0.2">
      <c r="A171" t="s">
        <v>537</v>
      </c>
      <c r="B171" t="s">
        <v>190</v>
      </c>
      <c r="C171">
        <v>683.7</v>
      </c>
      <c r="D171">
        <v>6664</v>
      </c>
    </row>
    <row r="172" spans="1:4" x14ac:dyDescent="0.2">
      <c r="A172" t="s">
        <v>539</v>
      </c>
      <c r="B172" t="s">
        <v>729</v>
      </c>
      <c r="C172">
        <v>658</v>
      </c>
      <c r="D172">
        <v>6724</v>
      </c>
    </row>
    <row r="173" spans="1:4" x14ac:dyDescent="0.2">
      <c r="A173" t="s">
        <v>540</v>
      </c>
      <c r="B173" t="s">
        <v>187</v>
      </c>
      <c r="C173">
        <v>654.6</v>
      </c>
      <c r="D173">
        <v>6771</v>
      </c>
    </row>
    <row r="174" spans="1:4" x14ac:dyDescent="0.2">
      <c r="A174" t="s">
        <v>541</v>
      </c>
      <c r="B174" t="s">
        <v>186</v>
      </c>
      <c r="C174">
        <v>1335.5</v>
      </c>
      <c r="D174">
        <v>6664</v>
      </c>
    </row>
    <row r="175" spans="1:4" x14ac:dyDescent="0.2">
      <c r="A175" t="s">
        <v>542</v>
      </c>
      <c r="B175" t="s">
        <v>185</v>
      </c>
      <c r="C175">
        <v>672.4</v>
      </c>
      <c r="D175">
        <v>6696</v>
      </c>
    </row>
    <row r="176" spans="1:4" x14ac:dyDescent="0.2">
      <c r="A176" t="s">
        <v>543</v>
      </c>
      <c r="B176" t="s">
        <v>730</v>
      </c>
      <c r="C176">
        <v>424.5</v>
      </c>
      <c r="D176">
        <v>6699</v>
      </c>
    </row>
    <row r="177" spans="1:4" x14ac:dyDescent="0.2">
      <c r="A177" t="s">
        <v>544</v>
      </c>
      <c r="B177" t="s">
        <v>731</v>
      </c>
      <c r="C177">
        <v>1918.1</v>
      </c>
      <c r="D177">
        <v>6766</v>
      </c>
    </row>
    <row r="178" spans="1:4" x14ac:dyDescent="0.2">
      <c r="A178" t="s">
        <v>545</v>
      </c>
      <c r="B178" t="s">
        <v>182</v>
      </c>
      <c r="C178">
        <v>5458.4</v>
      </c>
      <c r="D178">
        <v>6705</v>
      </c>
    </row>
    <row r="179" spans="1:4" x14ac:dyDescent="0.2">
      <c r="A179" t="s">
        <v>546</v>
      </c>
      <c r="B179" t="s">
        <v>181</v>
      </c>
      <c r="C179">
        <v>512.20000000000005</v>
      </c>
      <c r="D179">
        <v>6664</v>
      </c>
    </row>
    <row r="180" spans="1:4" x14ac:dyDescent="0.2">
      <c r="A180" t="s">
        <v>547</v>
      </c>
      <c r="B180" t="s">
        <v>180</v>
      </c>
      <c r="C180">
        <v>3639.4</v>
      </c>
      <c r="D180">
        <v>6736</v>
      </c>
    </row>
    <row r="181" spans="1:4" x14ac:dyDescent="0.2">
      <c r="A181" t="s">
        <v>549</v>
      </c>
      <c r="B181" t="s">
        <v>178</v>
      </c>
      <c r="C181">
        <v>790.8</v>
      </c>
      <c r="D181">
        <v>6664</v>
      </c>
    </row>
    <row r="182" spans="1:4" x14ac:dyDescent="0.2">
      <c r="A182" t="s">
        <v>550</v>
      </c>
      <c r="B182" t="s">
        <v>177</v>
      </c>
      <c r="C182">
        <v>332.1</v>
      </c>
      <c r="D182">
        <v>6664</v>
      </c>
    </row>
    <row r="183" spans="1:4" x14ac:dyDescent="0.2">
      <c r="A183" t="s">
        <v>552</v>
      </c>
      <c r="B183" t="s">
        <v>175</v>
      </c>
      <c r="C183">
        <v>1248.7</v>
      </c>
      <c r="D183">
        <v>6688</v>
      </c>
    </row>
    <row r="184" spans="1:4" x14ac:dyDescent="0.2">
      <c r="A184" t="s">
        <v>551</v>
      </c>
      <c r="B184" t="s">
        <v>176</v>
      </c>
      <c r="C184">
        <v>535.1</v>
      </c>
      <c r="D184">
        <v>6753</v>
      </c>
    </row>
    <row r="185" spans="1:4" x14ac:dyDescent="0.2">
      <c r="A185" t="s">
        <v>553</v>
      </c>
      <c r="B185" t="s">
        <v>174</v>
      </c>
      <c r="C185">
        <v>832.4</v>
      </c>
      <c r="D185">
        <v>6664</v>
      </c>
    </row>
    <row r="186" spans="1:4" x14ac:dyDescent="0.2">
      <c r="A186" t="s">
        <v>548</v>
      </c>
      <c r="B186" t="s">
        <v>732</v>
      </c>
      <c r="C186">
        <v>1436.5</v>
      </c>
      <c r="D186">
        <v>6704</v>
      </c>
    </row>
    <row r="187" spans="1:4" x14ac:dyDescent="0.2">
      <c r="A187" t="s">
        <v>555</v>
      </c>
      <c r="B187" t="s">
        <v>172</v>
      </c>
      <c r="C187">
        <v>497.1</v>
      </c>
      <c r="D187">
        <v>6664</v>
      </c>
    </row>
    <row r="188" spans="1:4" x14ac:dyDescent="0.2">
      <c r="A188" t="s">
        <v>556</v>
      </c>
      <c r="B188" t="s">
        <v>171</v>
      </c>
      <c r="C188">
        <v>993.6</v>
      </c>
      <c r="D188">
        <v>6664</v>
      </c>
    </row>
    <row r="189" spans="1:4" x14ac:dyDescent="0.2">
      <c r="A189" t="s">
        <v>557</v>
      </c>
      <c r="B189" t="s">
        <v>170</v>
      </c>
      <c r="C189">
        <v>344.4</v>
      </c>
      <c r="D189">
        <v>6664</v>
      </c>
    </row>
    <row r="190" spans="1:4" x14ac:dyDescent="0.2">
      <c r="A190" t="s">
        <v>558</v>
      </c>
      <c r="B190" t="s">
        <v>169</v>
      </c>
      <c r="C190">
        <v>267.10000000000002</v>
      </c>
      <c r="D190">
        <v>6738</v>
      </c>
    </row>
    <row r="191" spans="1:4" x14ac:dyDescent="0.2">
      <c r="A191" t="s">
        <v>559</v>
      </c>
      <c r="B191" t="s">
        <v>168</v>
      </c>
      <c r="C191">
        <v>209.2</v>
      </c>
      <c r="D191">
        <v>6664</v>
      </c>
    </row>
    <row r="192" spans="1:4" x14ac:dyDescent="0.2">
      <c r="A192" t="s">
        <v>560</v>
      </c>
      <c r="B192" t="s">
        <v>167</v>
      </c>
      <c r="C192">
        <v>209.9</v>
      </c>
      <c r="D192">
        <v>6664</v>
      </c>
    </row>
    <row r="193" spans="1:4" x14ac:dyDescent="0.2">
      <c r="A193" t="s">
        <v>561</v>
      </c>
      <c r="B193" t="s">
        <v>166</v>
      </c>
      <c r="C193">
        <v>631.1</v>
      </c>
      <c r="D193">
        <v>6667</v>
      </c>
    </row>
    <row r="194" spans="1:4" x14ac:dyDescent="0.2">
      <c r="A194" t="s">
        <v>562</v>
      </c>
      <c r="B194" t="s">
        <v>165</v>
      </c>
      <c r="C194">
        <v>1933.3</v>
      </c>
      <c r="D194">
        <v>6664</v>
      </c>
    </row>
    <row r="195" spans="1:4" x14ac:dyDescent="0.2">
      <c r="A195" t="s">
        <v>563</v>
      </c>
      <c r="B195" t="s">
        <v>164</v>
      </c>
      <c r="C195">
        <v>1124</v>
      </c>
      <c r="D195">
        <v>6664</v>
      </c>
    </row>
    <row r="196" spans="1:4" x14ac:dyDescent="0.2">
      <c r="A196" t="s">
        <v>564</v>
      </c>
      <c r="B196" t="s">
        <v>163</v>
      </c>
      <c r="C196">
        <v>252.2</v>
      </c>
      <c r="D196">
        <v>6664</v>
      </c>
    </row>
    <row r="197" spans="1:4" x14ac:dyDescent="0.2">
      <c r="A197" t="s">
        <v>565</v>
      </c>
      <c r="B197" t="s">
        <v>162</v>
      </c>
      <c r="C197">
        <v>4935.8</v>
      </c>
      <c r="D197">
        <v>6664</v>
      </c>
    </row>
    <row r="198" spans="1:4" x14ac:dyDescent="0.2">
      <c r="A198" t="s">
        <v>566</v>
      </c>
      <c r="B198" t="s">
        <v>161</v>
      </c>
      <c r="C198">
        <v>612.79999999999995</v>
      </c>
      <c r="D198">
        <v>6776</v>
      </c>
    </row>
    <row r="199" spans="1:4" x14ac:dyDescent="0.2">
      <c r="A199" t="s">
        <v>567</v>
      </c>
      <c r="B199" t="s">
        <v>160</v>
      </c>
      <c r="C199">
        <v>1491</v>
      </c>
      <c r="D199">
        <v>6664</v>
      </c>
    </row>
    <row r="200" spans="1:4" x14ac:dyDescent="0.2">
      <c r="A200" t="s">
        <v>569</v>
      </c>
      <c r="B200" t="s">
        <v>158</v>
      </c>
      <c r="C200">
        <v>959.6</v>
      </c>
      <c r="D200">
        <v>6664</v>
      </c>
    </row>
    <row r="201" spans="1:4" x14ac:dyDescent="0.2">
      <c r="A201" t="s">
        <v>570</v>
      </c>
      <c r="B201" t="s">
        <v>157</v>
      </c>
      <c r="C201">
        <v>501.6</v>
      </c>
      <c r="D201">
        <v>6664</v>
      </c>
    </row>
    <row r="202" spans="1:4" x14ac:dyDescent="0.2">
      <c r="A202" t="s">
        <v>568</v>
      </c>
      <c r="B202" t="s">
        <v>159</v>
      </c>
      <c r="C202">
        <v>442.4</v>
      </c>
      <c r="D202">
        <v>6753</v>
      </c>
    </row>
    <row r="203" spans="1:4" x14ac:dyDescent="0.2">
      <c r="A203" t="s">
        <v>571</v>
      </c>
      <c r="B203" t="s">
        <v>156</v>
      </c>
      <c r="C203">
        <v>3075.7</v>
      </c>
      <c r="D203">
        <v>6664</v>
      </c>
    </row>
    <row r="204" spans="1:4" x14ac:dyDescent="0.2">
      <c r="A204" t="s">
        <v>486</v>
      </c>
      <c r="B204" t="s">
        <v>239</v>
      </c>
      <c r="C204">
        <v>643.79999999999995</v>
      </c>
      <c r="D204">
        <v>6701</v>
      </c>
    </row>
    <row r="205" spans="1:4" x14ac:dyDescent="0.2">
      <c r="A205" t="s">
        <v>374</v>
      </c>
      <c r="B205" t="s">
        <v>349</v>
      </c>
      <c r="C205">
        <v>586</v>
      </c>
      <c r="D205">
        <v>6751</v>
      </c>
    </row>
    <row r="206" spans="1:4" x14ac:dyDescent="0.2">
      <c r="A206" t="s">
        <v>529</v>
      </c>
      <c r="B206" t="s">
        <v>198</v>
      </c>
      <c r="C206">
        <v>815</v>
      </c>
      <c r="D206">
        <v>6705</v>
      </c>
    </row>
    <row r="207" spans="1:4" x14ac:dyDescent="0.2">
      <c r="A207" t="s">
        <v>574</v>
      </c>
      <c r="B207" t="s">
        <v>709</v>
      </c>
      <c r="C207">
        <v>1134.0999999999999</v>
      </c>
      <c r="D207">
        <v>6753</v>
      </c>
    </row>
    <row r="208" spans="1:4" x14ac:dyDescent="0.2">
      <c r="A208" t="s">
        <v>402</v>
      </c>
      <c r="B208" t="s">
        <v>321</v>
      </c>
      <c r="C208">
        <v>455.5</v>
      </c>
      <c r="D208">
        <v>6773</v>
      </c>
    </row>
    <row r="209" spans="1:4" x14ac:dyDescent="0.2">
      <c r="A209" t="s">
        <v>578</v>
      </c>
      <c r="B209" t="s">
        <v>149</v>
      </c>
      <c r="C209">
        <v>281.8</v>
      </c>
      <c r="D209">
        <v>6701</v>
      </c>
    </row>
    <row r="210" spans="1:4" x14ac:dyDescent="0.2">
      <c r="A210" t="s">
        <v>577</v>
      </c>
      <c r="B210" t="s">
        <v>150</v>
      </c>
      <c r="C210">
        <v>609.20000000000005</v>
      </c>
      <c r="D210">
        <v>6713</v>
      </c>
    </row>
    <row r="211" spans="1:4" x14ac:dyDescent="0.2">
      <c r="A211" t="s">
        <v>576</v>
      </c>
      <c r="B211" t="s">
        <v>151</v>
      </c>
      <c r="C211">
        <v>468.3</v>
      </c>
      <c r="D211">
        <v>6831</v>
      </c>
    </row>
    <row r="212" spans="1:4" x14ac:dyDescent="0.2">
      <c r="A212" t="s">
        <v>579</v>
      </c>
      <c r="B212" t="s">
        <v>148</v>
      </c>
      <c r="C212">
        <v>1683.9</v>
      </c>
      <c r="D212">
        <v>6664</v>
      </c>
    </row>
    <row r="213" spans="1:4" x14ac:dyDescent="0.2">
      <c r="A213" t="s">
        <v>580</v>
      </c>
      <c r="B213" t="s">
        <v>147</v>
      </c>
      <c r="C213">
        <v>3035.1</v>
      </c>
      <c r="D213">
        <v>6664</v>
      </c>
    </row>
    <row r="214" spans="1:4" x14ac:dyDescent="0.2">
      <c r="A214" t="s">
        <v>581</v>
      </c>
      <c r="B214" t="s">
        <v>733</v>
      </c>
      <c r="C214">
        <v>445</v>
      </c>
      <c r="D214">
        <v>6664</v>
      </c>
    </row>
    <row r="215" spans="1:4" x14ac:dyDescent="0.2">
      <c r="A215" t="s">
        <v>381</v>
      </c>
      <c r="B215" t="s">
        <v>342</v>
      </c>
      <c r="C215">
        <v>413</v>
      </c>
      <c r="D215">
        <v>6734</v>
      </c>
    </row>
    <row r="216" spans="1:4" x14ac:dyDescent="0.2">
      <c r="A216" t="s">
        <v>582</v>
      </c>
      <c r="B216" t="s">
        <v>145</v>
      </c>
      <c r="C216">
        <v>276</v>
      </c>
      <c r="D216">
        <v>6771</v>
      </c>
    </row>
    <row r="217" spans="1:4" x14ac:dyDescent="0.2">
      <c r="A217" t="s">
        <v>573</v>
      </c>
      <c r="B217" t="s">
        <v>154</v>
      </c>
      <c r="C217">
        <v>516.29999999999995</v>
      </c>
      <c r="D217">
        <v>6784</v>
      </c>
    </row>
    <row r="218" spans="1:4" x14ac:dyDescent="0.2">
      <c r="A218" t="s">
        <v>575</v>
      </c>
      <c r="B218" t="s">
        <v>152</v>
      </c>
      <c r="C218">
        <v>190.8</v>
      </c>
      <c r="D218">
        <v>6834</v>
      </c>
    </row>
    <row r="219" spans="1:4" x14ac:dyDescent="0.2">
      <c r="A219" t="s">
        <v>583</v>
      </c>
      <c r="B219" t="s">
        <v>144</v>
      </c>
      <c r="C219">
        <v>508.1</v>
      </c>
      <c r="D219">
        <v>6790</v>
      </c>
    </row>
    <row r="220" spans="1:4" x14ac:dyDescent="0.2">
      <c r="A220" t="s">
        <v>584</v>
      </c>
      <c r="B220" t="s">
        <v>143</v>
      </c>
      <c r="C220">
        <v>2831.2</v>
      </c>
      <c r="D220">
        <v>6664</v>
      </c>
    </row>
    <row r="221" spans="1:4" x14ac:dyDescent="0.2">
      <c r="A221" t="s">
        <v>586</v>
      </c>
      <c r="B221" t="s">
        <v>710</v>
      </c>
      <c r="C221">
        <v>978.5</v>
      </c>
      <c r="D221">
        <v>6664</v>
      </c>
    </row>
    <row r="222" spans="1:4" x14ac:dyDescent="0.2">
      <c r="A222" t="s">
        <v>587</v>
      </c>
      <c r="B222" t="s">
        <v>141</v>
      </c>
      <c r="C222">
        <v>1255.4000000000001</v>
      </c>
      <c r="D222">
        <v>6705</v>
      </c>
    </row>
    <row r="223" spans="1:4" x14ac:dyDescent="0.2">
      <c r="A223" t="s">
        <v>588</v>
      </c>
      <c r="B223" t="s">
        <v>140</v>
      </c>
      <c r="C223">
        <v>618</v>
      </c>
      <c r="D223">
        <v>6664</v>
      </c>
    </row>
    <row r="224" spans="1:4" x14ac:dyDescent="0.2">
      <c r="A224" t="s">
        <v>589</v>
      </c>
      <c r="B224" t="s">
        <v>139</v>
      </c>
      <c r="C224">
        <v>941.1</v>
      </c>
      <c r="D224">
        <v>6678</v>
      </c>
    </row>
    <row r="225" spans="1:4" x14ac:dyDescent="0.2">
      <c r="A225" t="s">
        <v>590</v>
      </c>
      <c r="B225" t="s">
        <v>734</v>
      </c>
      <c r="C225">
        <v>206</v>
      </c>
      <c r="D225">
        <v>6676</v>
      </c>
    </row>
    <row r="226" spans="1:4" x14ac:dyDescent="0.2">
      <c r="A226" t="s">
        <v>591</v>
      </c>
      <c r="B226" t="s">
        <v>137</v>
      </c>
      <c r="C226">
        <v>191.3</v>
      </c>
      <c r="D226">
        <v>6664</v>
      </c>
    </row>
    <row r="227" spans="1:4" x14ac:dyDescent="0.2">
      <c r="A227" t="s">
        <v>592</v>
      </c>
      <c r="B227" t="s">
        <v>136</v>
      </c>
      <c r="C227">
        <v>899.4</v>
      </c>
      <c r="D227">
        <v>6721</v>
      </c>
    </row>
    <row r="228" spans="1:4" x14ac:dyDescent="0.2">
      <c r="A228" t="s">
        <v>593</v>
      </c>
      <c r="B228" t="s">
        <v>135</v>
      </c>
      <c r="C228">
        <v>2361.3000000000002</v>
      </c>
      <c r="D228">
        <v>6664</v>
      </c>
    </row>
    <row r="229" spans="1:4" x14ac:dyDescent="0.2">
      <c r="A229" t="s">
        <v>594</v>
      </c>
      <c r="B229" t="s">
        <v>134</v>
      </c>
      <c r="C229">
        <v>4612.2</v>
      </c>
      <c r="D229">
        <v>6664</v>
      </c>
    </row>
    <row r="230" spans="1:4" x14ac:dyDescent="0.2">
      <c r="A230" t="s">
        <v>605</v>
      </c>
      <c r="B230" t="s">
        <v>3</v>
      </c>
      <c r="C230">
        <v>1043.8</v>
      </c>
      <c r="D230">
        <v>6664</v>
      </c>
    </row>
    <row r="231" spans="1:4" x14ac:dyDescent="0.2">
      <c r="A231" t="s">
        <v>595</v>
      </c>
      <c r="B231" t="s">
        <v>133</v>
      </c>
      <c r="C231">
        <v>705.9</v>
      </c>
      <c r="D231">
        <v>6664</v>
      </c>
    </row>
    <row r="232" spans="1:4" x14ac:dyDescent="0.2">
      <c r="A232" t="s">
        <v>596</v>
      </c>
      <c r="B232" t="s">
        <v>132</v>
      </c>
      <c r="C232">
        <v>208.3</v>
      </c>
      <c r="D232">
        <v>6831</v>
      </c>
    </row>
    <row r="233" spans="1:4" x14ac:dyDescent="0.2">
      <c r="A233" t="s">
        <v>598</v>
      </c>
      <c r="B233" t="s">
        <v>131</v>
      </c>
      <c r="C233">
        <v>600.1</v>
      </c>
      <c r="D233">
        <v>6664</v>
      </c>
    </row>
    <row r="234" spans="1:4" x14ac:dyDescent="0.2">
      <c r="A234" t="s">
        <v>599</v>
      </c>
      <c r="B234" t="s">
        <v>130</v>
      </c>
      <c r="C234">
        <v>2141.1999999999998</v>
      </c>
      <c r="D234">
        <v>6664</v>
      </c>
    </row>
    <row r="235" spans="1:4" x14ac:dyDescent="0.2">
      <c r="A235" t="s">
        <v>600</v>
      </c>
      <c r="B235" t="s">
        <v>129</v>
      </c>
      <c r="C235">
        <v>1769.8</v>
      </c>
      <c r="D235">
        <v>6665</v>
      </c>
    </row>
    <row r="236" spans="1:4" x14ac:dyDescent="0.2">
      <c r="A236" t="s">
        <v>601</v>
      </c>
      <c r="B236" t="s">
        <v>128</v>
      </c>
      <c r="C236">
        <v>4922.3999999999996</v>
      </c>
      <c r="D236">
        <v>6797</v>
      </c>
    </row>
    <row r="237" spans="1:4" x14ac:dyDescent="0.2">
      <c r="A237" t="s">
        <v>602</v>
      </c>
      <c r="B237" t="s">
        <v>127</v>
      </c>
      <c r="C237">
        <v>697.8</v>
      </c>
      <c r="D237">
        <v>6664</v>
      </c>
    </row>
    <row r="238" spans="1:4" x14ac:dyDescent="0.2">
      <c r="A238" t="s">
        <v>603</v>
      </c>
      <c r="B238" t="s">
        <v>126</v>
      </c>
      <c r="C238">
        <v>681.9</v>
      </c>
      <c r="D238">
        <v>6799</v>
      </c>
    </row>
    <row r="239" spans="1:4" x14ac:dyDescent="0.2">
      <c r="A239" t="s">
        <v>604</v>
      </c>
      <c r="B239" t="s">
        <v>125</v>
      </c>
      <c r="C239">
        <v>730.9</v>
      </c>
      <c r="D239">
        <v>6677</v>
      </c>
    </row>
    <row r="240" spans="1:4" x14ac:dyDescent="0.2">
      <c r="A240" t="s">
        <v>606</v>
      </c>
      <c r="B240" t="s">
        <v>124</v>
      </c>
      <c r="C240">
        <v>578</v>
      </c>
      <c r="D240">
        <v>6784</v>
      </c>
    </row>
    <row r="241" spans="1:4" x14ac:dyDescent="0.2">
      <c r="A241" t="s">
        <v>607</v>
      </c>
      <c r="B241" t="s">
        <v>123</v>
      </c>
      <c r="C241">
        <v>1057.0999999999999</v>
      </c>
      <c r="D241">
        <v>6664</v>
      </c>
    </row>
    <row r="242" spans="1:4" x14ac:dyDescent="0.2">
      <c r="A242" t="s">
        <v>608</v>
      </c>
      <c r="B242" t="s">
        <v>122</v>
      </c>
      <c r="C242">
        <v>344.4</v>
      </c>
      <c r="D242">
        <v>6685</v>
      </c>
    </row>
    <row r="243" spans="1:4" x14ac:dyDescent="0.2">
      <c r="A243" t="s">
        <v>609</v>
      </c>
      <c r="B243" t="s">
        <v>121</v>
      </c>
      <c r="C243">
        <v>328.3</v>
      </c>
      <c r="D243">
        <v>6664</v>
      </c>
    </row>
    <row r="244" spans="1:4" x14ac:dyDescent="0.2">
      <c r="A244" t="s">
        <v>464</v>
      </c>
      <c r="B244" t="s">
        <v>261</v>
      </c>
      <c r="C244">
        <v>422.6</v>
      </c>
      <c r="D244">
        <v>6673</v>
      </c>
    </row>
    <row r="245" spans="1:4" x14ac:dyDescent="0.2">
      <c r="A245" t="s">
        <v>585</v>
      </c>
      <c r="B245" t="s">
        <v>120</v>
      </c>
      <c r="C245">
        <v>691</v>
      </c>
      <c r="D245">
        <v>6664</v>
      </c>
    </row>
    <row r="246" spans="1:4" x14ac:dyDescent="0.2">
      <c r="A246" t="s">
        <v>610</v>
      </c>
      <c r="B246" t="s">
        <v>119</v>
      </c>
      <c r="C246">
        <v>805.2</v>
      </c>
      <c r="D246">
        <v>6705</v>
      </c>
    </row>
    <row r="247" spans="1:4" x14ac:dyDescent="0.2">
      <c r="A247" t="s">
        <v>611</v>
      </c>
      <c r="B247" t="s">
        <v>118</v>
      </c>
      <c r="C247">
        <v>1011.3</v>
      </c>
      <c r="D247">
        <v>6664</v>
      </c>
    </row>
    <row r="248" spans="1:4" x14ac:dyDescent="0.2">
      <c r="A248" t="s">
        <v>612</v>
      </c>
      <c r="B248" t="s">
        <v>735</v>
      </c>
      <c r="C248">
        <v>418</v>
      </c>
      <c r="D248">
        <v>6664</v>
      </c>
    </row>
    <row r="249" spans="1:4" x14ac:dyDescent="0.2">
      <c r="A249" t="s">
        <v>613</v>
      </c>
      <c r="B249" t="s">
        <v>116</v>
      </c>
      <c r="C249">
        <v>222</v>
      </c>
      <c r="D249">
        <v>6678</v>
      </c>
    </row>
    <row r="250" spans="1:4" x14ac:dyDescent="0.2">
      <c r="A250" t="s">
        <v>615</v>
      </c>
      <c r="B250" t="s">
        <v>114</v>
      </c>
      <c r="C250">
        <v>1119.4000000000001</v>
      </c>
      <c r="D250">
        <v>6732</v>
      </c>
    </row>
    <row r="251" spans="1:4" x14ac:dyDescent="0.2">
      <c r="A251" t="s">
        <v>616</v>
      </c>
      <c r="B251" t="s">
        <v>113</v>
      </c>
      <c r="C251">
        <v>349.1</v>
      </c>
      <c r="D251">
        <v>6731</v>
      </c>
    </row>
    <row r="252" spans="1:4" x14ac:dyDescent="0.2">
      <c r="A252" t="s">
        <v>617</v>
      </c>
      <c r="B252" t="s">
        <v>112</v>
      </c>
      <c r="C252">
        <v>266</v>
      </c>
      <c r="D252">
        <v>6664</v>
      </c>
    </row>
    <row r="253" spans="1:4" x14ac:dyDescent="0.2">
      <c r="A253" t="s">
        <v>618</v>
      </c>
      <c r="B253" t="s">
        <v>111</v>
      </c>
      <c r="C253">
        <v>1435.3</v>
      </c>
      <c r="D253">
        <v>6664</v>
      </c>
    </row>
    <row r="254" spans="1:4" x14ac:dyDescent="0.2">
      <c r="A254" t="s">
        <v>619</v>
      </c>
      <c r="B254" t="s">
        <v>110</v>
      </c>
      <c r="C254">
        <v>280.10000000000002</v>
      </c>
      <c r="D254">
        <v>6664</v>
      </c>
    </row>
    <row r="255" spans="1:4" x14ac:dyDescent="0.2">
      <c r="A255" t="s">
        <v>621</v>
      </c>
      <c r="B255" t="s">
        <v>108</v>
      </c>
      <c r="C255">
        <v>1071.5</v>
      </c>
      <c r="D255">
        <v>6664</v>
      </c>
    </row>
    <row r="256" spans="1:4" x14ac:dyDescent="0.2">
      <c r="A256" t="s">
        <v>622</v>
      </c>
      <c r="B256" t="s">
        <v>107</v>
      </c>
      <c r="C256">
        <v>1082.9000000000001</v>
      </c>
      <c r="D256">
        <v>6664</v>
      </c>
    </row>
    <row r="257" spans="1:4" x14ac:dyDescent="0.2">
      <c r="A257" t="s">
        <v>623</v>
      </c>
      <c r="B257" t="s">
        <v>106</v>
      </c>
      <c r="C257">
        <v>772.6</v>
      </c>
      <c r="D257">
        <v>6694</v>
      </c>
    </row>
    <row r="258" spans="1:4" x14ac:dyDescent="0.2">
      <c r="A258" t="s">
        <v>624</v>
      </c>
      <c r="B258" t="s">
        <v>105</v>
      </c>
      <c r="C258">
        <v>393.7</v>
      </c>
      <c r="D258">
        <v>6676</v>
      </c>
    </row>
    <row r="259" spans="1:4" x14ac:dyDescent="0.2">
      <c r="A259" t="s">
        <v>625</v>
      </c>
      <c r="B259" t="s">
        <v>104</v>
      </c>
      <c r="C259">
        <v>548.6</v>
      </c>
      <c r="D259">
        <v>6672</v>
      </c>
    </row>
    <row r="260" spans="1:4" x14ac:dyDescent="0.2">
      <c r="A260" t="s">
        <v>626</v>
      </c>
      <c r="B260" t="s">
        <v>103</v>
      </c>
      <c r="C260">
        <v>1302.5999999999999</v>
      </c>
      <c r="D260">
        <v>6664</v>
      </c>
    </row>
    <row r="261" spans="1:4" x14ac:dyDescent="0.2">
      <c r="A261" t="s">
        <v>628</v>
      </c>
      <c r="B261" t="s">
        <v>102</v>
      </c>
      <c r="C261">
        <v>491</v>
      </c>
      <c r="D261">
        <v>6679</v>
      </c>
    </row>
    <row r="262" spans="1:4" x14ac:dyDescent="0.2">
      <c r="A262" t="s">
        <v>627</v>
      </c>
      <c r="B262" t="s">
        <v>101</v>
      </c>
      <c r="C262">
        <v>14522.9</v>
      </c>
      <c r="D262">
        <v>6664</v>
      </c>
    </row>
    <row r="263" spans="1:4" x14ac:dyDescent="0.2">
      <c r="A263" t="s">
        <v>630</v>
      </c>
      <c r="B263" t="s">
        <v>99</v>
      </c>
      <c r="C263">
        <v>1351.8</v>
      </c>
      <c r="D263">
        <v>6664</v>
      </c>
    </row>
    <row r="264" spans="1:4" x14ac:dyDescent="0.2">
      <c r="A264" t="s">
        <v>629</v>
      </c>
      <c r="B264" t="s">
        <v>100</v>
      </c>
      <c r="C264">
        <v>898.1</v>
      </c>
      <c r="D264">
        <v>6697</v>
      </c>
    </row>
    <row r="265" spans="1:4" x14ac:dyDescent="0.2">
      <c r="A265" t="s">
        <v>632</v>
      </c>
      <c r="B265" t="s">
        <v>97</v>
      </c>
      <c r="C265">
        <v>637.1</v>
      </c>
      <c r="D265">
        <v>6726</v>
      </c>
    </row>
    <row r="266" spans="1:4" x14ac:dyDescent="0.2">
      <c r="A266" t="s">
        <v>597</v>
      </c>
      <c r="B266" t="s">
        <v>93</v>
      </c>
      <c r="C266">
        <v>590</v>
      </c>
      <c r="D266">
        <v>6717</v>
      </c>
    </row>
    <row r="267" spans="1:4" x14ac:dyDescent="0.2">
      <c r="A267" t="s">
        <v>634</v>
      </c>
      <c r="B267" t="s">
        <v>95</v>
      </c>
      <c r="C267">
        <v>207.1</v>
      </c>
      <c r="D267">
        <v>6664</v>
      </c>
    </row>
    <row r="268" spans="1:4" x14ac:dyDescent="0.2">
      <c r="A268" t="s">
        <v>635</v>
      </c>
      <c r="B268" t="s">
        <v>736</v>
      </c>
      <c r="C268">
        <v>1541</v>
      </c>
      <c r="D268">
        <v>6684</v>
      </c>
    </row>
    <row r="269" spans="1:4" x14ac:dyDescent="0.2">
      <c r="A269" t="s">
        <v>636</v>
      </c>
      <c r="B269" t="s">
        <v>92</v>
      </c>
      <c r="C269">
        <v>497</v>
      </c>
      <c r="D269">
        <v>6664</v>
      </c>
    </row>
    <row r="270" spans="1:4" x14ac:dyDescent="0.2">
      <c r="A270" t="s">
        <v>637</v>
      </c>
      <c r="B270" t="s">
        <v>91</v>
      </c>
      <c r="C270">
        <v>6843.1</v>
      </c>
      <c r="D270">
        <v>6664</v>
      </c>
    </row>
    <row r="271" spans="1:4" x14ac:dyDescent="0.2">
      <c r="A271" t="s">
        <v>631</v>
      </c>
      <c r="B271" t="s">
        <v>98</v>
      </c>
      <c r="C271">
        <v>552.70000000000005</v>
      </c>
      <c r="D271">
        <v>6664</v>
      </c>
    </row>
    <row r="272" spans="1:4" x14ac:dyDescent="0.2">
      <c r="A272" t="s">
        <v>633</v>
      </c>
      <c r="B272" t="s">
        <v>737</v>
      </c>
      <c r="C272">
        <v>550</v>
      </c>
      <c r="D272">
        <v>6793</v>
      </c>
    </row>
    <row r="273" spans="1:4" x14ac:dyDescent="0.2">
      <c r="A273" t="s">
        <v>638</v>
      </c>
      <c r="B273" t="s">
        <v>90</v>
      </c>
      <c r="C273">
        <v>1897</v>
      </c>
      <c r="D273">
        <v>6664</v>
      </c>
    </row>
    <row r="274" spans="1:4" x14ac:dyDescent="0.2">
      <c r="A274" t="s">
        <v>639</v>
      </c>
      <c r="B274" t="s">
        <v>89</v>
      </c>
      <c r="C274">
        <v>1161</v>
      </c>
      <c r="D274">
        <v>6664</v>
      </c>
    </row>
    <row r="275" spans="1:4" x14ac:dyDescent="0.2">
      <c r="A275" t="s">
        <v>640</v>
      </c>
      <c r="B275" t="s">
        <v>88</v>
      </c>
      <c r="C275">
        <v>390.1</v>
      </c>
      <c r="D275">
        <v>6706</v>
      </c>
    </row>
    <row r="276" spans="1:4" x14ac:dyDescent="0.2">
      <c r="A276" t="s">
        <v>614</v>
      </c>
      <c r="B276" t="s">
        <v>115</v>
      </c>
      <c r="C276">
        <v>594.4</v>
      </c>
      <c r="D276">
        <v>6690</v>
      </c>
    </row>
    <row r="277" spans="1:4" x14ac:dyDescent="0.2">
      <c r="A277" t="s">
        <v>641</v>
      </c>
      <c r="B277" t="s">
        <v>87</v>
      </c>
      <c r="C277">
        <v>190.1</v>
      </c>
      <c r="D277">
        <v>6664</v>
      </c>
    </row>
    <row r="278" spans="1:4" x14ac:dyDescent="0.2">
      <c r="A278" t="s">
        <v>642</v>
      </c>
      <c r="B278" t="s">
        <v>86</v>
      </c>
      <c r="C278">
        <v>619.4</v>
      </c>
      <c r="D278">
        <v>6678</v>
      </c>
    </row>
    <row r="279" spans="1:4" x14ac:dyDescent="0.2">
      <c r="A279" t="s">
        <v>643</v>
      </c>
      <c r="B279" t="s">
        <v>85</v>
      </c>
      <c r="C279">
        <v>2351</v>
      </c>
      <c r="D279">
        <v>6664</v>
      </c>
    </row>
    <row r="280" spans="1:4" x14ac:dyDescent="0.2">
      <c r="A280" t="s">
        <v>644</v>
      </c>
      <c r="B280" t="s">
        <v>84</v>
      </c>
      <c r="C280">
        <v>150.80000000000001</v>
      </c>
      <c r="D280">
        <v>6839</v>
      </c>
    </row>
    <row r="281" spans="1:4" x14ac:dyDescent="0.2">
      <c r="A281" t="s">
        <v>646</v>
      </c>
      <c r="B281" t="s">
        <v>82</v>
      </c>
      <c r="C281">
        <v>809.4</v>
      </c>
      <c r="D281">
        <v>6664</v>
      </c>
    </row>
    <row r="282" spans="1:4" x14ac:dyDescent="0.2">
      <c r="A282" t="s">
        <v>647</v>
      </c>
      <c r="B282" t="s">
        <v>81</v>
      </c>
      <c r="C282">
        <v>883.2</v>
      </c>
      <c r="D282">
        <v>6715</v>
      </c>
    </row>
    <row r="283" spans="1:4" x14ac:dyDescent="0.2">
      <c r="A283" t="s">
        <v>648</v>
      </c>
      <c r="B283" t="s">
        <v>80</v>
      </c>
      <c r="C283">
        <v>608.29999999999995</v>
      </c>
      <c r="D283">
        <v>6664</v>
      </c>
    </row>
    <row r="284" spans="1:4" x14ac:dyDescent="0.2">
      <c r="A284" t="s">
        <v>649</v>
      </c>
      <c r="B284" t="s">
        <v>79</v>
      </c>
      <c r="C284">
        <v>645.1</v>
      </c>
      <c r="D284">
        <v>6696</v>
      </c>
    </row>
    <row r="285" spans="1:4" x14ac:dyDescent="0.2">
      <c r="A285" t="s">
        <v>650</v>
      </c>
      <c r="B285" t="s">
        <v>78</v>
      </c>
      <c r="C285">
        <v>275.39999999999998</v>
      </c>
      <c r="D285">
        <v>6664</v>
      </c>
    </row>
    <row r="286" spans="1:4" x14ac:dyDescent="0.2">
      <c r="A286" t="s">
        <v>651</v>
      </c>
      <c r="B286" t="s">
        <v>77</v>
      </c>
      <c r="C286">
        <v>422</v>
      </c>
      <c r="D286">
        <v>6703</v>
      </c>
    </row>
    <row r="287" spans="1:4" x14ac:dyDescent="0.2">
      <c r="A287" t="s">
        <v>652</v>
      </c>
      <c r="B287" t="s">
        <v>76</v>
      </c>
      <c r="C287">
        <v>360.7</v>
      </c>
      <c r="D287">
        <v>6831</v>
      </c>
    </row>
    <row r="288" spans="1:4" x14ac:dyDescent="0.2">
      <c r="A288" t="s">
        <v>653</v>
      </c>
      <c r="B288" t="s">
        <v>75</v>
      </c>
      <c r="C288">
        <v>339.5</v>
      </c>
      <c r="D288">
        <v>6714</v>
      </c>
    </row>
    <row r="289" spans="1:4" x14ac:dyDescent="0.2">
      <c r="A289" t="s">
        <v>654</v>
      </c>
      <c r="B289" t="s">
        <v>74</v>
      </c>
      <c r="C289">
        <v>143</v>
      </c>
      <c r="D289">
        <v>6839</v>
      </c>
    </row>
    <row r="290" spans="1:4" x14ac:dyDescent="0.2">
      <c r="A290" t="s">
        <v>655</v>
      </c>
      <c r="B290" t="s">
        <v>73</v>
      </c>
      <c r="C290">
        <v>701</v>
      </c>
      <c r="D290">
        <v>6664</v>
      </c>
    </row>
    <row r="291" spans="1:4" x14ac:dyDescent="0.2">
      <c r="A291" t="s">
        <v>457</v>
      </c>
      <c r="B291" t="s">
        <v>72</v>
      </c>
      <c r="C291">
        <v>1053.5999999999999</v>
      </c>
      <c r="D291">
        <v>6746</v>
      </c>
    </row>
    <row r="292" spans="1:4" x14ac:dyDescent="0.2">
      <c r="A292" t="s">
        <v>656</v>
      </c>
      <c r="B292" t="s">
        <v>71</v>
      </c>
      <c r="C292">
        <v>373.1</v>
      </c>
      <c r="D292">
        <v>6664</v>
      </c>
    </row>
    <row r="293" spans="1:4" x14ac:dyDescent="0.2">
      <c r="A293" t="s">
        <v>657</v>
      </c>
      <c r="B293" t="s">
        <v>70</v>
      </c>
      <c r="C293">
        <v>3406.3</v>
      </c>
      <c r="D293">
        <v>6664</v>
      </c>
    </row>
    <row r="294" spans="1:4" x14ac:dyDescent="0.2">
      <c r="A294" t="s">
        <v>658</v>
      </c>
      <c r="B294" t="s">
        <v>68</v>
      </c>
      <c r="C294">
        <v>637.5</v>
      </c>
      <c r="D294">
        <v>6665</v>
      </c>
    </row>
    <row r="295" spans="1:4" x14ac:dyDescent="0.2">
      <c r="A295" t="s">
        <v>659</v>
      </c>
      <c r="B295" t="s">
        <v>67</v>
      </c>
      <c r="C295">
        <v>692.3</v>
      </c>
      <c r="D295">
        <v>6664</v>
      </c>
    </row>
    <row r="296" spans="1:4" x14ac:dyDescent="0.2">
      <c r="A296" t="s">
        <v>660</v>
      </c>
      <c r="B296" t="s">
        <v>66</v>
      </c>
      <c r="C296">
        <v>298</v>
      </c>
      <c r="D296">
        <v>6664</v>
      </c>
    </row>
    <row r="297" spans="1:4" x14ac:dyDescent="0.2">
      <c r="A297" t="s">
        <v>661</v>
      </c>
      <c r="B297" t="s">
        <v>65</v>
      </c>
      <c r="C297">
        <v>1544</v>
      </c>
      <c r="D297">
        <v>6664</v>
      </c>
    </row>
    <row r="298" spans="1:4" x14ac:dyDescent="0.2">
      <c r="A298" t="s">
        <v>662</v>
      </c>
      <c r="B298" t="s">
        <v>64</v>
      </c>
      <c r="C298">
        <v>479.9</v>
      </c>
      <c r="D298">
        <v>6788</v>
      </c>
    </row>
    <row r="299" spans="1:4" x14ac:dyDescent="0.2">
      <c r="A299" t="s">
        <v>664</v>
      </c>
      <c r="B299" t="s">
        <v>62</v>
      </c>
      <c r="C299">
        <v>618.20000000000005</v>
      </c>
      <c r="D299">
        <v>6687</v>
      </c>
    </row>
    <row r="300" spans="1:4" x14ac:dyDescent="0.2">
      <c r="A300" t="s">
        <v>665</v>
      </c>
      <c r="B300" t="s">
        <v>61</v>
      </c>
      <c r="C300">
        <v>680.2</v>
      </c>
      <c r="D300">
        <v>6710</v>
      </c>
    </row>
    <row r="301" spans="1:4" x14ac:dyDescent="0.2">
      <c r="A301" t="s">
        <v>666</v>
      </c>
      <c r="B301" t="s">
        <v>60</v>
      </c>
      <c r="C301">
        <v>1778.1</v>
      </c>
      <c r="D301">
        <v>6664</v>
      </c>
    </row>
    <row r="302" spans="1:4" x14ac:dyDescent="0.2">
      <c r="A302" t="s">
        <v>667</v>
      </c>
      <c r="B302" t="s">
        <v>59</v>
      </c>
      <c r="C302">
        <v>10878.8</v>
      </c>
      <c r="D302">
        <v>6664</v>
      </c>
    </row>
    <row r="303" spans="1:4" x14ac:dyDescent="0.2">
      <c r="A303" t="s">
        <v>668</v>
      </c>
      <c r="B303" t="s">
        <v>58</v>
      </c>
      <c r="C303">
        <v>10599.7</v>
      </c>
      <c r="D303">
        <v>6664</v>
      </c>
    </row>
    <row r="304" spans="1:4" x14ac:dyDescent="0.2">
      <c r="A304" t="s">
        <v>669</v>
      </c>
      <c r="B304" t="s">
        <v>57</v>
      </c>
      <c r="C304">
        <v>2079.5</v>
      </c>
      <c r="D304">
        <v>6664</v>
      </c>
    </row>
    <row r="305" spans="1:4" x14ac:dyDescent="0.2">
      <c r="A305" t="s">
        <v>670</v>
      </c>
      <c r="B305" t="s">
        <v>56</v>
      </c>
      <c r="C305">
        <v>575.6</v>
      </c>
      <c r="D305">
        <v>6687</v>
      </c>
    </row>
    <row r="306" spans="1:4" x14ac:dyDescent="0.2">
      <c r="A306" t="s">
        <v>671</v>
      </c>
      <c r="B306" t="s">
        <v>55</v>
      </c>
      <c r="C306">
        <v>1506.9</v>
      </c>
      <c r="D306">
        <v>6664</v>
      </c>
    </row>
    <row r="307" spans="1:4" x14ac:dyDescent="0.2">
      <c r="A307" t="s">
        <v>672</v>
      </c>
      <c r="B307" t="s">
        <v>54</v>
      </c>
      <c r="C307">
        <v>286.2</v>
      </c>
      <c r="D307">
        <v>6716</v>
      </c>
    </row>
    <row r="308" spans="1:4" x14ac:dyDescent="0.2">
      <c r="A308" t="s">
        <v>673</v>
      </c>
      <c r="B308" t="s">
        <v>53</v>
      </c>
      <c r="C308">
        <v>774.3</v>
      </c>
      <c r="D308">
        <v>6696</v>
      </c>
    </row>
    <row r="309" spans="1:4" x14ac:dyDescent="0.2">
      <c r="A309" t="s">
        <v>674</v>
      </c>
      <c r="B309" t="s">
        <v>738</v>
      </c>
      <c r="C309">
        <v>465.2</v>
      </c>
      <c r="D309">
        <v>6664</v>
      </c>
    </row>
    <row r="310" spans="1:4" x14ac:dyDescent="0.2">
      <c r="A310" t="s">
        <v>675</v>
      </c>
      <c r="B310" t="s">
        <v>51</v>
      </c>
      <c r="C310">
        <v>260.10000000000002</v>
      </c>
      <c r="D310">
        <v>6664</v>
      </c>
    </row>
    <row r="311" spans="1:4" x14ac:dyDescent="0.2">
      <c r="A311" t="s">
        <v>645</v>
      </c>
      <c r="B311" t="s">
        <v>83</v>
      </c>
      <c r="C311">
        <v>912.4</v>
      </c>
      <c r="D311">
        <v>6730</v>
      </c>
    </row>
    <row r="312" spans="1:4" x14ac:dyDescent="0.2">
      <c r="A312" t="s">
        <v>676</v>
      </c>
      <c r="B312" t="s">
        <v>739</v>
      </c>
      <c r="C312">
        <v>1442.9</v>
      </c>
      <c r="D312">
        <v>6667</v>
      </c>
    </row>
    <row r="313" spans="1:4" x14ac:dyDescent="0.2">
      <c r="A313" t="s">
        <v>677</v>
      </c>
      <c r="B313" t="s">
        <v>49</v>
      </c>
      <c r="C313">
        <v>8918</v>
      </c>
      <c r="D313">
        <v>6664</v>
      </c>
    </row>
    <row r="314" spans="1:4" x14ac:dyDescent="0.2">
      <c r="A314" t="s">
        <v>620</v>
      </c>
      <c r="B314" t="s">
        <v>740</v>
      </c>
      <c r="C314">
        <v>700.9</v>
      </c>
      <c r="D314">
        <v>6720</v>
      </c>
    </row>
    <row r="315" spans="1:4" x14ac:dyDescent="0.2">
      <c r="A315" t="s">
        <v>400</v>
      </c>
      <c r="B315" t="s">
        <v>323</v>
      </c>
      <c r="C315">
        <v>544.70000000000005</v>
      </c>
      <c r="D315">
        <v>6682</v>
      </c>
    </row>
    <row r="316" spans="1:4" x14ac:dyDescent="0.2">
      <c r="A316" t="s">
        <v>679</v>
      </c>
      <c r="B316" t="s">
        <v>47</v>
      </c>
      <c r="C316">
        <v>346</v>
      </c>
      <c r="D316">
        <v>6834</v>
      </c>
    </row>
    <row r="317" spans="1:4" x14ac:dyDescent="0.2">
      <c r="A317" t="s">
        <v>680</v>
      </c>
      <c r="B317" t="s">
        <v>46</v>
      </c>
      <c r="C317">
        <v>1377.1</v>
      </c>
      <c r="D317">
        <v>6664</v>
      </c>
    </row>
    <row r="318" spans="1:4" x14ac:dyDescent="0.2">
      <c r="A318" t="s">
        <v>681</v>
      </c>
      <c r="B318" t="s">
        <v>45</v>
      </c>
      <c r="C318">
        <v>923</v>
      </c>
      <c r="D318">
        <v>6664</v>
      </c>
    </row>
    <row r="319" spans="1:4" x14ac:dyDescent="0.2">
      <c r="A319" t="s">
        <v>682</v>
      </c>
      <c r="B319" t="s">
        <v>44</v>
      </c>
      <c r="C319">
        <v>896.1</v>
      </c>
      <c r="D319">
        <v>6671</v>
      </c>
    </row>
    <row r="320" spans="1:4" x14ac:dyDescent="0.2">
      <c r="A320" t="s">
        <v>683</v>
      </c>
      <c r="B320" t="s">
        <v>43</v>
      </c>
      <c r="C320">
        <v>606</v>
      </c>
      <c r="D320">
        <v>6673</v>
      </c>
    </row>
    <row r="321" spans="1:4" x14ac:dyDescent="0.2">
      <c r="A321" t="s">
        <v>684</v>
      </c>
      <c r="B321" t="s">
        <v>42</v>
      </c>
      <c r="C321">
        <v>833.8</v>
      </c>
      <c r="D321">
        <v>6687</v>
      </c>
    </row>
    <row r="322" spans="1:4" x14ac:dyDescent="0.2">
      <c r="A322" t="s">
        <v>678</v>
      </c>
      <c r="B322" t="s">
        <v>741</v>
      </c>
      <c r="C322">
        <v>3099.5</v>
      </c>
      <c r="D322">
        <v>6719</v>
      </c>
    </row>
    <row r="323" spans="1:4" x14ac:dyDescent="0.2">
      <c r="A323" t="s">
        <v>685</v>
      </c>
      <c r="B323" t="s">
        <v>41</v>
      </c>
      <c r="C323">
        <v>532</v>
      </c>
      <c r="D323">
        <v>6693</v>
      </c>
    </row>
    <row r="324" spans="1:4" x14ac:dyDescent="0.2">
      <c r="A324" t="s">
        <v>686</v>
      </c>
      <c r="B324" t="s">
        <v>40</v>
      </c>
      <c r="C324">
        <v>205.2</v>
      </c>
      <c r="D324">
        <v>6664</v>
      </c>
    </row>
    <row r="325" spans="1:4" x14ac:dyDescent="0.2">
      <c r="A325" t="s">
        <v>687</v>
      </c>
      <c r="B325" t="s">
        <v>39</v>
      </c>
      <c r="C325">
        <v>1124.0999999999999</v>
      </c>
      <c r="D325">
        <v>6680</v>
      </c>
    </row>
    <row r="326" spans="1:4" x14ac:dyDescent="0.2">
      <c r="A326" t="s">
        <v>688</v>
      </c>
      <c r="B326" t="s">
        <v>38</v>
      </c>
      <c r="C326">
        <v>828.6</v>
      </c>
      <c r="D326">
        <v>6664</v>
      </c>
    </row>
    <row r="327" spans="1:4" x14ac:dyDescent="0.2">
      <c r="A327" t="s">
        <v>689</v>
      </c>
      <c r="B327" t="s">
        <v>37</v>
      </c>
      <c r="C327">
        <v>339.3</v>
      </c>
      <c r="D327">
        <v>6694</v>
      </c>
    </row>
    <row r="328" spans="1:4" x14ac:dyDescent="0.2">
      <c r="A328" t="s">
        <v>690</v>
      </c>
      <c r="B328" t="s">
        <v>36</v>
      </c>
      <c r="C328">
        <v>1710.4</v>
      </c>
      <c r="D328">
        <v>6664</v>
      </c>
    </row>
    <row r="329" spans="1:4" x14ac:dyDescent="0.2">
      <c r="A329" t="s">
        <v>691</v>
      </c>
      <c r="B329" t="s">
        <v>35</v>
      </c>
      <c r="C329">
        <v>470</v>
      </c>
      <c r="D329">
        <v>6664</v>
      </c>
    </row>
    <row r="330" spans="1:4" x14ac:dyDescent="0.2">
      <c r="A330" t="s">
        <v>692</v>
      </c>
      <c r="B330" t="s">
        <v>34</v>
      </c>
      <c r="C330">
        <v>549.9</v>
      </c>
      <c r="D330">
        <v>6664</v>
      </c>
    </row>
    <row r="331" spans="1:4" x14ac:dyDescent="0.2">
      <c r="A331" t="s">
        <v>693</v>
      </c>
      <c r="B331" t="s">
        <v>33</v>
      </c>
      <c r="C331">
        <v>960.2</v>
      </c>
      <c r="D331">
        <v>6756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Summary</vt:lpstr>
      <vt:lpstr>Calculation</vt:lpstr>
      <vt:lpstr>frl1617_g1to6cep_BeforeReorgs</vt:lpstr>
      <vt:lpstr>frl1617_g1to6cep</vt:lpstr>
      <vt:lpstr>StartupfileInput</vt:lpstr>
      <vt:lpstr>Calculation!Print_Titles</vt:lpstr>
      <vt:lpstr>Summary!Print_Titles</vt:lpstr>
    </vt:vector>
  </TitlesOfParts>
  <Company>Iowa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NewUser</dc:creator>
  <cp:lastModifiedBy>Parker, John </cp:lastModifiedBy>
  <cp:lastPrinted>2017-05-05T13:11:21Z</cp:lastPrinted>
  <dcterms:created xsi:type="dcterms:W3CDTF">2000-04-26T20:39:19Z</dcterms:created>
  <dcterms:modified xsi:type="dcterms:W3CDTF">2018-07-05T18:58:53Z</dcterms:modified>
</cp:coreProperties>
</file>