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2120" windowHeight="9120"/>
  </bookViews>
  <sheets>
    <sheet name="AdjustedAdditionalPropertyTaxLe" sheetId="2" r:id="rId1"/>
    <sheet name="SAS" sheetId="6" r:id="rId2"/>
    <sheet name="Notes" sheetId="4" r:id="rId3"/>
  </sheets>
  <definedNames>
    <definedName name="_xlnm.Print_Titles" localSheetId="0">AdjustedAdditionalPropertyTaxLe!$1:$8</definedName>
  </definedNames>
  <calcPr calcId="145621"/>
</workbook>
</file>

<file path=xl/calcChain.xml><?xml version="1.0" encoding="utf-8"?>
<calcChain xmlns="http://schemas.openxmlformats.org/spreadsheetml/2006/main">
  <c r="G352" i="2" l="1"/>
  <c r="R22" i="2" l="1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10" i="2"/>
  <c r="R11" i="2"/>
  <c r="R12" i="2"/>
  <c r="R13" i="2"/>
  <c r="R14" i="2"/>
  <c r="R15" i="2"/>
  <c r="R16" i="2"/>
  <c r="R17" i="2"/>
  <c r="R18" i="2"/>
  <c r="R19" i="2"/>
  <c r="R20" i="2"/>
  <c r="R21" i="2"/>
  <c r="R9" i="2"/>
  <c r="P10" i="2" l="1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9" i="2"/>
  <c r="A198" i="2" l="1"/>
  <c r="B10" i="2" l="1"/>
  <c r="C10" i="2" s="1"/>
  <c r="B11" i="2"/>
  <c r="C11" i="2" s="1"/>
  <c r="B12" i="2"/>
  <c r="C12" i="2" s="1"/>
  <c r="B13" i="2"/>
  <c r="C13" i="2" s="1"/>
  <c r="B14" i="2"/>
  <c r="C14" i="2" s="1"/>
  <c r="B15" i="2"/>
  <c r="C15" i="2" s="1"/>
  <c r="B16" i="2"/>
  <c r="C16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3" i="2"/>
  <c r="C23" i="2" s="1"/>
  <c r="B24" i="2"/>
  <c r="C24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1" i="2"/>
  <c r="C31" i="2" s="1"/>
  <c r="B32" i="2"/>
  <c r="C32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  <c r="B39" i="2"/>
  <c r="C39" i="2" s="1"/>
  <c r="B40" i="2"/>
  <c r="C40" i="2" s="1"/>
  <c r="B41" i="2"/>
  <c r="C41" i="2" s="1"/>
  <c r="B42" i="2"/>
  <c r="C42" i="2" s="1"/>
  <c r="B43" i="2"/>
  <c r="C43" i="2" s="1"/>
  <c r="B44" i="2"/>
  <c r="C44" i="2" s="1"/>
  <c r="B45" i="2"/>
  <c r="C45" i="2" s="1"/>
  <c r="B46" i="2"/>
  <c r="C46" i="2" s="1"/>
  <c r="B47" i="2"/>
  <c r="C47" i="2" s="1"/>
  <c r="B48" i="2"/>
  <c r="C48" i="2" s="1"/>
  <c r="B49" i="2"/>
  <c r="C49" i="2" s="1"/>
  <c r="B50" i="2"/>
  <c r="C50" i="2" s="1"/>
  <c r="B51" i="2"/>
  <c r="C51" i="2" s="1"/>
  <c r="B52" i="2"/>
  <c r="C52" i="2" s="1"/>
  <c r="B53" i="2"/>
  <c r="C53" i="2" s="1"/>
  <c r="B54" i="2"/>
  <c r="C54" i="2" s="1"/>
  <c r="B55" i="2"/>
  <c r="C55" i="2" s="1"/>
  <c r="B56" i="2"/>
  <c r="C56" i="2" s="1"/>
  <c r="B57" i="2"/>
  <c r="C57" i="2" s="1"/>
  <c r="B58" i="2"/>
  <c r="C58" i="2" s="1"/>
  <c r="B59" i="2"/>
  <c r="C59" i="2" s="1"/>
  <c r="B60" i="2"/>
  <c r="C60" i="2" s="1"/>
  <c r="B61" i="2"/>
  <c r="C61" i="2" s="1"/>
  <c r="B62" i="2"/>
  <c r="C62" i="2" s="1"/>
  <c r="B63" i="2"/>
  <c r="C63" i="2" s="1"/>
  <c r="B64" i="2"/>
  <c r="C64" i="2" s="1"/>
  <c r="B65" i="2"/>
  <c r="C65" i="2" s="1"/>
  <c r="B66" i="2"/>
  <c r="C66" i="2" s="1"/>
  <c r="B67" i="2"/>
  <c r="C67" i="2" s="1"/>
  <c r="B68" i="2"/>
  <c r="C68" i="2" s="1"/>
  <c r="B69" i="2"/>
  <c r="C69" i="2" s="1"/>
  <c r="B70" i="2"/>
  <c r="C70" i="2" s="1"/>
  <c r="B71" i="2"/>
  <c r="C71" i="2" s="1"/>
  <c r="B72" i="2"/>
  <c r="C72" i="2" s="1"/>
  <c r="B73" i="2"/>
  <c r="C73" i="2" s="1"/>
  <c r="B74" i="2"/>
  <c r="C74" i="2" s="1"/>
  <c r="B75" i="2"/>
  <c r="C75" i="2" s="1"/>
  <c r="B76" i="2"/>
  <c r="C76" i="2" s="1"/>
  <c r="B77" i="2"/>
  <c r="C77" i="2" s="1"/>
  <c r="B78" i="2"/>
  <c r="C78" i="2" s="1"/>
  <c r="B79" i="2"/>
  <c r="C79" i="2" s="1"/>
  <c r="B80" i="2"/>
  <c r="C80" i="2" s="1"/>
  <c r="B81" i="2"/>
  <c r="C81" i="2" s="1"/>
  <c r="B82" i="2"/>
  <c r="C82" i="2" s="1"/>
  <c r="B83" i="2"/>
  <c r="C83" i="2" s="1"/>
  <c r="B84" i="2"/>
  <c r="C84" i="2" s="1"/>
  <c r="B85" i="2"/>
  <c r="C85" i="2" s="1"/>
  <c r="B86" i="2"/>
  <c r="C86" i="2" s="1"/>
  <c r="B87" i="2"/>
  <c r="C87" i="2" s="1"/>
  <c r="B88" i="2"/>
  <c r="C88" i="2" s="1"/>
  <c r="B89" i="2"/>
  <c r="C89" i="2" s="1"/>
  <c r="B90" i="2"/>
  <c r="C90" i="2" s="1"/>
  <c r="B91" i="2"/>
  <c r="C91" i="2" s="1"/>
  <c r="B92" i="2"/>
  <c r="C92" i="2" s="1"/>
  <c r="B93" i="2"/>
  <c r="C93" i="2" s="1"/>
  <c r="B94" i="2"/>
  <c r="C94" i="2" s="1"/>
  <c r="B95" i="2"/>
  <c r="C95" i="2" s="1"/>
  <c r="B96" i="2"/>
  <c r="C96" i="2" s="1"/>
  <c r="B97" i="2"/>
  <c r="C97" i="2" s="1"/>
  <c r="B98" i="2"/>
  <c r="C98" i="2" s="1"/>
  <c r="B99" i="2"/>
  <c r="C99" i="2" s="1"/>
  <c r="B100" i="2"/>
  <c r="C100" i="2" s="1"/>
  <c r="B101" i="2"/>
  <c r="C101" i="2" s="1"/>
  <c r="B102" i="2"/>
  <c r="C102" i="2" s="1"/>
  <c r="B103" i="2"/>
  <c r="C103" i="2" s="1"/>
  <c r="B104" i="2"/>
  <c r="C104" i="2" s="1"/>
  <c r="B105" i="2"/>
  <c r="C105" i="2" s="1"/>
  <c r="B106" i="2"/>
  <c r="C106" i="2" s="1"/>
  <c r="B107" i="2"/>
  <c r="C107" i="2" s="1"/>
  <c r="B108" i="2"/>
  <c r="C108" i="2" s="1"/>
  <c r="B109" i="2"/>
  <c r="C109" i="2" s="1"/>
  <c r="B110" i="2"/>
  <c r="C110" i="2" s="1"/>
  <c r="B111" i="2"/>
  <c r="C111" i="2" s="1"/>
  <c r="B112" i="2"/>
  <c r="C112" i="2" s="1"/>
  <c r="B113" i="2"/>
  <c r="C113" i="2" s="1"/>
  <c r="B114" i="2"/>
  <c r="C114" i="2" s="1"/>
  <c r="B115" i="2"/>
  <c r="C115" i="2" s="1"/>
  <c r="B116" i="2"/>
  <c r="C116" i="2" s="1"/>
  <c r="B117" i="2"/>
  <c r="C117" i="2" s="1"/>
  <c r="B118" i="2"/>
  <c r="C118" i="2" s="1"/>
  <c r="B119" i="2"/>
  <c r="C119" i="2" s="1"/>
  <c r="B120" i="2"/>
  <c r="C120" i="2" s="1"/>
  <c r="B121" i="2"/>
  <c r="C121" i="2" s="1"/>
  <c r="B122" i="2"/>
  <c r="C122" i="2" s="1"/>
  <c r="B123" i="2"/>
  <c r="C123" i="2" s="1"/>
  <c r="B124" i="2"/>
  <c r="C124" i="2" s="1"/>
  <c r="B125" i="2"/>
  <c r="C125" i="2" s="1"/>
  <c r="B126" i="2"/>
  <c r="C126" i="2" s="1"/>
  <c r="B127" i="2"/>
  <c r="C127" i="2" s="1"/>
  <c r="B128" i="2"/>
  <c r="C128" i="2" s="1"/>
  <c r="B129" i="2"/>
  <c r="C129" i="2" s="1"/>
  <c r="B130" i="2"/>
  <c r="C130" i="2" s="1"/>
  <c r="B131" i="2"/>
  <c r="C131" i="2" s="1"/>
  <c r="B132" i="2"/>
  <c r="C132" i="2" s="1"/>
  <c r="B133" i="2"/>
  <c r="C133" i="2" s="1"/>
  <c r="B134" i="2"/>
  <c r="C134" i="2" s="1"/>
  <c r="B135" i="2"/>
  <c r="C135" i="2" s="1"/>
  <c r="B136" i="2"/>
  <c r="C136" i="2" s="1"/>
  <c r="B137" i="2"/>
  <c r="C137" i="2" s="1"/>
  <c r="B138" i="2"/>
  <c r="C138" i="2" s="1"/>
  <c r="B139" i="2"/>
  <c r="C139" i="2" s="1"/>
  <c r="B140" i="2"/>
  <c r="C140" i="2" s="1"/>
  <c r="B141" i="2"/>
  <c r="C141" i="2" s="1"/>
  <c r="B142" i="2"/>
  <c r="C142" i="2" s="1"/>
  <c r="B143" i="2"/>
  <c r="C143" i="2" s="1"/>
  <c r="B144" i="2"/>
  <c r="C144" i="2" s="1"/>
  <c r="B145" i="2"/>
  <c r="C145" i="2" s="1"/>
  <c r="B146" i="2"/>
  <c r="C146" i="2" s="1"/>
  <c r="B147" i="2"/>
  <c r="C147" i="2" s="1"/>
  <c r="B148" i="2"/>
  <c r="C148" i="2" s="1"/>
  <c r="B149" i="2"/>
  <c r="C149" i="2" s="1"/>
  <c r="B150" i="2"/>
  <c r="C150" i="2" s="1"/>
  <c r="B151" i="2"/>
  <c r="C151" i="2" s="1"/>
  <c r="B152" i="2"/>
  <c r="C152" i="2" s="1"/>
  <c r="B153" i="2"/>
  <c r="C153" i="2" s="1"/>
  <c r="B154" i="2"/>
  <c r="C154" i="2" s="1"/>
  <c r="B155" i="2"/>
  <c r="C155" i="2" s="1"/>
  <c r="B156" i="2"/>
  <c r="C156" i="2" s="1"/>
  <c r="B157" i="2"/>
  <c r="C157" i="2" s="1"/>
  <c r="B158" i="2"/>
  <c r="C158" i="2" s="1"/>
  <c r="B159" i="2"/>
  <c r="C159" i="2" s="1"/>
  <c r="B160" i="2"/>
  <c r="C160" i="2" s="1"/>
  <c r="B161" i="2"/>
  <c r="C161" i="2" s="1"/>
  <c r="B162" i="2"/>
  <c r="C162" i="2" s="1"/>
  <c r="B163" i="2"/>
  <c r="C163" i="2" s="1"/>
  <c r="B164" i="2"/>
  <c r="C164" i="2" s="1"/>
  <c r="B165" i="2"/>
  <c r="C165" i="2" s="1"/>
  <c r="B166" i="2"/>
  <c r="C166" i="2" s="1"/>
  <c r="B167" i="2"/>
  <c r="C167" i="2" s="1"/>
  <c r="B168" i="2"/>
  <c r="C168" i="2" s="1"/>
  <c r="B169" i="2"/>
  <c r="C169" i="2" s="1"/>
  <c r="B170" i="2"/>
  <c r="C170" i="2" s="1"/>
  <c r="B171" i="2"/>
  <c r="C171" i="2" s="1"/>
  <c r="B172" i="2"/>
  <c r="C172" i="2" s="1"/>
  <c r="B173" i="2"/>
  <c r="C173" i="2" s="1"/>
  <c r="B174" i="2"/>
  <c r="C174" i="2" s="1"/>
  <c r="B175" i="2"/>
  <c r="C175" i="2" s="1"/>
  <c r="B176" i="2"/>
  <c r="C176" i="2" s="1"/>
  <c r="B177" i="2"/>
  <c r="C177" i="2" s="1"/>
  <c r="B178" i="2"/>
  <c r="C178" i="2" s="1"/>
  <c r="B179" i="2"/>
  <c r="C179" i="2" s="1"/>
  <c r="B180" i="2"/>
  <c r="C180" i="2" s="1"/>
  <c r="B181" i="2"/>
  <c r="C181" i="2" s="1"/>
  <c r="B182" i="2"/>
  <c r="C182" i="2" s="1"/>
  <c r="B183" i="2"/>
  <c r="C183" i="2" s="1"/>
  <c r="B184" i="2"/>
  <c r="C184" i="2" s="1"/>
  <c r="B185" i="2"/>
  <c r="C185" i="2" s="1"/>
  <c r="B186" i="2"/>
  <c r="C186" i="2" s="1"/>
  <c r="B187" i="2"/>
  <c r="C187" i="2" s="1"/>
  <c r="B188" i="2"/>
  <c r="C188" i="2" s="1"/>
  <c r="B189" i="2"/>
  <c r="C189" i="2" s="1"/>
  <c r="B190" i="2"/>
  <c r="C190" i="2" s="1"/>
  <c r="B191" i="2"/>
  <c r="C191" i="2" s="1"/>
  <c r="B192" i="2"/>
  <c r="C192" i="2" s="1"/>
  <c r="B193" i="2"/>
  <c r="C193" i="2" s="1"/>
  <c r="B194" i="2"/>
  <c r="C194" i="2" s="1"/>
  <c r="B195" i="2"/>
  <c r="C195" i="2" s="1"/>
  <c r="B196" i="2"/>
  <c r="C196" i="2" s="1"/>
  <c r="B197" i="2"/>
  <c r="C197" i="2" s="1"/>
  <c r="B198" i="2"/>
  <c r="C198" i="2" s="1"/>
  <c r="B199" i="2"/>
  <c r="C199" i="2" s="1"/>
  <c r="B200" i="2"/>
  <c r="C200" i="2" s="1"/>
  <c r="B201" i="2"/>
  <c r="C201" i="2" s="1"/>
  <c r="B202" i="2"/>
  <c r="C202" i="2" s="1"/>
  <c r="B203" i="2"/>
  <c r="C203" i="2" s="1"/>
  <c r="B204" i="2"/>
  <c r="C204" i="2" s="1"/>
  <c r="B205" i="2"/>
  <c r="C205" i="2" s="1"/>
  <c r="B206" i="2"/>
  <c r="C206" i="2" s="1"/>
  <c r="B207" i="2"/>
  <c r="C207" i="2" s="1"/>
  <c r="B208" i="2"/>
  <c r="C208" i="2" s="1"/>
  <c r="B209" i="2"/>
  <c r="C209" i="2" s="1"/>
  <c r="B210" i="2"/>
  <c r="C210" i="2" s="1"/>
  <c r="B211" i="2"/>
  <c r="C211" i="2" s="1"/>
  <c r="B212" i="2"/>
  <c r="C212" i="2" s="1"/>
  <c r="B213" i="2"/>
  <c r="C213" i="2" s="1"/>
  <c r="B214" i="2"/>
  <c r="C214" i="2" s="1"/>
  <c r="B215" i="2"/>
  <c r="C215" i="2" s="1"/>
  <c r="B216" i="2"/>
  <c r="C216" i="2" s="1"/>
  <c r="B217" i="2"/>
  <c r="C217" i="2" s="1"/>
  <c r="B218" i="2"/>
  <c r="C218" i="2" s="1"/>
  <c r="B219" i="2"/>
  <c r="C219" i="2" s="1"/>
  <c r="B220" i="2"/>
  <c r="C220" i="2" s="1"/>
  <c r="B221" i="2"/>
  <c r="C221" i="2" s="1"/>
  <c r="B222" i="2"/>
  <c r="C222" i="2" s="1"/>
  <c r="B223" i="2"/>
  <c r="C223" i="2" s="1"/>
  <c r="B224" i="2"/>
  <c r="C224" i="2" s="1"/>
  <c r="B225" i="2"/>
  <c r="C225" i="2" s="1"/>
  <c r="B226" i="2"/>
  <c r="C226" i="2" s="1"/>
  <c r="B227" i="2"/>
  <c r="C227" i="2" s="1"/>
  <c r="B228" i="2"/>
  <c r="C228" i="2" s="1"/>
  <c r="B229" i="2"/>
  <c r="C229" i="2" s="1"/>
  <c r="B230" i="2"/>
  <c r="C230" i="2" s="1"/>
  <c r="B231" i="2"/>
  <c r="C231" i="2" s="1"/>
  <c r="B232" i="2"/>
  <c r="C232" i="2" s="1"/>
  <c r="B233" i="2"/>
  <c r="C233" i="2" s="1"/>
  <c r="B234" i="2"/>
  <c r="C234" i="2" s="1"/>
  <c r="B235" i="2"/>
  <c r="C235" i="2" s="1"/>
  <c r="B236" i="2"/>
  <c r="C236" i="2" s="1"/>
  <c r="B237" i="2"/>
  <c r="C237" i="2" s="1"/>
  <c r="B238" i="2"/>
  <c r="C238" i="2" s="1"/>
  <c r="B239" i="2"/>
  <c r="C239" i="2" s="1"/>
  <c r="B240" i="2"/>
  <c r="C240" i="2" s="1"/>
  <c r="B241" i="2"/>
  <c r="C241" i="2" s="1"/>
  <c r="B242" i="2"/>
  <c r="C242" i="2" s="1"/>
  <c r="B243" i="2"/>
  <c r="C243" i="2" s="1"/>
  <c r="B244" i="2"/>
  <c r="C244" i="2" s="1"/>
  <c r="B245" i="2"/>
  <c r="C245" i="2" s="1"/>
  <c r="B246" i="2"/>
  <c r="C246" i="2" s="1"/>
  <c r="B247" i="2"/>
  <c r="C247" i="2" s="1"/>
  <c r="B248" i="2"/>
  <c r="C248" i="2" s="1"/>
  <c r="B249" i="2"/>
  <c r="C249" i="2" s="1"/>
  <c r="B250" i="2"/>
  <c r="C250" i="2" s="1"/>
  <c r="B251" i="2"/>
  <c r="C251" i="2" s="1"/>
  <c r="B252" i="2"/>
  <c r="C252" i="2" s="1"/>
  <c r="B253" i="2"/>
  <c r="C253" i="2" s="1"/>
  <c r="B254" i="2"/>
  <c r="C254" i="2" s="1"/>
  <c r="B255" i="2"/>
  <c r="C255" i="2" s="1"/>
  <c r="B256" i="2"/>
  <c r="C256" i="2" s="1"/>
  <c r="B257" i="2"/>
  <c r="C257" i="2" s="1"/>
  <c r="B258" i="2"/>
  <c r="C258" i="2" s="1"/>
  <c r="B259" i="2"/>
  <c r="C259" i="2" s="1"/>
  <c r="B260" i="2"/>
  <c r="C260" i="2" s="1"/>
  <c r="B261" i="2"/>
  <c r="C261" i="2" s="1"/>
  <c r="B262" i="2"/>
  <c r="C262" i="2" s="1"/>
  <c r="B263" i="2"/>
  <c r="C263" i="2" s="1"/>
  <c r="B264" i="2"/>
  <c r="C264" i="2" s="1"/>
  <c r="B265" i="2"/>
  <c r="C265" i="2" s="1"/>
  <c r="B266" i="2"/>
  <c r="C266" i="2" s="1"/>
  <c r="B267" i="2"/>
  <c r="C267" i="2" s="1"/>
  <c r="B268" i="2"/>
  <c r="C268" i="2" s="1"/>
  <c r="B269" i="2"/>
  <c r="C269" i="2" s="1"/>
  <c r="B270" i="2"/>
  <c r="C270" i="2" s="1"/>
  <c r="B271" i="2"/>
  <c r="C271" i="2" s="1"/>
  <c r="B272" i="2"/>
  <c r="C272" i="2" s="1"/>
  <c r="B273" i="2"/>
  <c r="C273" i="2" s="1"/>
  <c r="B274" i="2"/>
  <c r="C274" i="2" s="1"/>
  <c r="B275" i="2"/>
  <c r="C275" i="2" s="1"/>
  <c r="B276" i="2"/>
  <c r="C276" i="2" s="1"/>
  <c r="B277" i="2"/>
  <c r="C277" i="2" s="1"/>
  <c r="B278" i="2"/>
  <c r="C278" i="2" s="1"/>
  <c r="B279" i="2"/>
  <c r="C279" i="2" s="1"/>
  <c r="B280" i="2"/>
  <c r="C280" i="2" s="1"/>
  <c r="B281" i="2"/>
  <c r="C281" i="2" s="1"/>
  <c r="B282" i="2"/>
  <c r="C282" i="2" s="1"/>
  <c r="B283" i="2"/>
  <c r="C283" i="2" s="1"/>
  <c r="B284" i="2"/>
  <c r="C284" i="2" s="1"/>
  <c r="B285" i="2"/>
  <c r="C285" i="2" s="1"/>
  <c r="B286" i="2"/>
  <c r="C286" i="2" s="1"/>
  <c r="B287" i="2"/>
  <c r="C287" i="2" s="1"/>
  <c r="B288" i="2"/>
  <c r="C288" i="2" s="1"/>
  <c r="B289" i="2"/>
  <c r="C289" i="2" s="1"/>
  <c r="B290" i="2"/>
  <c r="C290" i="2" s="1"/>
  <c r="B291" i="2"/>
  <c r="C291" i="2" s="1"/>
  <c r="B292" i="2"/>
  <c r="C292" i="2" s="1"/>
  <c r="B293" i="2"/>
  <c r="C293" i="2" s="1"/>
  <c r="B294" i="2"/>
  <c r="C294" i="2" s="1"/>
  <c r="B295" i="2"/>
  <c r="C295" i="2" s="1"/>
  <c r="B296" i="2"/>
  <c r="C296" i="2" s="1"/>
  <c r="B297" i="2"/>
  <c r="C297" i="2" s="1"/>
  <c r="B298" i="2"/>
  <c r="C298" i="2" s="1"/>
  <c r="B299" i="2"/>
  <c r="C299" i="2" s="1"/>
  <c r="B300" i="2"/>
  <c r="C300" i="2" s="1"/>
  <c r="B301" i="2"/>
  <c r="C301" i="2" s="1"/>
  <c r="B302" i="2"/>
  <c r="C302" i="2" s="1"/>
  <c r="B303" i="2"/>
  <c r="C303" i="2" s="1"/>
  <c r="B304" i="2"/>
  <c r="C304" i="2" s="1"/>
  <c r="B305" i="2"/>
  <c r="C305" i="2" s="1"/>
  <c r="B306" i="2"/>
  <c r="C306" i="2" s="1"/>
  <c r="B307" i="2"/>
  <c r="C307" i="2" s="1"/>
  <c r="B308" i="2"/>
  <c r="C308" i="2" s="1"/>
  <c r="B309" i="2"/>
  <c r="C309" i="2" s="1"/>
  <c r="B310" i="2"/>
  <c r="C310" i="2" s="1"/>
  <c r="B311" i="2"/>
  <c r="C311" i="2" s="1"/>
  <c r="B312" i="2"/>
  <c r="C312" i="2" s="1"/>
  <c r="B313" i="2"/>
  <c r="C313" i="2" s="1"/>
  <c r="B314" i="2"/>
  <c r="C314" i="2" s="1"/>
  <c r="B315" i="2"/>
  <c r="C315" i="2" s="1"/>
  <c r="B316" i="2"/>
  <c r="C316" i="2" s="1"/>
  <c r="B317" i="2"/>
  <c r="C317" i="2" s="1"/>
  <c r="B318" i="2"/>
  <c r="C318" i="2" s="1"/>
  <c r="B319" i="2"/>
  <c r="C319" i="2" s="1"/>
  <c r="B320" i="2"/>
  <c r="C320" i="2" s="1"/>
  <c r="B321" i="2"/>
  <c r="C321" i="2" s="1"/>
  <c r="B322" i="2"/>
  <c r="C322" i="2" s="1"/>
  <c r="B323" i="2"/>
  <c r="C323" i="2" s="1"/>
  <c r="B324" i="2"/>
  <c r="C324" i="2" s="1"/>
  <c r="B325" i="2"/>
  <c r="C325" i="2" s="1"/>
  <c r="B326" i="2"/>
  <c r="C326" i="2" s="1"/>
  <c r="B327" i="2"/>
  <c r="C327" i="2" s="1"/>
  <c r="B328" i="2"/>
  <c r="C328" i="2" s="1"/>
  <c r="B329" i="2"/>
  <c r="C329" i="2" s="1"/>
  <c r="B330" i="2"/>
  <c r="C330" i="2" s="1"/>
  <c r="B331" i="2"/>
  <c r="C331" i="2" s="1"/>
  <c r="B332" i="2"/>
  <c r="C332" i="2" s="1"/>
  <c r="B333" i="2"/>
  <c r="C333" i="2" s="1"/>
  <c r="B334" i="2"/>
  <c r="C334" i="2" s="1"/>
  <c r="B335" i="2"/>
  <c r="C335" i="2" s="1"/>
  <c r="B9" i="2"/>
  <c r="C9" i="2" s="1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9" i="2"/>
  <c r="D9" i="2" l="1"/>
  <c r="J350" i="2"/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10" i="2"/>
  <c r="F11" i="2"/>
  <c r="F12" i="2"/>
  <c r="F9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10" i="2"/>
  <c r="E9" i="2"/>
  <c r="G334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5" i="2"/>
  <c r="I335" i="2" s="1"/>
  <c r="G9" i="2"/>
  <c r="E7" i="2"/>
  <c r="G339" i="2" l="1"/>
  <c r="D1" i="2" l="1"/>
  <c r="F336" i="2" l="1"/>
  <c r="I10" i="2"/>
  <c r="I228" i="2" l="1"/>
  <c r="J228" i="2" s="1"/>
  <c r="I24" i="2"/>
  <c r="J24" i="2" s="1"/>
  <c r="I20" i="2"/>
  <c r="J20" i="2" s="1"/>
  <c r="I72" i="2"/>
  <c r="J72" i="2" s="1"/>
  <c r="I180" i="2"/>
  <c r="J180" i="2" s="1"/>
  <c r="I80" i="2"/>
  <c r="J80" i="2" s="1"/>
  <c r="E336" i="2"/>
  <c r="I229" i="2"/>
  <c r="J229" i="2" s="1"/>
  <c r="I49" i="2"/>
  <c r="J49" i="2" s="1"/>
  <c r="I115" i="2"/>
  <c r="J115" i="2" s="1"/>
  <c r="I79" i="2"/>
  <c r="J79" i="2" s="1"/>
  <c r="I256" i="2"/>
  <c r="J256" i="2" s="1"/>
  <c r="I268" i="2"/>
  <c r="J268" i="2" s="1"/>
  <c r="I221" i="2"/>
  <c r="J221" i="2" s="1"/>
  <c r="I192" i="2"/>
  <c r="J192" i="2" s="1"/>
  <c r="I162" i="2"/>
  <c r="J162" i="2" s="1"/>
  <c r="I146" i="2"/>
  <c r="J146" i="2" s="1"/>
  <c r="I104" i="2"/>
  <c r="J104" i="2" s="1"/>
  <c r="I19" i="2"/>
  <c r="J19" i="2" s="1"/>
  <c r="I66" i="2"/>
  <c r="J66" i="2" s="1"/>
  <c r="I51" i="2"/>
  <c r="J51" i="2" s="1"/>
  <c r="I314" i="2"/>
  <c r="J314" i="2" s="1"/>
  <c r="I311" i="2"/>
  <c r="J311" i="2" s="1"/>
  <c r="I292" i="2"/>
  <c r="J292" i="2" s="1"/>
  <c r="I258" i="2"/>
  <c r="J258" i="2" s="1"/>
  <c r="I244" i="2"/>
  <c r="J244" i="2" s="1"/>
  <c r="I259" i="2"/>
  <c r="J259" i="2" s="1"/>
  <c r="I201" i="2"/>
  <c r="J201" i="2" s="1"/>
  <c r="I193" i="2"/>
  <c r="J193" i="2" s="1"/>
  <c r="I177" i="2"/>
  <c r="J177" i="2" s="1"/>
  <c r="I173" i="2"/>
  <c r="J173" i="2" s="1"/>
  <c r="I148" i="2"/>
  <c r="J148" i="2" s="1"/>
  <c r="I207" i="2"/>
  <c r="J207" i="2" s="1"/>
  <c r="I203" i="2"/>
  <c r="J203" i="2" s="1"/>
  <c r="I199" i="2"/>
  <c r="J199" i="2" s="1"/>
  <c r="I187" i="2"/>
  <c r="J187" i="2" s="1"/>
  <c r="I171" i="2"/>
  <c r="J171" i="2" s="1"/>
  <c r="I156" i="2"/>
  <c r="J156" i="2" s="1"/>
  <c r="I131" i="2"/>
  <c r="J131" i="2" s="1"/>
  <c r="I127" i="2"/>
  <c r="J127" i="2" s="1"/>
  <c r="I114" i="2"/>
  <c r="J114" i="2" s="1"/>
  <c r="I96" i="2"/>
  <c r="J96" i="2" s="1"/>
  <c r="I86" i="2"/>
  <c r="J86" i="2" s="1"/>
  <c r="I118" i="2"/>
  <c r="J118" i="2" s="1"/>
  <c r="I110" i="2"/>
  <c r="J110" i="2" s="1"/>
  <c r="I88" i="2"/>
  <c r="J88" i="2" s="1"/>
  <c r="I84" i="2"/>
  <c r="J84" i="2" s="1"/>
  <c r="I92" i="2"/>
  <c r="J92" i="2" s="1"/>
  <c r="I62" i="2"/>
  <c r="J62" i="2" s="1"/>
  <c r="I25" i="2"/>
  <c r="J25" i="2" s="1"/>
  <c r="I37" i="2"/>
  <c r="J37" i="2" s="1"/>
  <c r="I21" i="2"/>
  <c r="J21" i="2" s="1"/>
  <c r="I334" i="2"/>
  <c r="J334" i="2" s="1"/>
  <c r="I262" i="2"/>
  <c r="J262" i="2" s="1"/>
  <c r="I290" i="2"/>
  <c r="L290" i="2" s="1"/>
  <c r="I270" i="2"/>
  <c r="J270" i="2" s="1"/>
  <c r="I265" i="2"/>
  <c r="J265" i="2" s="1"/>
  <c r="I306" i="2"/>
  <c r="J306" i="2" s="1"/>
  <c r="I9" i="2"/>
  <c r="I284" i="2"/>
  <c r="J284" i="2" s="1"/>
  <c r="I330" i="2"/>
  <c r="J330" i="2" s="1"/>
  <c r="I269" i="2"/>
  <c r="J269" i="2" s="1"/>
  <c r="I240" i="2"/>
  <c r="J240" i="2" s="1"/>
  <c r="I200" i="2"/>
  <c r="J200" i="2" s="1"/>
  <c r="I308" i="2"/>
  <c r="L308" i="2" s="1"/>
  <c r="I300" i="2"/>
  <c r="J300" i="2" s="1"/>
  <c r="I29" i="2"/>
  <c r="J29" i="2" s="1"/>
  <c r="I209" i="2"/>
  <c r="J209" i="2" s="1"/>
  <c r="I252" i="2"/>
  <c r="J252" i="2" s="1"/>
  <c r="I217" i="2"/>
  <c r="J217" i="2" s="1"/>
  <c r="I133" i="2"/>
  <c r="J133" i="2" s="1"/>
  <c r="I197" i="2"/>
  <c r="L197" i="2" s="1"/>
  <c r="I34" i="2"/>
  <c r="J34" i="2" s="1"/>
  <c r="I23" i="2"/>
  <c r="L23" i="2" s="1"/>
  <c r="I251" i="2"/>
  <c r="J251" i="2" s="1"/>
  <c r="I206" i="2"/>
  <c r="J206" i="2" s="1"/>
  <c r="I33" i="2"/>
  <c r="J33" i="2" s="1"/>
  <c r="I75" i="2"/>
  <c r="J75" i="2" s="1"/>
  <c r="I18" i="2"/>
  <c r="J18" i="2" s="1"/>
  <c r="I22" i="2"/>
  <c r="J22" i="2" s="1"/>
  <c r="I61" i="2"/>
  <c r="J61" i="2" s="1"/>
  <c r="I158" i="2"/>
  <c r="J158" i="2" s="1"/>
  <c r="I138" i="2"/>
  <c r="L138" i="2" s="1"/>
  <c r="I95" i="2"/>
  <c r="J95" i="2" s="1"/>
  <c r="I202" i="2"/>
  <c r="J202" i="2" s="1"/>
  <c r="I161" i="2"/>
  <c r="J161" i="2" s="1"/>
  <c r="I42" i="2"/>
  <c r="J42" i="2" s="1"/>
  <c r="I27" i="2"/>
  <c r="J27" i="2" s="1"/>
  <c r="I31" i="2"/>
  <c r="L31" i="2" s="1"/>
  <c r="I56" i="2"/>
  <c r="J56" i="2" s="1"/>
  <c r="I329" i="2"/>
  <c r="J329" i="2" s="1"/>
  <c r="I107" i="2"/>
  <c r="J107" i="2" s="1"/>
  <c r="I196" i="2"/>
  <c r="J196" i="2" s="1"/>
  <c r="I89" i="2"/>
  <c r="J89" i="2" s="1"/>
  <c r="I77" i="2"/>
  <c r="J77" i="2" s="1"/>
  <c r="I64" i="2"/>
  <c r="J64" i="2" s="1"/>
  <c r="I194" i="2"/>
  <c r="J194" i="2" s="1"/>
  <c r="I155" i="2"/>
  <c r="J155" i="2" s="1"/>
  <c r="I128" i="2"/>
  <c r="J128" i="2" s="1"/>
  <c r="I323" i="2"/>
  <c r="J323" i="2" s="1"/>
  <c r="I98" i="2"/>
  <c r="J98" i="2" s="1"/>
  <c r="I291" i="2"/>
  <c r="J291" i="2" s="1"/>
  <c r="I303" i="2"/>
  <c r="J303" i="2" s="1"/>
  <c r="I126" i="2"/>
  <c r="J126" i="2" s="1"/>
  <c r="I165" i="2"/>
  <c r="J165" i="2" s="1"/>
  <c r="I238" i="2"/>
  <c r="J238" i="2" s="1"/>
  <c r="I288" i="2"/>
  <c r="J288" i="2" s="1"/>
  <c r="I243" i="2"/>
  <c r="L243" i="2" s="1"/>
  <c r="I317" i="2"/>
  <c r="J317" i="2" s="1"/>
  <c r="I134" i="2"/>
  <c r="J134" i="2" s="1"/>
  <c r="I85" i="2"/>
  <c r="J85" i="2" s="1"/>
  <c r="I149" i="2"/>
  <c r="J149" i="2" s="1"/>
  <c r="I144" i="2"/>
  <c r="J144" i="2" s="1"/>
  <c r="I57" i="2"/>
  <c r="J57" i="2" s="1"/>
  <c r="I63" i="2"/>
  <c r="J63" i="2" s="1"/>
  <c r="I170" i="2"/>
  <c r="L170" i="2" s="1"/>
  <c r="I97" i="2"/>
  <c r="J97" i="2" s="1"/>
  <c r="I91" i="2"/>
  <c r="J91" i="2" s="1"/>
  <c r="I163" i="2"/>
  <c r="J163" i="2" s="1"/>
  <c r="I235" i="2"/>
  <c r="J235" i="2" s="1"/>
  <c r="I222" i="2"/>
  <c r="J222" i="2" s="1"/>
  <c r="I212" i="2"/>
  <c r="J212" i="2" s="1"/>
  <c r="I100" i="2"/>
  <c r="L100" i="2" s="1"/>
  <c r="I109" i="2"/>
  <c r="J109" i="2" s="1"/>
  <c r="I285" i="2"/>
  <c r="J285" i="2" s="1"/>
  <c r="I11" i="2"/>
  <c r="J11" i="2" s="1"/>
  <c r="I151" i="2"/>
  <c r="J151" i="2" s="1"/>
  <c r="I283" i="2"/>
  <c r="J283" i="2" s="1"/>
  <c r="I271" i="2"/>
  <c r="J271" i="2" s="1"/>
  <c r="I255" i="2"/>
  <c r="J255" i="2" s="1"/>
  <c r="J335" i="2"/>
  <c r="I260" i="2"/>
  <c r="J260" i="2" s="1"/>
  <c r="I321" i="2"/>
  <c r="J321" i="2" s="1"/>
  <c r="I17" i="2"/>
  <c r="J17" i="2" s="1"/>
  <c r="I35" i="2"/>
  <c r="J35" i="2" s="1"/>
  <c r="I48" i="2"/>
  <c r="J48" i="2" s="1"/>
  <c r="I94" i="2"/>
  <c r="J94" i="2" s="1"/>
  <c r="I159" i="2"/>
  <c r="J159" i="2" s="1"/>
  <c r="I76" i="2"/>
  <c r="J76" i="2" s="1"/>
  <c r="I123" i="2"/>
  <c r="J123" i="2" s="1"/>
  <c r="I181" i="2"/>
  <c r="J181" i="2" s="1"/>
  <c r="I247" i="2"/>
  <c r="J247" i="2" s="1"/>
  <c r="I327" i="2"/>
  <c r="L327" i="2" s="1"/>
  <c r="I93" i="2"/>
  <c r="J93" i="2" s="1"/>
  <c r="I249" i="2"/>
  <c r="L249" i="2" s="1"/>
  <c r="I26" i="2"/>
  <c r="J26" i="2" s="1"/>
  <c r="I32" i="2"/>
  <c r="J32" i="2" s="1"/>
  <c r="I142" i="2"/>
  <c r="J142" i="2" s="1"/>
  <c r="I150" i="2"/>
  <c r="J150" i="2" s="1"/>
  <c r="I227" i="2"/>
  <c r="L227" i="2" s="1"/>
  <c r="I272" i="2"/>
  <c r="J272" i="2" s="1"/>
  <c r="I278" i="2"/>
  <c r="J278" i="2" s="1"/>
  <c r="I302" i="2"/>
  <c r="J302" i="2" s="1"/>
  <c r="I273" i="2"/>
  <c r="J273" i="2" s="1"/>
  <c r="I309" i="2"/>
  <c r="J309" i="2" s="1"/>
  <c r="I70" i="2"/>
  <c r="J70" i="2" s="1"/>
  <c r="I47" i="2"/>
  <c r="J47" i="2" s="1"/>
  <c r="I160" i="2"/>
  <c r="I267" i="2"/>
  <c r="J267" i="2" s="1"/>
  <c r="I318" i="2"/>
  <c r="J318" i="2" s="1"/>
  <c r="I326" i="2"/>
  <c r="J326" i="2" s="1"/>
  <c r="I183" i="2"/>
  <c r="J183" i="2" s="1"/>
  <c r="I166" i="2"/>
  <c r="L166" i="2" s="1"/>
  <c r="I219" i="2"/>
  <c r="J219" i="2" s="1"/>
  <c r="I53" i="2"/>
  <c r="J53" i="2" s="1"/>
  <c r="I99" i="2"/>
  <c r="J99" i="2" s="1"/>
  <c r="I90" i="2"/>
  <c r="J90" i="2" s="1"/>
  <c r="I195" i="2"/>
  <c r="J195" i="2" s="1"/>
  <c r="I143" i="2"/>
  <c r="J143" i="2" s="1"/>
  <c r="I157" i="2"/>
  <c r="I185" i="2"/>
  <c r="J185" i="2" s="1"/>
  <c r="I205" i="2"/>
  <c r="L205" i="2" s="1"/>
  <c r="I275" i="2"/>
  <c r="J275" i="2" s="1"/>
  <c r="I254" i="2"/>
  <c r="J254" i="2" s="1"/>
  <c r="I263" i="2"/>
  <c r="J263" i="2" s="1"/>
  <c r="I304" i="2"/>
  <c r="J304" i="2" s="1"/>
  <c r="I319" i="2"/>
  <c r="J319" i="2" s="1"/>
  <c r="I331" i="2"/>
  <c r="J331" i="2" s="1"/>
  <c r="I55" i="2"/>
  <c r="L55" i="2" s="1"/>
  <c r="I153" i="2"/>
  <c r="L153" i="2" s="1"/>
  <c r="I167" i="2"/>
  <c r="J167" i="2" s="1"/>
  <c r="I28" i="2"/>
  <c r="J28" i="2" s="1"/>
  <c r="I45" i="2"/>
  <c r="J45" i="2" s="1"/>
  <c r="I54" i="2"/>
  <c r="J54" i="2" s="1"/>
  <c r="I136" i="2"/>
  <c r="J136" i="2" s="1"/>
  <c r="I215" i="2"/>
  <c r="J215" i="2" s="1"/>
  <c r="I82" i="2"/>
  <c r="J82" i="2" s="1"/>
  <c r="I224" i="2"/>
  <c r="J224" i="2" s="1"/>
  <c r="I312" i="2"/>
  <c r="J312" i="2" s="1"/>
  <c r="I59" i="2"/>
  <c r="J59" i="2" s="1"/>
  <c r="I154" i="2"/>
  <c r="J154" i="2" s="1"/>
  <c r="I69" i="2"/>
  <c r="J69" i="2" s="1"/>
  <c r="I294" i="2"/>
  <c r="J294" i="2" s="1"/>
  <c r="I106" i="2"/>
  <c r="J106" i="2" s="1"/>
  <c r="I145" i="2"/>
  <c r="J145" i="2" s="1"/>
  <c r="I169" i="2"/>
  <c r="J169" i="2" s="1"/>
  <c r="I189" i="2"/>
  <c r="J189" i="2" s="1"/>
  <c r="I266" i="2"/>
  <c r="J266" i="2" s="1"/>
  <c r="I279" i="2"/>
  <c r="J279" i="2" s="1"/>
  <c r="I315" i="2"/>
  <c r="J315" i="2" s="1"/>
  <c r="I322" i="2"/>
  <c r="J322" i="2" s="1"/>
  <c r="I102" i="2"/>
  <c r="J102" i="2" s="1"/>
  <c r="I60" i="2"/>
  <c r="L60" i="2" s="1"/>
  <c r="I81" i="2"/>
  <c r="J81" i="2" s="1"/>
  <c r="I125" i="2"/>
  <c r="L125" i="2" s="1"/>
  <c r="I282" i="2"/>
  <c r="J282" i="2" s="1"/>
  <c r="I208" i="2"/>
  <c r="J208" i="2" s="1"/>
  <c r="I116" i="2"/>
  <c r="J116" i="2" s="1"/>
  <c r="I121" i="2"/>
  <c r="J121" i="2" s="1"/>
  <c r="I178" i="2"/>
  <c r="J178" i="2" s="1"/>
  <c r="I124" i="2"/>
  <c r="J124" i="2" s="1"/>
  <c r="I152" i="2"/>
  <c r="L152" i="2" s="1"/>
  <c r="I36" i="2"/>
  <c r="J36" i="2" s="1"/>
  <c r="I182" i="2"/>
  <c r="J182" i="2" s="1"/>
  <c r="I30" i="2"/>
  <c r="J30" i="2" s="1"/>
  <c r="I175" i="2"/>
  <c r="L175" i="2" s="1"/>
  <c r="I190" i="2"/>
  <c r="L190" i="2" s="1"/>
  <c r="I280" i="2"/>
  <c r="L280" i="2" s="1"/>
  <c r="I130" i="2"/>
  <c r="L130" i="2" s="1"/>
  <c r="I297" i="2"/>
  <c r="J297" i="2" s="1"/>
  <c r="I67" i="2"/>
  <c r="J67" i="2" s="1"/>
  <c r="I184" i="2"/>
  <c r="J184" i="2" s="1"/>
  <c r="I198" i="2"/>
  <c r="J198" i="2" s="1"/>
  <c r="I218" i="2"/>
  <c r="L218" i="2" s="1"/>
  <c r="L20" i="2"/>
  <c r="I307" i="2"/>
  <c r="J307" i="2" s="1"/>
  <c r="I120" i="2"/>
  <c r="J120" i="2" s="1"/>
  <c r="I164" i="2"/>
  <c r="J164" i="2" s="1"/>
  <c r="I225" i="2"/>
  <c r="J225" i="2" s="1"/>
  <c r="I139" i="2"/>
  <c r="J139" i="2" s="1"/>
  <c r="I129" i="2"/>
  <c r="J129" i="2" s="1"/>
  <c r="I231" i="2"/>
  <c r="J231" i="2" s="1"/>
  <c r="I324" i="2"/>
  <c r="J324" i="2" s="1"/>
  <c r="I214" i="2"/>
  <c r="J214" i="2" s="1"/>
  <c r="I276" i="2"/>
  <c r="J276" i="2" s="1"/>
  <c r="I141" i="2"/>
  <c r="L141" i="2" s="1"/>
  <c r="I174" i="2"/>
  <c r="J174" i="2" s="1"/>
  <c r="I191" i="2"/>
  <c r="J191" i="2" s="1"/>
  <c r="I274" i="2"/>
  <c r="J274" i="2" s="1"/>
  <c r="I172" i="2"/>
  <c r="J172" i="2" s="1"/>
  <c r="I38" i="2"/>
  <c r="J38" i="2" s="1"/>
  <c r="I101" i="2"/>
  <c r="J101" i="2" s="1"/>
  <c r="I239" i="2"/>
  <c r="J239" i="2" s="1"/>
  <c r="I210" i="2"/>
  <c r="L210" i="2" s="1"/>
  <c r="I264" i="2"/>
  <c r="J264" i="2" s="1"/>
  <c r="I112" i="2"/>
  <c r="J112" i="2" s="1"/>
  <c r="I186" i="2"/>
  <c r="J186" i="2" s="1"/>
  <c r="I216" i="2"/>
  <c r="J216" i="2" s="1"/>
  <c r="I16" i="2"/>
  <c r="L16" i="2" s="1"/>
  <c r="I73" i="2"/>
  <c r="L73" i="2" s="1"/>
  <c r="I305" i="2"/>
  <c r="J305" i="2" s="1"/>
  <c r="I316" i="2"/>
  <c r="J316" i="2" s="1"/>
  <c r="I52" i="2"/>
  <c r="J52" i="2" s="1"/>
  <c r="I237" i="2"/>
  <c r="J237" i="2" s="1"/>
  <c r="I241" i="2"/>
  <c r="J241" i="2" s="1"/>
  <c r="I253" i="2"/>
  <c r="J253" i="2" s="1"/>
  <c r="I204" i="2"/>
  <c r="J204" i="2" s="1"/>
  <c r="L146" i="2"/>
  <c r="L10" i="2"/>
  <c r="I14" i="2"/>
  <c r="J14" i="2" s="1"/>
  <c r="I295" i="2"/>
  <c r="J295" i="2" s="1"/>
  <c r="I313" i="2"/>
  <c r="L313" i="2" s="1"/>
  <c r="I71" i="2"/>
  <c r="J71" i="2" s="1"/>
  <c r="I220" i="2"/>
  <c r="J220" i="2" s="1"/>
  <c r="I105" i="2"/>
  <c r="L105" i="2" s="1"/>
  <c r="I176" i="2"/>
  <c r="J176" i="2" s="1"/>
  <c r="I320" i="2"/>
  <c r="J320" i="2" s="1"/>
  <c r="I40" i="2"/>
  <c r="J40" i="2" s="1"/>
  <c r="I242" i="2"/>
  <c r="J242" i="2" s="1"/>
  <c r="I74" i="2"/>
  <c r="J74" i="2" s="1"/>
  <c r="I211" i="2"/>
  <c r="J211" i="2" s="1"/>
  <c r="I296" i="2"/>
  <c r="J296" i="2" s="1"/>
  <c r="I68" i="2"/>
  <c r="J68" i="2" s="1"/>
  <c r="I137" i="2"/>
  <c r="J137" i="2" s="1"/>
  <c r="I277" i="2"/>
  <c r="J277" i="2" s="1"/>
  <c r="I261" i="2"/>
  <c r="J261" i="2" s="1"/>
  <c r="I140" i="2"/>
  <c r="J140" i="2" s="1"/>
  <c r="I179" i="2"/>
  <c r="J179" i="2" s="1"/>
  <c r="I44" i="2"/>
  <c r="J44" i="2" s="1"/>
  <c r="I132" i="2"/>
  <c r="J132" i="2" s="1"/>
  <c r="I135" i="2"/>
  <c r="L135" i="2" s="1"/>
  <c r="I250" i="2"/>
  <c r="J250" i="2" s="1"/>
  <c r="I236" i="2"/>
  <c r="L236" i="2" s="1"/>
  <c r="I39" i="2"/>
  <c r="J39" i="2" s="1"/>
  <c r="I147" i="2"/>
  <c r="J147" i="2" s="1"/>
  <c r="I58" i="2"/>
  <c r="J58" i="2" s="1"/>
  <c r="I43" i="2"/>
  <c r="J43" i="2" s="1"/>
  <c r="I111" i="2"/>
  <c r="J111" i="2" s="1"/>
  <c r="I15" i="2"/>
  <c r="J15" i="2" s="1"/>
  <c r="I122" i="2"/>
  <c r="L122" i="2" s="1"/>
  <c r="I301" i="2"/>
  <c r="J301" i="2" s="1"/>
  <c r="I245" i="2"/>
  <c r="J245" i="2" s="1"/>
  <c r="I223" i="2"/>
  <c r="J223" i="2" s="1"/>
  <c r="I293" i="2"/>
  <c r="J293" i="2" s="1"/>
  <c r="I286" i="2"/>
  <c r="J286" i="2" s="1"/>
  <c r="I333" i="2"/>
  <c r="J333" i="2" s="1"/>
  <c r="I230" i="2"/>
  <c r="J230" i="2" s="1"/>
  <c r="I83" i="2"/>
  <c r="J83" i="2" s="1"/>
  <c r="J10" i="2"/>
  <c r="I299" i="2"/>
  <c r="L299" i="2" s="1"/>
  <c r="I78" i="2"/>
  <c r="J78" i="2" s="1"/>
  <c r="I103" i="2"/>
  <c r="J103" i="2" s="1"/>
  <c r="I13" i="2"/>
  <c r="J13" i="2" s="1"/>
  <c r="I213" i="2"/>
  <c r="J213" i="2" s="1"/>
  <c r="I328" i="2"/>
  <c r="J328" i="2" s="1"/>
  <c r="I226" i="2"/>
  <c r="J226" i="2" s="1"/>
  <c r="I298" i="2"/>
  <c r="I325" i="2"/>
  <c r="J325" i="2" s="1"/>
  <c r="I50" i="2"/>
  <c r="J50" i="2" s="1"/>
  <c r="I234" i="2"/>
  <c r="J234" i="2" s="1"/>
  <c r="I233" i="2"/>
  <c r="L233" i="2" s="1"/>
  <c r="I232" i="2"/>
  <c r="L232" i="2" s="1"/>
  <c r="I188" i="2"/>
  <c r="J188" i="2" s="1"/>
  <c r="I332" i="2"/>
  <c r="G341" i="2"/>
  <c r="G342" i="2"/>
  <c r="I12" i="2"/>
  <c r="J12" i="2" s="1"/>
  <c r="G340" i="2"/>
  <c r="I46" i="2"/>
  <c r="J46" i="2" s="1"/>
  <c r="I108" i="2"/>
  <c r="J108" i="2" s="1"/>
  <c r="I257" i="2"/>
  <c r="J257" i="2" s="1"/>
  <c r="I289" i="2"/>
  <c r="J289" i="2" s="1"/>
  <c r="I117" i="2"/>
  <c r="J117" i="2" s="1"/>
  <c r="I119" i="2"/>
  <c r="L119" i="2" s="1"/>
  <c r="I310" i="2"/>
  <c r="J310" i="2" s="1"/>
  <c r="I168" i="2"/>
  <c r="L168" i="2" s="1"/>
  <c r="I113" i="2"/>
  <c r="J113" i="2" s="1"/>
  <c r="I87" i="2"/>
  <c r="J87" i="2" s="1"/>
  <c r="I65" i="2"/>
  <c r="J65" i="2" s="1"/>
  <c r="I246" i="2"/>
  <c r="J246" i="2" s="1"/>
  <c r="I287" i="2"/>
  <c r="L287" i="2" s="1"/>
  <c r="I41" i="2"/>
  <c r="J41" i="2" s="1"/>
  <c r="I248" i="2"/>
  <c r="L248" i="2" s="1"/>
  <c r="I281" i="2"/>
  <c r="J281" i="2" s="1"/>
  <c r="L110" i="2" l="1"/>
  <c r="J170" i="2"/>
  <c r="L24" i="2"/>
  <c r="L9" i="2"/>
  <c r="I345" i="2"/>
  <c r="J243" i="2"/>
  <c r="L196" i="2"/>
  <c r="J31" i="2"/>
  <c r="L177" i="2"/>
  <c r="L64" i="2"/>
  <c r="L33" i="2"/>
  <c r="J100" i="2"/>
  <c r="L228" i="2"/>
  <c r="L330" i="2"/>
  <c r="L63" i="2"/>
  <c r="L265" i="2"/>
  <c r="L142" i="2"/>
  <c r="L217" i="2"/>
  <c r="L314" i="2"/>
  <c r="L104" i="2"/>
  <c r="L93" i="2"/>
  <c r="L300" i="2"/>
  <c r="L61" i="2"/>
  <c r="L75" i="2"/>
  <c r="L221" i="2"/>
  <c r="L48" i="2"/>
  <c r="L115" i="2"/>
  <c r="L62" i="2"/>
  <c r="L51" i="2"/>
  <c r="L19" i="2"/>
  <c r="L272" i="2"/>
  <c r="L303" i="2"/>
  <c r="L128" i="2"/>
  <c r="L335" i="2"/>
  <c r="J308" i="2"/>
  <c r="L235" i="2"/>
  <c r="L252" i="2"/>
  <c r="L114" i="2"/>
  <c r="L27" i="2"/>
  <c r="L288" i="2"/>
  <c r="L49" i="2"/>
  <c r="L260" i="2"/>
  <c r="L96" i="2"/>
  <c r="J218" i="2"/>
  <c r="J175" i="2"/>
  <c r="J327" i="2"/>
  <c r="J153" i="2"/>
  <c r="J23" i="2"/>
  <c r="L107" i="2"/>
  <c r="L54" i="2"/>
  <c r="L269" i="2"/>
  <c r="L156" i="2"/>
  <c r="L171" i="2"/>
  <c r="L262" i="2"/>
  <c r="L154" i="2"/>
  <c r="L202" i="2"/>
  <c r="L180" i="2"/>
  <c r="L283" i="2"/>
  <c r="J205" i="2"/>
  <c r="L76" i="2"/>
  <c r="L109" i="2"/>
  <c r="L85" i="2"/>
  <c r="L193" i="2"/>
  <c r="L334" i="2"/>
  <c r="L169" i="2"/>
  <c r="L258" i="2"/>
  <c r="L158" i="2"/>
  <c r="L34" i="2"/>
  <c r="L268" i="2"/>
  <c r="J60" i="2"/>
  <c r="J130" i="2"/>
  <c r="L45" i="2"/>
  <c r="L241" i="2"/>
  <c r="L208" i="2"/>
  <c r="L32" i="2"/>
  <c r="L163" i="2"/>
  <c r="L322" i="2"/>
  <c r="J236" i="2"/>
  <c r="J125" i="2"/>
  <c r="L194" i="2"/>
  <c r="L319" i="2"/>
  <c r="L29" i="2"/>
  <c r="J9" i="2"/>
  <c r="L71" i="2"/>
  <c r="L320" i="2"/>
  <c r="L47" i="2"/>
  <c r="J55" i="2"/>
  <c r="L35" i="2"/>
  <c r="L133" i="2"/>
  <c r="J290" i="2"/>
  <c r="L56" i="2"/>
  <c r="L86" i="2"/>
  <c r="J280" i="2"/>
  <c r="L103" i="2"/>
  <c r="L74" i="2"/>
  <c r="L173" i="2"/>
  <c r="L67" i="2"/>
  <c r="L84" i="2"/>
  <c r="L183" i="2"/>
  <c r="L311" i="2"/>
  <c r="L147" i="2"/>
  <c r="L11" i="2"/>
  <c r="L102" i="2"/>
  <c r="L225" i="2"/>
  <c r="J16" i="2"/>
  <c r="J190" i="2"/>
  <c r="L216" i="2"/>
  <c r="L97" i="2"/>
  <c r="L259" i="2"/>
  <c r="L36" i="2"/>
  <c r="L165" i="2"/>
  <c r="L182" i="2"/>
  <c r="L307" i="2"/>
  <c r="L124" i="2"/>
  <c r="L136" i="2"/>
  <c r="L145" i="2"/>
  <c r="L144" i="2"/>
  <c r="L184" i="2"/>
  <c r="J197" i="2"/>
  <c r="L161" i="2"/>
  <c r="L101" i="2"/>
  <c r="L189" i="2"/>
  <c r="J138" i="2"/>
  <c r="J210" i="2"/>
  <c r="L131" i="2"/>
  <c r="L240" i="2"/>
  <c r="L137" i="2"/>
  <c r="L178" i="2"/>
  <c r="L99" i="2"/>
  <c r="L215" i="2"/>
  <c r="L53" i="2"/>
  <c r="L312" i="2"/>
  <c r="L275" i="2"/>
  <c r="L14" i="2"/>
  <c r="L212" i="2"/>
  <c r="L282" i="2"/>
  <c r="L121" i="2"/>
  <c r="L89" i="2"/>
  <c r="L326" i="2"/>
  <c r="L317" i="2"/>
  <c r="L204" i="2"/>
  <c r="L139" i="2"/>
  <c r="L98" i="2"/>
  <c r="L21" i="2"/>
  <c r="L143" i="2"/>
  <c r="L273" i="2"/>
  <c r="L79" i="2"/>
  <c r="G343" i="2"/>
  <c r="J249" i="2"/>
  <c r="L66" i="2"/>
  <c r="L329" i="2"/>
  <c r="L164" i="2"/>
  <c r="L304" i="2"/>
  <c r="L206" i="2"/>
  <c r="L245" i="2"/>
  <c r="L195" i="2"/>
  <c r="L95" i="2"/>
  <c r="L209" i="2"/>
  <c r="L256" i="2"/>
  <c r="L162" i="2"/>
  <c r="L292" i="2"/>
  <c r="L92" i="2"/>
  <c r="L224" i="2"/>
  <c r="L200" i="2"/>
  <c r="L274" i="2"/>
  <c r="L264" i="2"/>
  <c r="L237" i="2"/>
  <c r="L238" i="2"/>
  <c r="L70" i="2"/>
  <c r="L187" i="2"/>
  <c r="L219" i="2"/>
  <c r="L22" i="2"/>
  <c r="L297" i="2"/>
  <c r="L77" i="2"/>
  <c r="L148" i="2"/>
  <c r="L318" i="2"/>
  <c r="L127" i="2"/>
  <c r="L278" i="2"/>
  <c r="L229" i="2"/>
  <c r="L286" i="2"/>
  <c r="L179" i="2"/>
  <c r="L295" i="2"/>
  <c r="L181" i="2"/>
  <c r="L222" i="2"/>
  <c r="J141" i="2"/>
  <c r="L134" i="2"/>
  <c r="L82" i="2"/>
  <c r="L150" i="2"/>
  <c r="L198" i="2"/>
  <c r="L291" i="2"/>
  <c r="L321" i="2"/>
  <c r="L59" i="2"/>
  <c r="L263" i="2"/>
  <c r="L242" i="2"/>
  <c r="L15" i="2"/>
  <c r="L91" i="2"/>
  <c r="L279" i="2"/>
  <c r="L296" i="2"/>
  <c r="L44" i="2"/>
  <c r="L220" i="2"/>
  <c r="L277" i="2"/>
  <c r="L174" i="2"/>
  <c r="L253" i="2"/>
  <c r="L172" i="2"/>
  <c r="L271" i="2"/>
  <c r="L201" i="2"/>
  <c r="L155" i="2"/>
  <c r="L94" i="2"/>
  <c r="L188" i="2"/>
  <c r="L333" i="2"/>
  <c r="L43" i="2"/>
  <c r="L294" i="2"/>
  <c r="L231" i="2"/>
  <c r="L123" i="2"/>
  <c r="L167" i="2"/>
  <c r="L325" i="2"/>
  <c r="J157" i="2"/>
  <c r="L157" i="2"/>
  <c r="J160" i="2"/>
  <c r="L160" i="2"/>
  <c r="L112" i="2"/>
  <c r="J232" i="2"/>
  <c r="L40" i="2"/>
  <c r="J152" i="2"/>
  <c r="L254" i="2"/>
  <c r="L234" i="2"/>
  <c r="L52" i="2"/>
  <c r="L276" i="2"/>
  <c r="L78" i="2"/>
  <c r="L69" i="2"/>
  <c r="J166" i="2"/>
  <c r="J73" i="2"/>
  <c r="L13" i="2"/>
  <c r="L250" i="2"/>
  <c r="L83" i="2"/>
  <c r="J227" i="2"/>
  <c r="L120" i="2"/>
  <c r="L81" i="2"/>
  <c r="L213" i="2"/>
  <c r="L58" i="2"/>
  <c r="L257" i="2"/>
  <c r="L301" i="2"/>
  <c r="L176" i="2"/>
  <c r="L316" i="2"/>
  <c r="L26" i="2"/>
  <c r="L267" i="2"/>
  <c r="L302" i="2"/>
  <c r="L309" i="2"/>
  <c r="L149" i="2"/>
  <c r="L247" i="2"/>
  <c r="L266" i="2"/>
  <c r="L126" i="2"/>
  <c r="L285" i="2"/>
  <c r="L207" i="2"/>
  <c r="L50" i="2"/>
  <c r="L90" i="2"/>
  <c r="L214" i="2"/>
  <c r="L129" i="2"/>
  <c r="L211" i="2"/>
  <c r="J135" i="2"/>
  <c r="L261" i="2"/>
  <c r="L191" i="2"/>
  <c r="L323" i="2"/>
  <c r="L186" i="2"/>
  <c r="L305" i="2"/>
  <c r="L42" i="2"/>
  <c r="L106" i="2"/>
  <c r="L331" i="2"/>
  <c r="L30" i="2"/>
  <c r="L159" i="2"/>
  <c r="L251" i="2"/>
  <c r="L192" i="2"/>
  <c r="L270" i="2"/>
  <c r="L203" i="2"/>
  <c r="L37" i="2"/>
  <c r="L315" i="2"/>
  <c r="L118" i="2"/>
  <c r="L18" i="2"/>
  <c r="L80" i="2"/>
  <c r="L57" i="2"/>
  <c r="L41" i="2"/>
  <c r="L324" i="2"/>
  <c r="L284" i="2"/>
  <c r="L116" i="2"/>
  <c r="L28" i="2"/>
  <c r="L255" i="2"/>
  <c r="L17" i="2"/>
  <c r="L306" i="2"/>
  <c r="L88" i="2"/>
  <c r="L244" i="2"/>
  <c r="L25" i="2"/>
  <c r="L151" i="2"/>
  <c r="L199" i="2"/>
  <c r="L72" i="2"/>
  <c r="J313" i="2"/>
  <c r="L12" i="2"/>
  <c r="L328" i="2"/>
  <c r="L226" i="2"/>
  <c r="L132" i="2"/>
  <c r="L111" i="2"/>
  <c r="L39" i="2"/>
  <c r="L293" i="2"/>
  <c r="L108" i="2"/>
  <c r="L65" i="2"/>
  <c r="L223" i="2"/>
  <c r="L113" i="2"/>
  <c r="L87" i="2"/>
  <c r="L239" i="2"/>
  <c r="L289" i="2"/>
  <c r="J168" i="2"/>
  <c r="J287" i="2"/>
  <c r="J233" i="2"/>
  <c r="J299" i="2"/>
  <c r="L185" i="2"/>
  <c r="L281" i="2"/>
  <c r="J248" i="2"/>
  <c r="J119" i="2"/>
  <c r="L140" i="2"/>
  <c r="L46" i="2"/>
  <c r="L310" i="2"/>
  <c r="L246" i="2"/>
  <c r="L117" i="2"/>
  <c r="L298" i="2"/>
  <c r="J298" i="2"/>
  <c r="L332" i="2"/>
  <c r="J332" i="2"/>
  <c r="L230" i="2"/>
  <c r="J122" i="2"/>
  <c r="L68" i="2"/>
  <c r="J105" i="2"/>
  <c r="L38" i="2"/>
  <c r="L340" i="2" l="1"/>
  <c r="J336" i="2"/>
  <c r="L342" i="2"/>
  <c r="L341" i="2"/>
  <c r="L339" i="2"/>
  <c r="F350" i="2" l="1"/>
  <c r="L343" i="2"/>
</calcChain>
</file>

<file path=xl/sharedStrings.xml><?xml version="1.0" encoding="utf-8"?>
<sst xmlns="http://schemas.openxmlformats.org/spreadsheetml/2006/main" count="1038" uniqueCount="697">
  <si>
    <t>CAL</t>
  </si>
  <si>
    <t>AGWSR</t>
  </si>
  <si>
    <t>HLV</t>
  </si>
  <si>
    <t>BCLUW</t>
  </si>
  <si>
    <t>GMG</t>
  </si>
  <si>
    <t>PCM</t>
  </si>
  <si>
    <t>Average</t>
  </si>
  <si>
    <t>Median</t>
  </si>
  <si>
    <t>Maximum</t>
  </si>
  <si>
    <t>Minimum</t>
  </si>
  <si>
    <t>Range</t>
  </si>
  <si>
    <t>Total</t>
  </si>
  <si>
    <t>Number of Districts Receiving Aid</t>
  </si>
  <si>
    <t>Funds Available:</t>
  </si>
  <si>
    <t xml:space="preserve">  Property Tax Equity and Relief Fund</t>
  </si>
  <si>
    <t xml:space="preserve">  State Appropriation</t>
  </si>
  <si>
    <t>CAM</t>
  </si>
  <si>
    <t>Max Reduction/Statewide Average</t>
  </si>
  <si>
    <t>Aid and Levy Worksheet Line 8.31</t>
  </si>
  <si>
    <t xml:space="preserve">Adjusted Additional Property Tax Aid; Iowa Code 257.4(1b) </t>
  </si>
  <si>
    <t xml:space="preserve">Adjusted Additional Property Tax Levy Rate Reduction </t>
  </si>
  <si>
    <t>Statewide Maximum Adjusted Additional Property Tax Levy Rate</t>
  </si>
  <si>
    <t>Note:  The Adjusted Additional Levy is calculated using total district weighted enrollment multiplied by the state cost per pupil and multiplied by 12.5%.  Starting in FY 2014, the Property Tax Replacement Payment is deducted.</t>
  </si>
  <si>
    <t xml:space="preserve">Adjusted Additional Levy Rate </t>
  </si>
  <si>
    <t>Adjusted Additional Property Tax Aid</t>
  </si>
  <si>
    <t>Adjusted Additional Levy Rate FY17 AFTER Reductions</t>
  </si>
  <si>
    <t>L827</t>
  </si>
  <si>
    <t>L601</t>
  </si>
  <si>
    <t>PTER Transfer From Joel Phipps - DOR</t>
  </si>
  <si>
    <t>L825</t>
  </si>
  <si>
    <t>Adjusted Additional Property Tax Dollar Levy Less PTRP - Hide</t>
  </si>
  <si>
    <t>Check - must be positive</t>
  </si>
  <si>
    <t>Paste in values from Aid and levy for Line 6.1, 8.25 and 8.27.  You could calculate line 8.27 from 6.1 and 8.25 if needed</t>
  </si>
  <si>
    <t>Use solver to calculate the maximum by down, then adjust if more money than available is spent.</t>
  </si>
  <si>
    <t>FiscalYear</t>
  </si>
  <si>
    <t>Dist</t>
  </si>
  <si>
    <t>DistrictNumber</t>
  </si>
  <si>
    <t>NAME</t>
  </si>
  <si>
    <t>0018</t>
  </si>
  <si>
    <t>0027</t>
  </si>
  <si>
    <t>0009</t>
  </si>
  <si>
    <t>0441</t>
  </si>
  <si>
    <t>AHSTW</t>
  </si>
  <si>
    <t>0063</t>
  </si>
  <si>
    <t>0072</t>
  </si>
  <si>
    <t>0081</t>
  </si>
  <si>
    <t>0099</t>
  </si>
  <si>
    <t>0108</t>
  </si>
  <si>
    <t>0126</t>
  </si>
  <si>
    <t>0135</t>
  </si>
  <si>
    <t>0171</t>
  </si>
  <si>
    <t>0225</t>
  </si>
  <si>
    <t>0234</t>
  </si>
  <si>
    <t>0243</t>
  </si>
  <si>
    <t>0261</t>
  </si>
  <si>
    <t>0279</t>
  </si>
  <si>
    <t>0355</t>
  </si>
  <si>
    <t>0387</t>
  </si>
  <si>
    <t>0414</t>
  </si>
  <si>
    <t>0472</t>
  </si>
  <si>
    <t>0513</t>
  </si>
  <si>
    <t>0540</t>
  </si>
  <si>
    <t>0549</t>
  </si>
  <si>
    <t>0576</t>
  </si>
  <si>
    <t>0585</t>
  </si>
  <si>
    <t>0594</t>
  </si>
  <si>
    <t>0603</t>
  </si>
  <si>
    <t>0609</t>
  </si>
  <si>
    <t>0621</t>
  </si>
  <si>
    <t>0720</t>
  </si>
  <si>
    <t>0729</t>
  </si>
  <si>
    <t>0747</t>
  </si>
  <si>
    <t>1917</t>
  </si>
  <si>
    <t>0846</t>
  </si>
  <si>
    <t>0882</t>
  </si>
  <si>
    <t>0916</t>
  </si>
  <si>
    <t>0918</t>
  </si>
  <si>
    <t>0914</t>
  </si>
  <si>
    <t>0936</t>
  </si>
  <si>
    <t>0977</t>
  </si>
  <si>
    <t>0981</t>
  </si>
  <si>
    <t>0999</t>
  </si>
  <si>
    <t>1044</t>
  </si>
  <si>
    <t>1053</t>
  </si>
  <si>
    <t>1062</t>
  </si>
  <si>
    <t>1071</t>
  </si>
  <si>
    <t>1089</t>
  </si>
  <si>
    <t>1080</t>
  </si>
  <si>
    <t>1082</t>
  </si>
  <si>
    <t>1093</t>
  </si>
  <si>
    <t>1079</t>
  </si>
  <si>
    <t>1095</t>
  </si>
  <si>
    <t>4772</t>
  </si>
  <si>
    <t>1107</t>
  </si>
  <si>
    <t>1116</t>
  </si>
  <si>
    <t>1134</t>
  </si>
  <si>
    <t>1152</t>
  </si>
  <si>
    <t>1197</t>
  </si>
  <si>
    <t>1206</t>
  </si>
  <si>
    <t>1211</t>
  </si>
  <si>
    <t>1215</t>
  </si>
  <si>
    <t>1218</t>
  </si>
  <si>
    <t>2763</t>
  </si>
  <si>
    <t>1221</t>
  </si>
  <si>
    <t>1233</t>
  </si>
  <si>
    <t>1278</t>
  </si>
  <si>
    <t>1332</t>
  </si>
  <si>
    <t>1337</t>
  </si>
  <si>
    <t>1350</t>
  </si>
  <si>
    <t>1359</t>
  </si>
  <si>
    <t>1368</t>
  </si>
  <si>
    <t>1413</t>
  </si>
  <si>
    <t>1431</t>
  </si>
  <si>
    <t>1476</t>
  </si>
  <si>
    <t>1503</t>
  </si>
  <si>
    <t>1576</t>
  </si>
  <si>
    <t>1602</t>
  </si>
  <si>
    <t>1611</t>
  </si>
  <si>
    <t>1619</t>
  </si>
  <si>
    <t>1638</t>
  </si>
  <si>
    <t>1675</t>
  </si>
  <si>
    <t>1701</t>
  </si>
  <si>
    <t>1719</t>
  </si>
  <si>
    <t>1737</t>
  </si>
  <si>
    <t>1782</t>
  </si>
  <si>
    <t>1791</t>
  </si>
  <si>
    <t>1863</t>
  </si>
  <si>
    <t>1908</t>
  </si>
  <si>
    <t>1926</t>
  </si>
  <si>
    <t>1944</t>
  </si>
  <si>
    <t>1953</t>
  </si>
  <si>
    <t>1963</t>
  </si>
  <si>
    <t>3582</t>
  </si>
  <si>
    <t>1968</t>
  </si>
  <si>
    <t>3978</t>
  </si>
  <si>
    <t>6741</t>
  </si>
  <si>
    <t>1970</t>
  </si>
  <si>
    <t>1972</t>
  </si>
  <si>
    <t>1965</t>
  </si>
  <si>
    <t>0657</t>
  </si>
  <si>
    <t>1989</t>
  </si>
  <si>
    <t>2007</t>
  </si>
  <si>
    <t>2088</t>
  </si>
  <si>
    <t>2097</t>
  </si>
  <si>
    <t>2113</t>
  </si>
  <si>
    <t>2124</t>
  </si>
  <si>
    <t>2151</t>
  </si>
  <si>
    <t>2169</t>
  </si>
  <si>
    <t>2295</t>
  </si>
  <si>
    <t>2313</t>
  </si>
  <si>
    <t>2322</t>
  </si>
  <si>
    <t>2369</t>
  </si>
  <si>
    <t>2376</t>
  </si>
  <si>
    <t>2403</t>
  </si>
  <si>
    <t>2457</t>
  </si>
  <si>
    <t>2466</t>
  </si>
  <si>
    <t>2493</t>
  </si>
  <si>
    <t>2502</t>
  </si>
  <si>
    <t>2511</t>
  </si>
  <si>
    <t>2520</t>
  </si>
  <si>
    <t>2682</t>
  </si>
  <si>
    <t>2556</t>
  </si>
  <si>
    <t>3195</t>
  </si>
  <si>
    <t>2709</t>
  </si>
  <si>
    <t>2718</t>
  </si>
  <si>
    <t>2727</t>
  </si>
  <si>
    <t>2754</t>
  </si>
  <si>
    <t>2772</t>
  </si>
  <si>
    <t>2781</t>
  </si>
  <si>
    <t>2826</t>
  </si>
  <si>
    <t>2846</t>
  </si>
  <si>
    <t>2862</t>
  </si>
  <si>
    <t>2977</t>
  </si>
  <si>
    <t>2988</t>
  </si>
  <si>
    <t>2766</t>
  </si>
  <si>
    <t>3029</t>
  </si>
  <si>
    <t>3033</t>
  </si>
  <si>
    <t>3042</t>
  </si>
  <si>
    <t>3060</t>
  </si>
  <si>
    <t>3168</t>
  </si>
  <si>
    <t>3105</t>
  </si>
  <si>
    <t>3114</t>
  </si>
  <si>
    <t>3119</t>
  </si>
  <si>
    <t>3141</t>
  </si>
  <si>
    <t>3150</t>
  </si>
  <si>
    <t>3154</t>
  </si>
  <si>
    <t>3186</t>
  </si>
  <si>
    <t>3204</t>
  </si>
  <si>
    <t>3231</t>
  </si>
  <si>
    <t>3312</t>
  </si>
  <si>
    <t>3330</t>
  </si>
  <si>
    <t>3348</t>
  </si>
  <si>
    <t>3375</t>
  </si>
  <si>
    <t>3420</t>
  </si>
  <si>
    <t>3465</t>
  </si>
  <si>
    <t>3537</t>
  </si>
  <si>
    <t>3555</t>
  </si>
  <si>
    <t>3600</t>
  </si>
  <si>
    <t>3609</t>
  </si>
  <si>
    <t>3645</t>
  </si>
  <si>
    <t>3715</t>
  </si>
  <si>
    <t>3744</t>
  </si>
  <si>
    <t>3798</t>
  </si>
  <si>
    <t>3816</t>
  </si>
  <si>
    <t>3841</t>
  </si>
  <si>
    <t>3897</t>
  </si>
  <si>
    <t>3906</t>
  </si>
  <si>
    <t>3942</t>
  </si>
  <si>
    <t>4023</t>
  </si>
  <si>
    <t>4033</t>
  </si>
  <si>
    <t>4041</t>
  </si>
  <si>
    <t>4043</t>
  </si>
  <si>
    <t>4068</t>
  </si>
  <si>
    <t>4086</t>
  </si>
  <si>
    <t>4104</t>
  </si>
  <si>
    <t>4122</t>
  </si>
  <si>
    <t>4131</t>
  </si>
  <si>
    <t>4203</t>
  </si>
  <si>
    <t>4212</t>
  </si>
  <si>
    <t>4419</t>
  </si>
  <si>
    <t>4269</t>
  </si>
  <si>
    <t>4271</t>
  </si>
  <si>
    <t>4356</t>
  </si>
  <si>
    <t>4149</t>
  </si>
  <si>
    <t>4437</t>
  </si>
  <si>
    <t>4446</t>
  </si>
  <si>
    <t>4491</t>
  </si>
  <si>
    <t>4505</t>
  </si>
  <si>
    <t>4509</t>
  </si>
  <si>
    <t>4518</t>
  </si>
  <si>
    <t>4527</t>
  </si>
  <si>
    <t>4536</t>
  </si>
  <si>
    <t>4554</t>
  </si>
  <si>
    <t>4572</t>
  </si>
  <si>
    <t>4581</t>
  </si>
  <si>
    <t>4599</t>
  </si>
  <si>
    <t>4617</t>
  </si>
  <si>
    <t>4662</t>
  </si>
  <si>
    <t>4689</t>
  </si>
  <si>
    <t>4644</t>
  </si>
  <si>
    <t>4725</t>
  </si>
  <si>
    <t>2673</t>
  </si>
  <si>
    <t>0153</t>
  </si>
  <si>
    <t>3691</t>
  </si>
  <si>
    <t>4774</t>
  </si>
  <si>
    <t>0873</t>
  </si>
  <si>
    <t>4778</t>
  </si>
  <si>
    <t>4777</t>
  </si>
  <si>
    <t>4776</t>
  </si>
  <si>
    <t>4779</t>
  </si>
  <si>
    <t>4784</t>
  </si>
  <si>
    <t>4785</t>
  </si>
  <si>
    <t>0333</t>
  </si>
  <si>
    <t>4773</t>
  </si>
  <si>
    <t>4788</t>
  </si>
  <si>
    <t>4797</t>
  </si>
  <si>
    <t>4860</t>
  </si>
  <si>
    <t>4869</t>
  </si>
  <si>
    <t>4878</t>
  </si>
  <si>
    <t>4890</t>
  </si>
  <si>
    <t>4905</t>
  </si>
  <si>
    <t>4978</t>
  </si>
  <si>
    <t>4995</t>
  </si>
  <si>
    <t>5013</t>
  </si>
  <si>
    <t>5049</t>
  </si>
  <si>
    <t>5121</t>
  </si>
  <si>
    <t>5139</t>
  </si>
  <si>
    <t>5319</t>
  </si>
  <si>
    <t>5160</t>
  </si>
  <si>
    <t>5163</t>
  </si>
  <si>
    <t>5166</t>
  </si>
  <si>
    <t>5184</t>
  </si>
  <si>
    <t>5250</t>
  </si>
  <si>
    <t>5256</t>
  </si>
  <si>
    <t>5283</t>
  </si>
  <si>
    <t>5310</t>
  </si>
  <si>
    <t>5323</t>
  </si>
  <si>
    <t>5325</t>
  </si>
  <si>
    <t>5463</t>
  </si>
  <si>
    <t>5486</t>
  </si>
  <si>
    <t>5508</t>
  </si>
  <si>
    <t>1975</t>
  </si>
  <si>
    <t>4824</t>
  </si>
  <si>
    <t>5510</t>
  </si>
  <si>
    <t>5607</t>
  </si>
  <si>
    <t>5643</t>
  </si>
  <si>
    <t>5697</t>
  </si>
  <si>
    <t>5724</t>
  </si>
  <si>
    <t>5805</t>
  </si>
  <si>
    <t>5823</t>
  </si>
  <si>
    <t>5832</t>
  </si>
  <si>
    <t>5877</t>
  </si>
  <si>
    <t>5895</t>
  </si>
  <si>
    <t>5949</t>
  </si>
  <si>
    <t>5976</t>
  </si>
  <si>
    <t>5994</t>
  </si>
  <si>
    <t>6003</t>
  </si>
  <si>
    <t>6012</t>
  </si>
  <si>
    <t>6030</t>
  </si>
  <si>
    <t>6048</t>
  </si>
  <si>
    <t>6035</t>
  </si>
  <si>
    <t>6039</t>
  </si>
  <si>
    <t>6093</t>
  </si>
  <si>
    <t>6091</t>
  </si>
  <si>
    <t>6095</t>
  </si>
  <si>
    <t>5157</t>
  </si>
  <si>
    <t>6099</t>
  </si>
  <si>
    <t>6097</t>
  </si>
  <si>
    <t>6098</t>
  </si>
  <si>
    <t>6100</t>
  </si>
  <si>
    <t>6101</t>
  </si>
  <si>
    <t>6094</t>
  </si>
  <si>
    <t>6096</t>
  </si>
  <si>
    <t>6102</t>
  </si>
  <si>
    <t>6120</t>
  </si>
  <si>
    <t>6138</t>
  </si>
  <si>
    <t>5751</t>
  </si>
  <si>
    <t>6165</t>
  </si>
  <si>
    <t>6175</t>
  </si>
  <si>
    <t>6219</t>
  </si>
  <si>
    <t>6246</t>
  </si>
  <si>
    <t>6273</t>
  </si>
  <si>
    <t>6408</t>
  </si>
  <si>
    <t>6453</t>
  </si>
  <si>
    <t>6460</t>
  </si>
  <si>
    <t>6462</t>
  </si>
  <si>
    <t>6471</t>
  </si>
  <si>
    <t>6509</t>
  </si>
  <si>
    <t>6512</t>
  </si>
  <si>
    <t>6516</t>
  </si>
  <si>
    <t>6534</t>
  </si>
  <si>
    <t>1935</t>
  </si>
  <si>
    <t>6536</t>
  </si>
  <si>
    <t>6561</t>
  </si>
  <si>
    <t>6579</t>
  </si>
  <si>
    <t>6592</t>
  </si>
  <si>
    <t>6615</t>
  </si>
  <si>
    <t>6651</t>
  </si>
  <si>
    <t>6660</t>
  </si>
  <si>
    <t>6700</t>
  </si>
  <si>
    <t>6759</t>
  </si>
  <si>
    <t>6762</t>
  </si>
  <si>
    <t>6768</t>
  </si>
  <si>
    <t>6795</t>
  </si>
  <si>
    <t>6822</t>
  </si>
  <si>
    <t>6840</t>
  </si>
  <si>
    <t>6854</t>
  </si>
  <si>
    <t>6867</t>
  </si>
  <si>
    <t>6921</t>
  </si>
  <si>
    <t>6930</t>
  </si>
  <si>
    <t>6937</t>
  </si>
  <si>
    <t>6943</t>
  </si>
  <si>
    <t>6264</t>
  </si>
  <si>
    <t>6950</t>
  </si>
  <si>
    <t>6957</t>
  </si>
  <si>
    <t>5922</t>
  </si>
  <si>
    <t>0819</t>
  </si>
  <si>
    <t>6969</t>
  </si>
  <si>
    <t>6975</t>
  </si>
  <si>
    <t>6983</t>
  </si>
  <si>
    <t>6985</t>
  </si>
  <si>
    <t>6987</t>
  </si>
  <si>
    <t>6990</t>
  </si>
  <si>
    <t>6961</t>
  </si>
  <si>
    <t>6992</t>
  </si>
  <si>
    <t>7002</t>
  </si>
  <si>
    <t>7029</t>
  </si>
  <si>
    <t>7038</t>
  </si>
  <si>
    <t>7047</t>
  </si>
  <si>
    <t>7056</t>
  </si>
  <si>
    <t>7092</t>
  </si>
  <si>
    <t>7098</t>
  </si>
  <si>
    <t>7110</t>
  </si>
  <si>
    <t>Adair-Casey</t>
  </si>
  <si>
    <t>Adel-Desoto-Minburn</t>
  </si>
  <si>
    <t>Akron-Westfield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</si>
  <si>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</si>
  <si>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</si>
  <si>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</si>
  <si>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</si>
  <si>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</si>
  <si>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</si>
  <si>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</si>
  <si>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</si>
  <si>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</si>
  <si>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</si>
  <si>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</si>
  <si>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</si>
  <si>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</si>
  <si>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</si>
  <si>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</si>
  <si>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</si>
  <si>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Ballard</t>
  </si>
  <si>
    <t>Baxter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</si>
  <si>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</si>
  <si>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</si>
  <si>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</si>
  <si>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</si>
  <si>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</si>
  <si>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</si>
  <si>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</si>
  <si>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Eddyville-Blakesburg-Fremont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</si>
  <si>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</si>
  <si>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</si>
  <si>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</si>
  <si>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</si>
  <si>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</si>
  <si>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</si>
  <si>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</si>
  <si>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</si>
  <si>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</si>
  <si>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</si>
  <si>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</si>
  <si>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</si>
  <si>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</si>
  <si>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</si>
  <si>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</si>
  <si>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</si>
  <si>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 Clayton</t>
  </si>
  <si>
    <t>Central De 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</si>
  <si>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</si>
  <si>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</si>
  <si>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</si>
  <si>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</si>
  <si>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</si>
  <si>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</si>
  <si>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</si>
  <si>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</si>
  <si>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</si>
  <si>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</si>
  <si>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</si>
  <si>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</si>
  <si>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Creek-Amana</t>
  </si>
  <si>
    <t>Clear Lake</t>
  </si>
  <si>
    <t>Clinton</t>
  </si>
  <si>
    <t>Colfax-Mingo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</si>
  <si>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</si>
  <si>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</si>
  <si>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</si>
  <si>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</si>
  <si>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</si>
  <si>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</si>
  <si>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</si>
  <si>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</si>
  <si>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</si>
  <si>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</si>
  <si>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</si>
  <si>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</si>
  <si>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</si>
  <si>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</si>
  <si>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</si>
  <si>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</si>
  <si>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</si>
  <si>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</si>
  <si>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</si>
  <si>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</si>
  <si>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Boyer Valley</t>
  </si>
  <si>
    <t>Durant</t>
  </si>
  <si>
    <t>Union</t>
  </si>
  <si>
    <t>Eagle Grove</t>
  </si>
  <si>
    <t>Earlham</t>
  </si>
  <si>
    <t>East Buchanan</t>
  </si>
  <si>
    <t>Easton Valley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</si>
  <si>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</si>
  <si>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</si>
  <si>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</si>
  <si>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</si>
  <si>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</si>
  <si>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</si>
  <si>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</si>
  <si>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</si>
  <si>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Estherville-Lincoln Central</t>
  </si>
  <si>
    <t>Exira-Elk Horn-Kimballton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</si>
  <si>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</si>
  <si>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</si>
  <si>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</si>
  <si>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</si>
  <si>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</si>
  <si>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</si>
  <si>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</si>
  <si>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</si>
  <si>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</si>
  <si>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</si>
  <si>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</si>
  <si>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</si>
  <si>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</si>
  <si>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</si>
  <si>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</si>
  <si>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Grinnell-Newburg</t>
  </si>
  <si>
    <t>Griswold</t>
  </si>
  <si>
    <t>Grundy Center</t>
  </si>
  <si>
    <t>Guthrie Center</t>
  </si>
  <si>
    <t>Clayton Ridge</t>
  </si>
  <si>
    <t>Hamburg</t>
  </si>
  <si>
    <t>Hampton-Dumont</t>
  </si>
  <si>
    <t>Harlan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</si>
  <si>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</si>
  <si>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</si>
  <si>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</si>
  <si>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</si>
  <si>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</si>
  <si>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</si>
  <si>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</si>
  <si>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</si>
  <si>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</si>
  <si>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</si>
  <si>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</si>
  <si>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</si>
  <si>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</si>
  <si>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</si>
  <si>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Janesville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</si>
  <si>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</si>
  <si>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</si>
  <si>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</si>
  <si>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</si>
  <si>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</si>
  <si>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</si>
  <si>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</si>
  <si>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</si>
  <si>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</si>
  <si>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</si>
  <si>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</si>
  <si>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East Marshall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</si>
  <si>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</si>
  <si>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</si>
  <si>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</si>
  <si>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</si>
  <si>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</si>
  <si>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</si>
  <si>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</si>
  <si>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</si>
  <si>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</si>
  <si>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</si>
  <si>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</si>
  <si>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</si>
  <si>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>East Mills</t>
  </si>
  <si>
    <t>Manson-Northwest Webster</t>
  </si>
  <si>
    <t>Maple Valley-Anthon Oto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</si>
  <si>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</si>
  <si>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</si>
  <si>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</si>
  <si>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</si>
  <si>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</si>
  <si>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</si>
  <si>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</si>
  <si>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</si>
  <si>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</si>
  <si>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</si>
  <si>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</si>
  <si>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</si>
  <si>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</si>
  <si>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</si>
  <si>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</si>
  <si>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</si>
  <si>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</si>
  <si>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</si>
  <si>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</si>
  <si>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</si>
  <si>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</si>
  <si>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</si>
  <si>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</si>
  <si>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</si>
  <si>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</si>
  <si>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</si>
  <si>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</si>
  <si>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</si>
  <si>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</si>
  <si>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</si>
  <si>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</si>
  <si>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</si>
  <si>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Mahaska</t>
  </si>
  <si>
    <t>North Linn</t>
  </si>
  <si>
    <t>North Kossuth</t>
  </si>
  <si>
    <t>North Polk</t>
  </si>
  <si>
    <t>North Scott</t>
  </si>
  <si>
    <t>North Tama</t>
  </si>
  <si>
    <t>Northwood-Kensett</t>
  </si>
  <si>
    <t>Norwalk</t>
  </si>
  <si>
    <t>Riverside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</si>
  <si>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</si>
  <si>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</si>
  <si>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</si>
  <si>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</si>
  <si>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</si>
  <si>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</si>
  <si>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</si>
  <si>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</si>
  <si>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</si>
  <si>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</si>
  <si>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South O'Brien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</si>
  <si>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</si>
  <si>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</si>
  <si>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</si>
  <si>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</si>
  <si>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</si>
  <si>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</si>
  <si>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</si>
  <si>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</si>
  <si>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</si>
  <si>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</si>
  <si>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</si>
  <si>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Rock Valley</t>
  </si>
  <si>
    <t>Roland-Story</t>
  </si>
  <si>
    <t>Rudd-Rockford-Marble Rock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</si>
  <si>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</si>
  <si>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</si>
  <si>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</si>
  <si>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</si>
  <si>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</si>
  <si>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</si>
  <si>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</si>
  <si>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</si>
  <si>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</si>
  <si>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</si>
  <si>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</si>
  <si>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</si>
  <si>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</si>
  <si>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</si>
  <si>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City</t>
  </si>
  <si>
    <t>Sioux Central</t>
  </si>
  <si>
    <t>South Central Calhoun</t>
  </si>
  <si>
    <t>Solon</t>
  </si>
  <si>
    <t>Southeast Warren</t>
  </si>
  <si>
    <t>South Hamilton</t>
  </si>
  <si>
    <t>Southeast Webster-Grand</t>
  </si>
  <si>
    <t>South Page</t>
  </si>
  <si>
    <t>South Tama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</si>
  <si>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</si>
  <si>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</si>
  <si>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</si>
  <si>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</si>
  <si>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</si>
  <si>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</si>
  <si>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</si>
  <si>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</si>
  <si>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</si>
  <si>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</si>
  <si>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</si>
  <si>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</si>
  <si>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</si>
  <si>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</si>
  <si>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</si>
  <si>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</si>
  <si>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</si>
  <si>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</si>
  <si>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</si>
  <si>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</si>
  <si>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United</t>
  </si>
  <si>
    <t>Urbandale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</si>
  <si>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</si>
  <si>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</si>
  <si>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</si>
  <si>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</si>
  <si>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</si>
  <si>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</si>
  <si>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</si>
  <si>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</si>
  <si>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</si>
  <si>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</si>
  <si>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</si>
  <si>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</si>
  <si>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</si>
  <si>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</si>
  <si>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</si>
  <si>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</si>
  <si>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</si>
  <si>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Delaware Co</t>
  </si>
  <si>
    <t>West Des Moines</t>
  </si>
  <si>
    <t>Western Dubuque Co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</si>
  <si>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</si>
  <si>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</si>
  <si>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</si>
  <si>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</si>
  <si>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</si>
  <si>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</si>
  <si>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</si>
  <si>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</si>
  <si>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</si>
  <si>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</si>
  <si>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</si>
  <si>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</si>
  <si>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</si>
  <si>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</si>
  <si>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</si>
  <si>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Label</t>
  </si>
  <si>
    <t>Alta-Aurelia</t>
  </si>
  <si>
    <t>Calamus-Wheatland</t>
  </si>
  <si>
    <t>College Community</t>
  </si>
  <si>
    <t>IKM-Manning</t>
  </si>
  <si>
    <t>MFL Mar Mac</t>
  </si>
  <si>
    <t>North Fayette Valley</t>
  </si>
  <si>
    <t>Odebolt Arthur Battle Creek Ida Grove</t>
  </si>
  <si>
    <t>Van Buren County</t>
  </si>
  <si>
    <t>Original Amounts before CC</t>
  </si>
  <si>
    <t>changed</t>
  </si>
  <si>
    <t>Changed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</si>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</sst>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_);_(@_)"/>
    <numFmt numFmtId="166" formatCode="_(&quot;$&quot;* #,##0.00000_);_(&quot;$&quot;* \(#,##0.00000\);_(&quot;$&quot;* &quot;-&quot;??_);_(@_)"/>
    <numFmt numFmtId="167" formatCode="0.00000"/>
    <numFmt numFmtId="168" formatCode="000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Courier New"/>
      <family val="3"/>
    </font>
    <font>
      <sz val="10"/>
      <name val="MS Sans Serif"/>
      <family val="2"/>
    </font>
    <font>
      <sz val="8"/>
      <color theme="1"/>
      <name val="Courier New"/>
      <family val="2"/>
    </font>
    <font>
      <sz val="8"/>
      <color theme="0"/>
      <name val="Courier New"/>
      <family val="2"/>
    </font>
    <font>
      <sz val="8"/>
      <color rgb="FF9C0006"/>
      <name val="Courier New"/>
      <family val="2"/>
    </font>
    <font>
      <b/>
      <sz val="8"/>
      <color rgb="FFFA7D00"/>
      <name val="Courier New"/>
      <family val="2"/>
    </font>
    <font>
      <b/>
      <sz val="8"/>
      <color theme="0"/>
      <name val="Courier New"/>
      <family val="2"/>
    </font>
    <font>
      <i/>
      <sz val="8"/>
      <color rgb="FF7F7F7F"/>
      <name val="Courier New"/>
      <family val="2"/>
    </font>
    <font>
      <sz val="8"/>
      <color rgb="FF006100"/>
      <name val="Courier New"/>
      <family val="2"/>
    </font>
    <font>
      <b/>
      <sz val="15"/>
      <color theme="3"/>
      <name val="Courier New"/>
      <family val="2"/>
    </font>
    <font>
      <b/>
      <sz val="13"/>
      <color theme="3"/>
      <name val="Courier New"/>
      <family val="2"/>
    </font>
    <font>
      <b/>
      <sz val="11"/>
      <color theme="3"/>
      <name val="Courier New"/>
      <family val="2"/>
    </font>
    <font>
      <sz val="8"/>
      <color rgb="FF3F3F76"/>
      <name val="Courier New"/>
      <family val="2"/>
    </font>
    <font>
      <sz val="8"/>
      <color rgb="FFFA7D00"/>
      <name val="Courier New"/>
      <family val="2"/>
    </font>
    <font>
      <sz val="8"/>
      <color rgb="FF9C6500"/>
      <name val="Courier New"/>
      <family val="2"/>
    </font>
    <font>
      <b/>
      <sz val="8"/>
      <color rgb="FF3F3F3F"/>
      <name val="Courier New"/>
      <family val="2"/>
    </font>
    <font>
      <b/>
      <sz val="8"/>
      <color theme="1"/>
      <name val="Courier New"/>
      <family val="2"/>
    </font>
    <font>
      <sz val="8"/>
      <color rgb="FFFF0000"/>
      <name val="Courier New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2" fillId="0" borderId="0"/>
    <xf numFmtId="0" fontId="9" fillId="0" borderId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2" fillId="6" borderId="0" applyNumberFormat="0" applyBorder="0" applyAlignment="0" applyProtection="0"/>
    <xf numFmtId="0" fontId="13" fillId="9" borderId="9" applyNumberFormat="0" applyAlignment="0" applyProtection="0"/>
    <xf numFmtId="0" fontId="14" fillId="10" borderId="1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9" applyNumberFormat="0" applyAlignment="0" applyProtection="0"/>
    <xf numFmtId="0" fontId="21" fillId="0" borderId="11" applyNumberFormat="0" applyFill="0" applyAlignment="0" applyProtection="0"/>
    <xf numFmtId="0" fontId="22" fillId="7" borderId="0" applyNumberFormat="0" applyBorder="0" applyAlignment="0" applyProtection="0"/>
    <xf numFmtId="0" fontId="10" fillId="11" borderId="13" applyNumberFormat="0" applyFont="0" applyAlignment="0" applyProtection="0"/>
    <xf numFmtId="0" fontId="23" fillId="9" borderId="10" applyNumberFormat="0" applyAlignment="0" applyProtection="0"/>
    <xf numFmtId="0" fontId="24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0"/>
    <xf numFmtId="0" fontId="27" fillId="0" borderId="0">
      <alignment vertical="top"/>
    </xf>
    <xf numFmtId="0" fontId="9" fillId="0" borderId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29" fillId="0" borderId="0" applyNumberFormat="0" applyFill="0" applyBorder="0" applyAlignment="0" applyProtection="0"/>
    <xf numFmtId="0" fontId="30" fillId="0" borderId="0"/>
    <xf numFmtId="0" fontId="2" fillId="0" borderId="0"/>
    <xf numFmtId="0" fontId="2" fillId="0" borderId="0"/>
    <xf numFmtId="0" fontId="30" fillId="0" borderId="0"/>
  </cellStyleXfs>
  <cellXfs count="57">
    <xf numFmtId="0" fontId="0" fillId="0" borderId="0" xfId="0"/>
    <xf numFmtId="0" fontId="6" fillId="0" borderId="0" xfId="0" applyFont="1"/>
    <xf numFmtId="168" fontId="4" fillId="0" borderId="0" xfId="0" applyNumberFormat="1" applyFont="1" applyProtection="1"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5" fillId="0" borderId="0" xfId="0" applyFont="1" applyAlignment="1" applyProtection="1">
      <alignment wrapText="1"/>
      <protection hidden="1"/>
    </xf>
    <xf numFmtId="0" fontId="0" fillId="4" borderId="0" xfId="0" applyFill="1" applyProtection="1">
      <protection hidden="1"/>
    </xf>
    <xf numFmtId="0" fontId="6" fillId="4" borderId="0" xfId="0" applyFont="1" applyFill="1" applyProtection="1">
      <protection hidden="1"/>
    </xf>
    <xf numFmtId="0" fontId="0" fillId="0" borderId="2" xfId="0" applyBorder="1" applyAlignment="1" applyProtection="1">
      <alignment horizontal="center" wrapText="1"/>
      <protection hidden="1"/>
    </xf>
    <xf numFmtId="0" fontId="0" fillId="0" borderId="3" xfId="0" applyBorder="1" applyAlignment="1" applyProtection="1">
      <alignment horizontal="center" wrapText="1"/>
      <protection hidden="1"/>
    </xf>
    <xf numFmtId="0" fontId="3" fillId="0" borderId="0" xfId="0" applyNumberFormat="1" applyFont="1" applyAlignment="1" applyProtection="1">
      <alignment wrapText="1"/>
      <protection hidden="1"/>
    </xf>
    <xf numFmtId="0" fontId="3" fillId="0" borderId="0" xfId="0" applyNumberFormat="1" applyFont="1" applyAlignment="1" applyProtection="1">
      <alignment horizontal="center" vertical="center" wrapText="1"/>
      <protection hidden="1"/>
    </xf>
    <xf numFmtId="0" fontId="3" fillId="4" borderId="0" xfId="0" applyNumberFormat="1" applyFont="1" applyFill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wrapText="1"/>
      <protection hidden="1"/>
    </xf>
    <xf numFmtId="164" fontId="0" fillId="0" borderId="0" xfId="1" quotePrefix="1" applyNumberFormat="1" applyFont="1" applyProtection="1">
      <protection hidden="1"/>
    </xf>
    <xf numFmtId="167" fontId="0" fillId="0" borderId="0" xfId="2" quotePrefix="1" applyNumberFormat="1" applyFont="1" applyProtection="1">
      <protection hidden="1"/>
    </xf>
    <xf numFmtId="167" fontId="0" fillId="0" borderId="0" xfId="0" applyNumberFormat="1" applyProtection="1">
      <protection hidden="1"/>
    </xf>
    <xf numFmtId="42" fontId="0" fillId="0" borderId="0" xfId="1" quotePrefix="1" applyNumberFormat="1" applyFont="1" applyProtection="1">
      <protection hidden="1"/>
    </xf>
    <xf numFmtId="0" fontId="3" fillId="0" borderId="0" xfId="0" applyNumberFormat="1" applyFont="1" applyProtection="1">
      <protection hidden="1"/>
    </xf>
    <xf numFmtId="164" fontId="3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164" fontId="3" fillId="2" borderId="0" xfId="1" applyNumberFormat="1" applyFont="1" applyFill="1" applyProtection="1">
      <protection hidden="1"/>
    </xf>
    <xf numFmtId="42" fontId="3" fillId="0" borderId="0" xfId="1" quotePrefix="1" applyNumberFormat="1" applyFont="1" applyProtection="1">
      <protection hidden="1"/>
    </xf>
    <xf numFmtId="42" fontId="0" fillId="0" borderId="0" xfId="0" applyNumberFormat="1" applyProtection="1">
      <protection hidden="1"/>
    </xf>
    <xf numFmtId="42" fontId="6" fillId="0" borderId="0" xfId="0" applyNumberFormat="1" applyFont="1" applyBorder="1" applyProtection="1">
      <protection hidden="1"/>
    </xf>
    <xf numFmtId="0" fontId="6" fillId="0" borderId="0" xfId="0" applyFont="1" applyProtection="1">
      <protection hidden="1"/>
    </xf>
    <xf numFmtId="165" fontId="3" fillId="0" borderId="0" xfId="2" quotePrefix="1" applyNumberFormat="1" applyFont="1" applyProtection="1">
      <protection hidden="1"/>
    </xf>
    <xf numFmtId="0" fontId="3" fillId="2" borderId="0" xfId="0" applyFont="1" applyFill="1" applyProtection="1">
      <protection hidden="1"/>
    </xf>
    <xf numFmtId="42" fontId="3" fillId="0" borderId="0" xfId="0" applyNumberFormat="1" applyFont="1" applyProtection="1">
      <protection hidden="1"/>
    </xf>
    <xf numFmtId="42" fontId="6" fillId="0" borderId="0" xfId="0" applyNumberFormat="1" applyFont="1" applyProtection="1">
      <protection hidden="1"/>
    </xf>
    <xf numFmtId="42" fontId="0" fillId="0" borderId="1" xfId="0" applyNumberFormat="1" applyBorder="1" applyProtection="1">
      <protection hidden="1"/>
    </xf>
    <xf numFmtId="166" fontId="6" fillId="0" borderId="0" xfId="2" quotePrefix="1" applyNumberFormat="1" applyFont="1" applyFill="1" applyProtection="1">
      <protection hidden="1"/>
    </xf>
    <xf numFmtId="0" fontId="2" fillId="0" borderId="0" xfId="0" applyFont="1" applyProtection="1">
      <protection hidden="1"/>
    </xf>
    <xf numFmtId="49" fontId="0" fillId="0" borderId="0" xfId="0" applyNumberFormat="1"/>
    <xf numFmtId="3" fontId="0" fillId="0" borderId="0" xfId="0" applyNumberFormat="1"/>
    <xf numFmtId="0" fontId="0" fillId="36" borderId="0" xfId="0" applyFill="1" applyProtection="1">
      <protection hidden="1"/>
    </xf>
    <xf numFmtId="168" fontId="0" fillId="36" borderId="0" xfId="0" applyNumberFormat="1" applyFill="1" applyProtection="1">
      <protection hidden="1"/>
    </xf>
    <xf numFmtId="0" fontId="5" fillId="36" borderId="0" xfId="0" applyFont="1" applyFill="1" applyAlignment="1" applyProtection="1">
      <alignment wrapText="1"/>
      <protection hidden="1"/>
    </xf>
    <xf numFmtId="0" fontId="3" fillId="36" borderId="0" xfId="0" applyFont="1" applyFill="1" applyAlignment="1" applyProtection="1">
      <alignment wrapText="1"/>
      <protection hidden="1"/>
    </xf>
    <xf numFmtId="168" fontId="3" fillId="36" borderId="0" xfId="0" applyNumberFormat="1" applyFont="1" applyFill="1" applyAlignment="1" applyProtection="1">
      <alignment wrapText="1"/>
      <protection hidden="1"/>
    </xf>
    <xf numFmtId="168" fontId="6" fillId="36" borderId="0" xfId="0" quotePrefix="1" applyNumberFormat="1" applyFont="1" applyFill="1" applyProtection="1">
      <protection hidden="1"/>
    </xf>
    <xf numFmtId="0" fontId="3" fillId="36" borderId="0" xfId="0" applyFont="1" applyFill="1" applyProtection="1">
      <protection hidden="1"/>
    </xf>
    <xf numFmtId="168" fontId="3" fillId="36" borderId="0" xfId="0" applyNumberFormat="1" applyFont="1" applyFill="1" applyProtection="1">
      <protection hidden="1"/>
    </xf>
    <xf numFmtId="49" fontId="0" fillId="0" borderId="0" xfId="0" applyNumberFormat="1" applyProtection="1">
      <protection hidden="1"/>
    </xf>
    <xf numFmtId="3" fontId="0" fillId="0" borderId="0" xfId="0" applyNumberFormat="1" applyProtection="1">
      <protection hidden="1"/>
    </xf>
    <xf numFmtId="3" fontId="3" fillId="0" borderId="0" xfId="0" applyNumberFormat="1" applyFont="1" applyAlignment="1" applyProtection="1">
      <alignment wrapText="1"/>
      <protection hidden="1"/>
    </xf>
    <xf numFmtId="3" fontId="3" fillId="0" borderId="0" xfId="0" applyNumberFormat="1" applyFont="1" applyProtection="1">
      <protection hidden="1"/>
    </xf>
    <xf numFmtId="37" fontId="3" fillId="0" borderId="0" xfId="0" applyNumberFormat="1" applyFont="1" applyProtection="1">
      <protection hidden="1"/>
    </xf>
    <xf numFmtId="166" fontId="3" fillId="3" borderId="2" xfId="2" applyNumberFormat="1" applyFont="1" applyFill="1" applyBorder="1" applyAlignment="1" applyProtection="1">
      <alignment wrapText="1"/>
      <protection hidden="1"/>
    </xf>
    <xf numFmtId="0" fontId="3" fillId="3" borderId="3" xfId="0" applyFont="1" applyFill="1" applyBorder="1" applyAlignment="1" applyProtection="1">
      <alignment wrapText="1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horizontal="center" wrapText="1"/>
      <protection hidden="1"/>
    </xf>
    <xf numFmtId="0" fontId="0" fillId="0" borderId="3" xfId="0" applyBorder="1" applyAlignment="1" applyProtection="1">
      <alignment horizontal="center" wrapText="1"/>
      <protection hidden="1"/>
    </xf>
    <xf numFmtId="0" fontId="5" fillId="0" borderId="0" xfId="0" applyFont="1" applyAlignment="1" applyProtection="1">
      <alignment horizontal="left" wrapText="1"/>
      <protection hidden="1"/>
    </xf>
  </cellXfs>
  <cellStyles count="69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32"/>
    <cellStyle name="Calculation 2" xfId="33"/>
    <cellStyle name="Check Cell 2" xfId="34"/>
    <cellStyle name="Comma" xfId="1" builtinId="3"/>
    <cellStyle name="Comma 2" xfId="54"/>
    <cellStyle name="Currency" xfId="2" builtinId="4"/>
    <cellStyle name="Currency 2" xfId="55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Hyperlink 2" xfId="61"/>
    <cellStyle name="Hyperlink 3" xfId="64"/>
    <cellStyle name="Input 2" xfId="41"/>
    <cellStyle name="Linked Cell 2" xfId="42"/>
    <cellStyle name="Neutral 2" xfId="43"/>
    <cellStyle name="Normal" xfId="0" builtinId="0"/>
    <cellStyle name="Normal 10" xfId="68"/>
    <cellStyle name="Normal 11" xfId="4"/>
    <cellStyle name="Normal 2" xfId="3"/>
    <cellStyle name="Normal 2 2" xfId="52"/>
    <cellStyle name="Normal 2 3" xfId="53"/>
    <cellStyle name="Normal 2 4" xfId="56"/>
    <cellStyle name="Normal 2 5" xfId="62"/>
    <cellStyle name="Normal 2 6" xfId="5"/>
    <cellStyle name="Normal 3" xfId="6"/>
    <cellStyle name="Normal 3 2" xfId="57"/>
    <cellStyle name="Normal 4" xfId="7"/>
    <cellStyle name="Normal 4 2" xfId="58"/>
    <cellStyle name="Normal 5" xfId="48"/>
    <cellStyle name="Normal 5 2" xfId="63"/>
    <cellStyle name="Normal 6" xfId="49"/>
    <cellStyle name="Normal 7" xfId="50"/>
    <cellStyle name="Normal 7 2" xfId="66"/>
    <cellStyle name="Normal 8" xfId="65"/>
    <cellStyle name="Normal 9" xfId="67"/>
    <cellStyle name="Note 2" xfId="44"/>
    <cellStyle name="Output 2" xfId="45"/>
    <cellStyle name="Percent 2" xfId="51"/>
    <cellStyle name="Percent 3" xfId="59"/>
    <cellStyle name="Percent 4" xfId="60"/>
    <cellStyle name="Total 2" xfId="46"/>
    <cellStyle name="Warning Text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2"/>
  <sheetViews>
    <sheetView tabSelected="1" workbookViewId="0">
      <pane xSplit="4" ySplit="8" topLeftCell="E327" activePane="bottomRight" state="frozen"/>
      <selection pane="topRight" activeCell="C1" sqref="C1"/>
      <selection pane="bottomLeft" activeCell="A8" sqref="A8"/>
      <selection pane="bottomRight" activeCell="B1" sqref="B1"/>
    </sheetView>
  </sheetViews>
  <sheetFormatPr defaultRowHeight="12.75" x14ac:dyDescent="0.2"/>
  <cols>
    <col min="1" max="1" width="9.140625" style="37" hidden="1" customWidth="1"/>
    <col min="2" max="2" width="9.140625" style="3"/>
    <col min="3" max="3" width="9.140625" style="38" hidden="1" customWidth="1"/>
    <col min="4" max="4" width="33.5703125" style="3" bestFit="1" customWidth="1"/>
    <col min="5" max="5" width="17.7109375" style="3" bestFit="1" customWidth="1"/>
    <col min="6" max="6" width="16" style="3" hidden="1" customWidth="1"/>
    <col min="7" max="7" width="13.5703125" style="3" bestFit="1" customWidth="1"/>
    <col min="8" max="8" width="1.140625" style="3" customWidth="1"/>
    <col min="9" max="9" width="14.28515625" style="3" customWidth="1"/>
    <col min="10" max="10" width="19.7109375" style="3" bestFit="1" customWidth="1"/>
    <col min="11" max="11" width="1.140625" style="3" customWidth="1"/>
    <col min="12" max="12" width="13.5703125" style="3" customWidth="1"/>
    <col min="13" max="14" width="9.140625" style="3"/>
    <col min="15" max="15" width="12.7109375" style="46" hidden="1" customWidth="1"/>
    <col min="16" max="18" width="0" style="3" hidden="1" customWidth="1"/>
    <col min="19" max="19" width="9.140625" style="3"/>
    <col min="20" max="20" width="35.5703125" style="3" bestFit="1" customWidth="1"/>
    <col min="21" max="16384" width="9.140625" style="3"/>
  </cols>
  <sheetData>
    <row r="1" spans="1:18" ht="15.75" x14ac:dyDescent="0.25">
      <c r="D1" s="2" t="str">
        <f>CONCATENATE("FY ",Notes!$B$1," School District Budget Data")</f>
        <v>FY 2020 School District Budget Data</v>
      </c>
    </row>
    <row r="2" spans="1:18" ht="16.5" thickBot="1" x14ac:dyDescent="0.3">
      <c r="D2" s="2" t="s">
        <v>19</v>
      </c>
    </row>
    <row r="3" spans="1:18" ht="15.75" x14ac:dyDescent="0.25">
      <c r="D3" s="2" t="s">
        <v>18</v>
      </c>
      <c r="H3" s="4"/>
      <c r="I3" s="52" t="s">
        <v>21</v>
      </c>
      <c r="J3" s="53"/>
      <c r="K3" s="4"/>
    </row>
    <row r="4" spans="1:18" ht="12.75" customHeight="1" x14ac:dyDescent="0.2">
      <c r="D4" s="56" t="s">
        <v>22</v>
      </c>
      <c r="E4" s="56"/>
      <c r="F4" s="56"/>
      <c r="G4" s="56"/>
      <c r="H4" s="4"/>
      <c r="I4" s="54"/>
      <c r="J4" s="55"/>
      <c r="K4" s="4"/>
    </row>
    <row r="5" spans="1:18" ht="26.25" customHeight="1" x14ac:dyDescent="0.2">
      <c r="C5" s="39"/>
      <c r="D5" s="56"/>
      <c r="E5" s="56"/>
      <c r="F5" s="56"/>
      <c r="G5" s="56"/>
      <c r="H5" s="4"/>
      <c r="I5" s="54"/>
      <c r="J5" s="55"/>
      <c r="K5" s="4"/>
    </row>
    <row r="6" spans="1:18" ht="26.25" hidden="1" customHeight="1" x14ac:dyDescent="0.2">
      <c r="C6" s="39"/>
      <c r="D6" s="5"/>
      <c r="E6" s="6" t="s">
        <v>27</v>
      </c>
      <c r="F6" s="7" t="s">
        <v>29</v>
      </c>
      <c r="G6" s="6" t="s">
        <v>26</v>
      </c>
      <c r="H6" s="4"/>
      <c r="I6" s="8"/>
      <c r="J6" s="9"/>
      <c r="K6" s="4"/>
    </row>
    <row r="7" spans="1:18" ht="25.5" x14ac:dyDescent="0.2">
      <c r="E7" s="11" t="str">
        <f>CONCATENATE("FY ",Notes!$B$1," Taxable Valuation")</f>
        <v>FY 2020 Taxable Valuation</v>
      </c>
      <c r="H7" s="4"/>
      <c r="I7" s="50">
        <v>2.9060299999999999</v>
      </c>
      <c r="J7" s="51">
        <v>-335544.32000000001</v>
      </c>
      <c r="K7" s="4"/>
    </row>
    <row r="8" spans="1:18" s="15" customFormat="1" ht="84" customHeight="1" x14ac:dyDescent="0.2">
      <c r="A8" s="40" t="s">
        <v>34</v>
      </c>
      <c r="B8" s="15" t="s">
        <v>35</v>
      </c>
      <c r="C8" s="41" t="s">
        <v>36</v>
      </c>
      <c r="D8" s="10" t="s">
        <v>37</v>
      </c>
      <c r="F8" s="12" t="s">
        <v>30</v>
      </c>
      <c r="G8" s="11" t="s">
        <v>23</v>
      </c>
      <c r="H8" s="13"/>
      <c r="I8" s="11" t="s">
        <v>20</v>
      </c>
      <c r="J8" s="14" t="s">
        <v>24</v>
      </c>
      <c r="K8" s="13"/>
      <c r="L8" s="11" t="s">
        <v>25</v>
      </c>
      <c r="O8" s="47" t="s">
        <v>693</v>
      </c>
      <c r="R8" s="15" t="s">
        <v>696</v>
      </c>
    </row>
    <row r="9" spans="1:18" x14ac:dyDescent="0.2">
      <c r="A9" s="37">
        <f>SAS!A2</f>
        <v>2020</v>
      </c>
      <c r="B9" s="45" t="str">
        <f>SAS!B2</f>
        <v>0009</v>
      </c>
      <c r="C9" s="42" t="str">
        <f>INDEX(SAS!$A$2:$F$328,MATCH(AdjustedAdditionalPropertyTaxLe!$B9,SAS!$B$2:$B$328,0),3)</f>
        <v>0009</v>
      </c>
      <c r="D9" s="16" t="str">
        <f>INDEX(SAS!$A$2:$F$328,MATCH(AdjustedAdditionalPropertyTaxLe!$B9,SAS!$B$2:$B$328,0),4)</f>
        <v>AGWSR</v>
      </c>
      <c r="E9" s="16">
        <f>INDEX(SAS!$A$2:$F$328,MATCH(AdjustedAdditionalPropertyTaxLe!$B9,SAS!$B$2:$B$328,0),5)</f>
        <v>409788026</v>
      </c>
      <c r="F9" s="16">
        <f>INDEX(SAS!$A$2:$F$328,MATCH(AdjustedAdditionalPropertyTaxLe!$B9,SAS!$B$2:$B$328,0),6)</f>
        <v>569884</v>
      </c>
      <c r="G9" s="17">
        <f>ROUND(F9/(E9/1000),5)</f>
        <v>1.3906799999999999</v>
      </c>
      <c r="H9" s="4"/>
      <c r="I9" s="18">
        <f t="shared" ref="I9:I40" si="0">IF(G9&gt;$I$7,G9-$I$7,0)</f>
        <v>0</v>
      </c>
      <c r="J9" s="19">
        <f>ROUND(I9*$E9/1000,0)</f>
        <v>0</v>
      </c>
      <c r="K9" s="4"/>
      <c r="L9" s="18">
        <f>G9-I9</f>
        <v>1.3906799999999999</v>
      </c>
      <c r="O9" s="46">
        <v>0</v>
      </c>
      <c r="P9" s="49">
        <f>J9-O9</f>
        <v>0</v>
      </c>
      <c r="R9" s="3" t="str">
        <f>IF(P9&lt;&gt;0,INDEX($T$9:$U$315,MATCH(D9,$U$9:$U$315,0),1),"")</f>
        <v/>
      </c>
    </row>
    <row r="10" spans="1:18" x14ac:dyDescent="0.2">
      <c r="A10" s="37">
        <f>SAS!A3</f>
        <v>2020</v>
      </c>
      <c r="B10" s="45" t="str">
        <f>SAS!B3</f>
        <v>0441</v>
      </c>
      <c r="C10" s="42" t="str">
        <f>INDEX(SAS!$A$2:$F$328,MATCH(AdjustedAdditionalPropertyTaxLe!$B10,SAS!$B$2:$B$328,0),3)</f>
        <v>0441</v>
      </c>
      <c r="D10" s="16" t="str">
        <f>INDEX(SAS!$A$2:$F$328,MATCH(AdjustedAdditionalPropertyTaxLe!$B10,SAS!$B$2:$B$328,0),4)</f>
        <v>AHSTW</v>
      </c>
      <c r="E10" s="16">
        <f>INDEX(SAS!$A$2:$F$328,MATCH(AdjustedAdditionalPropertyTaxLe!$B10,SAS!$B$2:$B$328,0),5)</f>
        <v>475801680</v>
      </c>
      <c r="F10" s="16">
        <f>INDEX(SAS!$A$2:$F$328,MATCH(AdjustedAdditionalPropertyTaxLe!$B10,SAS!$B$2:$B$328,0),6)</f>
        <v>722739</v>
      </c>
      <c r="G10" s="17">
        <f t="shared" ref="G10:G73" si="1">ROUND(F10/(E10/1000),5)</f>
        <v>1.5189900000000001</v>
      </c>
      <c r="H10" s="4"/>
      <c r="I10" s="18">
        <f t="shared" si="0"/>
        <v>0</v>
      </c>
      <c r="J10" s="19">
        <f t="shared" ref="J10:J73" si="2">ROUND(I10*$E10/1000,0)</f>
        <v>0</v>
      </c>
      <c r="K10" s="4"/>
      <c r="L10" s="18">
        <f t="shared" ref="L10:L73" si="3">G10-I10</f>
        <v>1.5189900000000001</v>
      </c>
      <c r="O10" s="46">
        <v>0</v>
      </c>
      <c r="P10" s="49">
        <f t="shared" ref="P10:P73" si="4">J10-O10</f>
        <v>0</v>
      </c>
      <c r="R10" s="3" t="str">
        <f t="shared" ref="R10:R73" si="5">IF(P10&lt;&gt;0,INDEX($T$9:$U$315,MATCH(D10,$U$9:$U$315,0),1),"")</f>
        <v/>
      </c>
    </row>
    <row r="11" spans="1:18" x14ac:dyDescent="0.2">
      <c r="A11" s="37">
        <f>SAS!A4</f>
        <v>2020</v>
      </c>
      <c r="B11" s="45" t="str">
        <f>SAS!B4</f>
        <v>0018</v>
      </c>
      <c r="C11" s="42" t="str">
        <f>INDEX(SAS!$A$2:$F$328,MATCH(AdjustedAdditionalPropertyTaxLe!$B11,SAS!$B$2:$B$328,0),3)</f>
        <v>0018</v>
      </c>
      <c r="D11" s="16" t="str">
        <f>INDEX(SAS!$A$2:$F$328,MATCH(AdjustedAdditionalPropertyTaxLe!$B11,SAS!$B$2:$B$328,0),4)</f>
        <v>Adair-Casey</v>
      </c>
      <c r="E11" s="16">
        <f>INDEX(SAS!$A$2:$F$328,MATCH(AdjustedAdditionalPropertyTaxLe!$B11,SAS!$B$2:$B$328,0),5)</f>
        <v>186862187</v>
      </c>
      <c r="F11" s="16">
        <f>INDEX(SAS!$A$2:$F$328,MATCH(AdjustedAdditionalPropertyTaxLe!$B11,SAS!$B$2:$B$328,0),6)</f>
        <v>285440</v>
      </c>
      <c r="G11" s="17">
        <f t="shared" si="1"/>
        <v>1.5275399999999999</v>
      </c>
      <c r="H11" s="4"/>
      <c r="I11" s="18">
        <f t="shared" si="0"/>
        <v>0</v>
      </c>
      <c r="J11" s="19">
        <f>ROUND(I11*$E11/1000,0)</f>
        <v>0</v>
      </c>
      <c r="K11" s="4"/>
      <c r="L11" s="18">
        <f t="shared" si="3"/>
        <v>1.5275399999999999</v>
      </c>
      <c r="O11" s="46">
        <v>0</v>
      </c>
      <c r="P11" s="49">
        <f t="shared" si="4"/>
        <v>0</v>
      </c>
      <c r="R11" s="3" t="str">
        <f t="shared" si="5"/>
        <v/>
      </c>
    </row>
    <row r="12" spans="1:18" x14ac:dyDescent="0.2">
      <c r="A12" s="37">
        <f>SAS!A5</f>
        <v>2020</v>
      </c>
      <c r="B12" s="45" t="str">
        <f>SAS!B5</f>
        <v>0027</v>
      </c>
      <c r="C12" s="42" t="str">
        <f>INDEX(SAS!$A$2:$F$328,MATCH(AdjustedAdditionalPropertyTaxLe!$B12,SAS!$B$2:$B$328,0),3)</f>
        <v>0027</v>
      </c>
      <c r="D12" s="16" t="str">
        <f>INDEX(SAS!$A$2:$F$328,MATCH(AdjustedAdditionalPropertyTaxLe!$B12,SAS!$B$2:$B$328,0),4)</f>
        <v>Adel-Desoto-Minburn</v>
      </c>
      <c r="E12" s="16">
        <f>INDEX(SAS!$A$2:$F$328,MATCH(AdjustedAdditionalPropertyTaxLe!$B12,SAS!$B$2:$B$328,0),5)</f>
        <v>464912423</v>
      </c>
      <c r="F12" s="16">
        <f>INDEX(SAS!$A$2:$F$328,MATCH(AdjustedAdditionalPropertyTaxLe!$B12,SAS!$B$2:$B$328,0),6)</f>
        <v>1490205</v>
      </c>
      <c r="G12" s="17">
        <f t="shared" si="1"/>
        <v>3.2053500000000001</v>
      </c>
      <c r="H12" s="4"/>
      <c r="I12" s="18">
        <f t="shared" si="0"/>
        <v>0.29932000000000025</v>
      </c>
      <c r="J12" s="19">
        <f t="shared" si="2"/>
        <v>139158</v>
      </c>
      <c r="K12" s="4"/>
      <c r="L12" s="18">
        <f t="shared" si="3"/>
        <v>2.9060299999999999</v>
      </c>
      <c r="O12" s="46">
        <v>139278</v>
      </c>
      <c r="P12" s="49">
        <f t="shared" si="4"/>
        <v>-120</v>
      </c>
      <c r="Q12" s="34" t="s">
        <v>694</v>
      </c>
      <c r="R12" s="3" t="e">
        <f t="shared" si="5"/>
        <v>#N/A</v>
      </c>
    </row>
    <row r="13" spans="1:18" x14ac:dyDescent="0.2">
      <c r="A13" s="37">
        <f>SAS!A6</f>
        <v>2020</v>
      </c>
      <c r="B13" s="45" t="str">
        <f>SAS!B6</f>
        <v>0063</v>
      </c>
      <c r="C13" s="42" t="str">
        <f>INDEX(SAS!$A$2:$F$328,MATCH(AdjustedAdditionalPropertyTaxLe!$B13,SAS!$B$2:$B$328,0),3)</f>
        <v>0063</v>
      </c>
      <c r="D13" s="16" t="str">
        <f>INDEX(SAS!$A$2:$F$328,MATCH(AdjustedAdditionalPropertyTaxLe!$B13,SAS!$B$2:$B$328,0),4)</f>
        <v>Akron-Westfield</v>
      </c>
      <c r="E13" s="16">
        <f>INDEX(SAS!$A$2:$F$328,MATCH(AdjustedAdditionalPropertyTaxLe!$B13,SAS!$B$2:$B$328,0),5)</f>
        <v>178122376</v>
      </c>
      <c r="F13" s="16">
        <f>INDEX(SAS!$A$2:$F$328,MATCH(AdjustedAdditionalPropertyTaxLe!$B13,SAS!$B$2:$B$328,0),6)</f>
        <v>497880</v>
      </c>
      <c r="G13" s="17">
        <f t="shared" si="1"/>
        <v>2.7951600000000001</v>
      </c>
      <c r="H13" s="4"/>
      <c r="I13" s="18">
        <f t="shared" si="0"/>
        <v>0</v>
      </c>
      <c r="J13" s="19">
        <f t="shared" si="2"/>
        <v>0</v>
      </c>
      <c r="K13" s="4"/>
      <c r="L13" s="18">
        <f t="shared" si="3"/>
        <v>2.7951600000000001</v>
      </c>
      <c r="O13" s="46">
        <v>0</v>
      </c>
      <c r="P13" s="49">
        <f t="shared" si="4"/>
        <v>0</v>
      </c>
      <c r="R13" s="3" t="str">
        <f t="shared" si="5"/>
        <v/>
      </c>
    </row>
    <row r="14" spans="1:18" x14ac:dyDescent="0.2">
      <c r="A14" s="37">
        <f>SAS!A7</f>
        <v>2020</v>
      </c>
      <c r="B14" s="45" t="str">
        <f>SAS!B7</f>
        <v>0072</v>
      </c>
      <c r="C14" s="42" t="str">
        <f>INDEX(SAS!$A$2:$F$328,MATCH(AdjustedAdditionalPropertyTaxLe!$B14,SAS!$B$2:$B$328,0),3)</f>
        <v>0072</v>
      </c>
      <c r="D14" s="16" t="str">
        <f>INDEX(SAS!$A$2:$F$328,MATCH(AdjustedAdditionalPropertyTaxLe!$B14,SAS!$B$2:$B$328,0),4)</f>
        <v>Albert City-Truesdale</v>
      </c>
      <c r="E14" s="16">
        <f>INDEX(SAS!$A$2:$F$328,MATCH(AdjustedAdditionalPropertyTaxLe!$B14,SAS!$B$2:$B$328,0),5)</f>
        <v>154789082</v>
      </c>
      <c r="F14" s="16">
        <f>INDEX(SAS!$A$2:$F$328,MATCH(AdjustedAdditionalPropertyTaxLe!$B14,SAS!$B$2:$B$328,0),6)</f>
        <v>189712</v>
      </c>
      <c r="G14" s="17">
        <f t="shared" si="1"/>
        <v>1.2256199999999999</v>
      </c>
      <c r="H14" s="4"/>
      <c r="I14" s="18">
        <f t="shared" si="0"/>
        <v>0</v>
      </c>
      <c r="J14" s="19">
        <f t="shared" si="2"/>
        <v>0</v>
      </c>
      <c r="K14" s="4"/>
      <c r="L14" s="18">
        <f t="shared" si="3"/>
        <v>1.2256199999999999</v>
      </c>
      <c r="O14" s="46">
        <v>0</v>
      </c>
      <c r="P14" s="49">
        <f t="shared" si="4"/>
        <v>0</v>
      </c>
      <c r="R14" s="3" t="str">
        <f t="shared" si="5"/>
        <v/>
      </c>
    </row>
    <row r="15" spans="1:18" x14ac:dyDescent="0.2">
      <c r="A15" s="37">
        <f>SAS!A8</f>
        <v>2020</v>
      </c>
      <c r="B15" s="45" t="str">
        <f>SAS!B8</f>
        <v>0081</v>
      </c>
      <c r="C15" s="42" t="str">
        <f>INDEX(SAS!$A$2:$F$328,MATCH(AdjustedAdditionalPropertyTaxLe!$B15,SAS!$B$2:$B$328,0),3)</f>
        <v>0081</v>
      </c>
      <c r="D15" s="16" t="str">
        <f>INDEX(SAS!$A$2:$F$328,MATCH(AdjustedAdditionalPropertyTaxLe!$B15,SAS!$B$2:$B$328,0),4)</f>
        <v>Albia</v>
      </c>
      <c r="E15" s="16">
        <f>INDEX(SAS!$A$2:$F$328,MATCH(AdjustedAdditionalPropertyTaxLe!$B15,SAS!$B$2:$B$328,0),5)</f>
        <v>288854651</v>
      </c>
      <c r="F15" s="16">
        <f>INDEX(SAS!$A$2:$F$328,MATCH(AdjustedAdditionalPropertyTaxLe!$B15,SAS!$B$2:$B$328,0),6)</f>
        <v>985885</v>
      </c>
      <c r="G15" s="17">
        <f t="shared" si="1"/>
        <v>3.4130799999999999</v>
      </c>
      <c r="H15" s="4"/>
      <c r="I15" s="18">
        <f t="shared" si="0"/>
        <v>0.50705</v>
      </c>
      <c r="J15" s="19">
        <f t="shared" si="2"/>
        <v>146464</v>
      </c>
      <c r="K15" s="4"/>
      <c r="L15" s="18">
        <f t="shared" si="3"/>
        <v>2.9060299999999999</v>
      </c>
      <c r="O15" s="46">
        <v>146380</v>
      </c>
      <c r="P15" s="49">
        <f t="shared" si="4"/>
        <v>84</v>
      </c>
      <c r="R15" s="3" t="e">
        <f t="shared" si="5"/>
        <v>#N/A</v>
      </c>
    </row>
    <row r="16" spans="1:18" x14ac:dyDescent="0.2">
      <c r="A16" s="37">
        <f>SAS!A9</f>
        <v>2020</v>
      </c>
      <c r="B16" s="45" t="str">
        <f>SAS!B9</f>
        <v>0099</v>
      </c>
      <c r="C16" s="42" t="str">
        <f>INDEX(SAS!$A$2:$F$328,MATCH(AdjustedAdditionalPropertyTaxLe!$B16,SAS!$B$2:$B$328,0),3)</f>
        <v>0099</v>
      </c>
      <c r="D16" s="16" t="str">
        <f>INDEX(SAS!$A$2:$F$328,MATCH(AdjustedAdditionalPropertyTaxLe!$B16,SAS!$B$2:$B$328,0),4)</f>
        <v>Alburnett</v>
      </c>
      <c r="E16" s="16">
        <f>INDEX(SAS!$A$2:$F$328,MATCH(AdjustedAdditionalPropertyTaxLe!$B16,SAS!$B$2:$B$328,0),5)</f>
        <v>209628010</v>
      </c>
      <c r="F16" s="16">
        <f>INDEX(SAS!$A$2:$F$328,MATCH(AdjustedAdditionalPropertyTaxLe!$B16,SAS!$B$2:$B$328,0),6)</f>
        <v>429078</v>
      </c>
      <c r="G16" s="17">
        <f t="shared" si="1"/>
        <v>2.0468500000000001</v>
      </c>
      <c r="H16" s="4"/>
      <c r="I16" s="18">
        <f t="shared" si="0"/>
        <v>0</v>
      </c>
      <c r="J16" s="19">
        <f t="shared" si="2"/>
        <v>0</v>
      </c>
      <c r="K16" s="4"/>
      <c r="L16" s="18">
        <f t="shared" si="3"/>
        <v>2.0468500000000001</v>
      </c>
      <c r="O16" s="46">
        <v>0</v>
      </c>
      <c r="P16" s="49">
        <f t="shared" si="4"/>
        <v>0</v>
      </c>
      <c r="R16" s="3" t="str">
        <f t="shared" si="5"/>
        <v/>
      </c>
    </row>
    <row r="17" spans="1:18" x14ac:dyDescent="0.2">
      <c r="A17" s="37">
        <f>SAS!A10</f>
        <v>2020</v>
      </c>
      <c r="B17" s="45" t="str">
        <f>SAS!B10</f>
        <v>0108</v>
      </c>
      <c r="C17" s="42" t="str">
        <f>INDEX(SAS!$A$2:$F$328,MATCH(AdjustedAdditionalPropertyTaxLe!$B17,SAS!$B$2:$B$328,0),3)</f>
        <v>0108</v>
      </c>
      <c r="D17" s="16" t="str">
        <f>INDEX(SAS!$A$2:$F$328,MATCH(AdjustedAdditionalPropertyTaxLe!$B17,SAS!$B$2:$B$328,0),4)</f>
        <v>Alden</v>
      </c>
      <c r="E17" s="16">
        <f>INDEX(SAS!$A$2:$F$328,MATCH(AdjustedAdditionalPropertyTaxLe!$B17,SAS!$B$2:$B$328,0),5)</f>
        <v>142012084</v>
      </c>
      <c r="F17" s="16">
        <f>INDEX(SAS!$A$2:$F$328,MATCH(AdjustedAdditionalPropertyTaxLe!$B17,SAS!$B$2:$B$328,0),6)</f>
        <v>242124</v>
      </c>
      <c r="G17" s="17">
        <f t="shared" si="1"/>
        <v>1.70495</v>
      </c>
      <c r="H17" s="4"/>
      <c r="I17" s="18">
        <f t="shared" si="0"/>
        <v>0</v>
      </c>
      <c r="J17" s="19">
        <f t="shared" si="2"/>
        <v>0</v>
      </c>
      <c r="K17" s="4"/>
      <c r="L17" s="18">
        <f t="shared" si="3"/>
        <v>1.70495</v>
      </c>
      <c r="O17" s="46">
        <v>0</v>
      </c>
      <c r="P17" s="49">
        <f t="shared" si="4"/>
        <v>0</v>
      </c>
      <c r="R17" s="3" t="str">
        <f t="shared" si="5"/>
        <v/>
      </c>
    </row>
    <row r="18" spans="1:18" x14ac:dyDescent="0.2">
      <c r="A18" s="37">
        <f>SAS!A11</f>
        <v>2020</v>
      </c>
      <c r="B18" s="45" t="str">
        <f>SAS!B11</f>
        <v>0126</v>
      </c>
      <c r="C18" s="42" t="str">
        <f>INDEX(SAS!$A$2:$F$328,MATCH(AdjustedAdditionalPropertyTaxLe!$B18,SAS!$B$2:$B$328,0),3)</f>
        <v>0126</v>
      </c>
      <c r="D18" s="16" t="str">
        <f>INDEX(SAS!$A$2:$F$328,MATCH(AdjustedAdditionalPropertyTaxLe!$B18,SAS!$B$2:$B$328,0),4)</f>
        <v>Algona</v>
      </c>
      <c r="E18" s="16">
        <f>INDEX(SAS!$A$2:$F$328,MATCH(AdjustedAdditionalPropertyTaxLe!$B18,SAS!$B$2:$B$328,0),5)</f>
        <v>793303272</v>
      </c>
      <c r="F18" s="16">
        <f>INDEX(SAS!$A$2:$F$328,MATCH(AdjustedAdditionalPropertyTaxLe!$B18,SAS!$B$2:$B$328,0),6)</f>
        <v>1140457</v>
      </c>
      <c r="G18" s="17">
        <f t="shared" si="1"/>
        <v>1.4376100000000001</v>
      </c>
      <c r="H18" s="4"/>
      <c r="I18" s="18">
        <f t="shared" si="0"/>
        <v>0</v>
      </c>
      <c r="J18" s="19">
        <f t="shared" si="2"/>
        <v>0</v>
      </c>
      <c r="K18" s="4"/>
      <c r="L18" s="18">
        <f t="shared" si="3"/>
        <v>1.4376100000000001</v>
      </c>
      <c r="O18" s="46">
        <v>0</v>
      </c>
      <c r="P18" s="49">
        <f t="shared" si="4"/>
        <v>0</v>
      </c>
      <c r="R18" s="3" t="str">
        <f t="shared" si="5"/>
        <v/>
      </c>
    </row>
    <row r="19" spans="1:18" x14ac:dyDescent="0.2">
      <c r="A19" s="37">
        <f>SAS!A12</f>
        <v>2020</v>
      </c>
      <c r="B19" s="45" t="str">
        <f>SAS!B12</f>
        <v>0135</v>
      </c>
      <c r="C19" s="42" t="str">
        <f>INDEX(SAS!$A$2:$F$328,MATCH(AdjustedAdditionalPropertyTaxLe!$B19,SAS!$B$2:$B$328,0),3)</f>
        <v>0135</v>
      </c>
      <c r="D19" s="16" t="str">
        <f>INDEX(SAS!$A$2:$F$328,MATCH(AdjustedAdditionalPropertyTaxLe!$B19,SAS!$B$2:$B$328,0),4)</f>
        <v>Allamakee</v>
      </c>
      <c r="E19" s="16">
        <f>INDEX(SAS!$A$2:$F$328,MATCH(AdjustedAdditionalPropertyTaxLe!$B19,SAS!$B$2:$B$328,0),5)</f>
        <v>553590899</v>
      </c>
      <c r="F19" s="16">
        <f>INDEX(SAS!$A$2:$F$328,MATCH(AdjustedAdditionalPropertyTaxLe!$B19,SAS!$B$2:$B$328,0),6)</f>
        <v>969237</v>
      </c>
      <c r="G19" s="17">
        <f t="shared" si="1"/>
        <v>1.75082</v>
      </c>
      <c r="H19" s="4"/>
      <c r="I19" s="18">
        <f t="shared" si="0"/>
        <v>0</v>
      </c>
      <c r="J19" s="19">
        <f t="shared" si="2"/>
        <v>0</v>
      </c>
      <c r="K19" s="4"/>
      <c r="L19" s="18">
        <f t="shared" si="3"/>
        <v>1.75082</v>
      </c>
      <c r="O19" s="46">
        <v>0</v>
      </c>
      <c r="P19" s="49">
        <f t="shared" si="4"/>
        <v>0</v>
      </c>
      <c r="R19" s="3" t="str">
        <f t="shared" si="5"/>
        <v/>
      </c>
    </row>
    <row r="20" spans="1:18" x14ac:dyDescent="0.2">
      <c r="A20" s="37">
        <f>SAS!A13</f>
        <v>2020</v>
      </c>
      <c r="B20" s="45" t="str">
        <f>SAS!B13</f>
        <v>0171</v>
      </c>
      <c r="C20" s="42" t="str">
        <f>INDEX(SAS!$A$2:$F$328,MATCH(AdjustedAdditionalPropertyTaxLe!$B20,SAS!$B$2:$B$328,0),3)</f>
        <v>0171</v>
      </c>
      <c r="D20" s="16" t="str">
        <f>INDEX(SAS!$A$2:$F$328,MATCH(AdjustedAdditionalPropertyTaxLe!$B20,SAS!$B$2:$B$328,0),4)</f>
        <v>Alta-Aurelia</v>
      </c>
      <c r="E20" s="16">
        <f>INDEX(SAS!$A$2:$F$328,MATCH(AdjustedAdditionalPropertyTaxLe!$B20,SAS!$B$2:$B$328,0),5)</f>
        <v>447886792</v>
      </c>
      <c r="F20" s="16">
        <f>INDEX(SAS!$A$2:$F$328,MATCH(AdjustedAdditionalPropertyTaxLe!$B20,SAS!$B$2:$B$328,0),6)</f>
        <v>732083</v>
      </c>
      <c r="G20" s="17">
        <f t="shared" si="1"/>
        <v>1.63453</v>
      </c>
      <c r="H20" s="4"/>
      <c r="I20" s="18">
        <f t="shared" si="0"/>
        <v>0</v>
      </c>
      <c r="J20" s="19">
        <f t="shared" si="2"/>
        <v>0</v>
      </c>
      <c r="K20" s="4"/>
      <c r="L20" s="18">
        <f t="shared" si="3"/>
        <v>1.63453</v>
      </c>
      <c r="O20" s="46">
        <v>0</v>
      </c>
      <c r="P20" s="49">
        <f t="shared" si="4"/>
        <v>0</v>
      </c>
      <c r="R20" s="3" t="str">
        <f t="shared" si="5"/>
        <v/>
      </c>
    </row>
    <row r="21" spans="1:18" x14ac:dyDescent="0.2">
      <c r="A21" s="37">
        <f>SAS!A14</f>
        <v>2020</v>
      </c>
      <c r="B21" s="45" t="str">
        <f>SAS!B14</f>
        <v>0225</v>
      </c>
      <c r="C21" s="42" t="str">
        <f>INDEX(SAS!$A$2:$F$328,MATCH(AdjustedAdditionalPropertyTaxLe!$B21,SAS!$B$2:$B$328,0),3)</f>
        <v>0225</v>
      </c>
      <c r="D21" s="16" t="str">
        <f>INDEX(SAS!$A$2:$F$328,MATCH(AdjustedAdditionalPropertyTaxLe!$B21,SAS!$B$2:$B$328,0),4)</f>
        <v>Ames</v>
      </c>
      <c r="E21" s="16">
        <f>INDEX(SAS!$A$2:$F$328,MATCH(AdjustedAdditionalPropertyTaxLe!$B21,SAS!$B$2:$B$328,0),5)</f>
        <v>2823763496</v>
      </c>
      <c r="F21" s="16">
        <f>INDEX(SAS!$A$2:$F$328,MATCH(AdjustedAdditionalPropertyTaxLe!$B21,SAS!$B$2:$B$328,0),6)</f>
        <v>3701478</v>
      </c>
      <c r="G21" s="17">
        <f t="shared" si="1"/>
        <v>1.3108299999999999</v>
      </c>
      <c r="H21" s="4"/>
      <c r="I21" s="18">
        <f t="shared" si="0"/>
        <v>0</v>
      </c>
      <c r="J21" s="19">
        <f t="shared" si="2"/>
        <v>0</v>
      </c>
      <c r="K21" s="4"/>
      <c r="L21" s="18">
        <f t="shared" si="3"/>
        <v>1.3108299999999999</v>
      </c>
      <c r="O21" s="46">
        <v>0</v>
      </c>
      <c r="P21" s="49">
        <f t="shared" si="4"/>
        <v>0</v>
      </c>
      <c r="R21" s="3" t="str">
        <f t="shared" si="5"/>
        <v/>
      </c>
    </row>
    <row r="22" spans="1:18" x14ac:dyDescent="0.2">
      <c r="A22" s="37">
        <f>SAS!A15</f>
        <v>2020</v>
      </c>
      <c r="B22" s="45" t="str">
        <f>SAS!B15</f>
        <v>0234</v>
      </c>
      <c r="C22" s="42" t="str">
        <f>INDEX(SAS!$A$2:$F$328,MATCH(AdjustedAdditionalPropertyTaxLe!$B22,SAS!$B$2:$B$328,0),3)</f>
        <v>0234</v>
      </c>
      <c r="D22" s="16" t="str">
        <f>INDEX(SAS!$A$2:$F$328,MATCH(AdjustedAdditionalPropertyTaxLe!$B22,SAS!$B$2:$B$328,0),4)</f>
        <v>Anamosa</v>
      </c>
      <c r="E22" s="16">
        <f>INDEX(SAS!$A$2:$F$328,MATCH(AdjustedAdditionalPropertyTaxLe!$B22,SAS!$B$2:$B$328,0),5)</f>
        <v>391855195</v>
      </c>
      <c r="F22" s="16">
        <f>INDEX(SAS!$A$2:$F$328,MATCH(AdjustedAdditionalPropertyTaxLe!$B22,SAS!$B$2:$B$328,0),6)</f>
        <v>1067791</v>
      </c>
      <c r="G22" s="17">
        <f t="shared" si="1"/>
        <v>2.7249599999999998</v>
      </c>
      <c r="H22" s="4"/>
      <c r="I22" s="18">
        <f t="shared" si="0"/>
        <v>0</v>
      </c>
      <c r="J22" s="19">
        <f t="shared" si="2"/>
        <v>0</v>
      </c>
      <c r="K22" s="4"/>
      <c r="L22" s="18">
        <f t="shared" si="3"/>
        <v>2.7249599999999998</v>
      </c>
      <c r="O22" s="46">
        <v>0</v>
      </c>
      <c r="P22" s="49">
        <f t="shared" si="4"/>
        <v>0</v>
      </c>
      <c r="R22" s="3" t="str">
        <f t="shared" si="5"/>
        <v/>
      </c>
    </row>
    <row r="23" spans="1:18" x14ac:dyDescent="0.2">
      <c r="A23" s="37">
        <f>SAS!A16</f>
        <v>2020</v>
      </c>
      <c r="B23" s="45" t="str">
        <f>SAS!B16</f>
        <v>0243</v>
      </c>
      <c r="C23" s="42" t="str">
        <f>INDEX(SAS!$A$2:$F$328,MATCH(AdjustedAdditionalPropertyTaxLe!$B23,SAS!$B$2:$B$328,0),3)</f>
        <v>0243</v>
      </c>
      <c r="D23" s="16" t="str">
        <f>INDEX(SAS!$A$2:$F$328,MATCH(AdjustedAdditionalPropertyTaxLe!$B23,SAS!$B$2:$B$328,0),4)</f>
        <v>Andrew</v>
      </c>
      <c r="E23" s="16">
        <f>INDEX(SAS!$A$2:$F$328,MATCH(AdjustedAdditionalPropertyTaxLe!$B23,SAS!$B$2:$B$328,0),5)</f>
        <v>123552985</v>
      </c>
      <c r="F23" s="16">
        <f>INDEX(SAS!$A$2:$F$328,MATCH(AdjustedAdditionalPropertyTaxLe!$B23,SAS!$B$2:$B$328,0),6)</f>
        <v>227644</v>
      </c>
      <c r="G23" s="17">
        <f t="shared" si="1"/>
        <v>1.8424799999999999</v>
      </c>
      <c r="H23" s="4"/>
      <c r="I23" s="18">
        <f t="shared" si="0"/>
        <v>0</v>
      </c>
      <c r="J23" s="19">
        <f t="shared" si="2"/>
        <v>0</v>
      </c>
      <c r="K23" s="4"/>
      <c r="L23" s="18">
        <f t="shared" si="3"/>
        <v>1.8424799999999999</v>
      </c>
      <c r="O23" s="46">
        <v>0</v>
      </c>
      <c r="P23" s="49">
        <f t="shared" si="4"/>
        <v>0</v>
      </c>
      <c r="R23" s="3" t="str">
        <f t="shared" si="5"/>
        <v/>
      </c>
    </row>
    <row r="24" spans="1:18" x14ac:dyDescent="0.2">
      <c r="A24" s="37">
        <f>SAS!A17</f>
        <v>2020</v>
      </c>
      <c r="B24" s="45" t="str">
        <f>SAS!B17</f>
        <v>0261</v>
      </c>
      <c r="C24" s="42" t="str">
        <f>INDEX(SAS!$A$2:$F$328,MATCH(AdjustedAdditionalPropertyTaxLe!$B24,SAS!$B$2:$B$328,0),3)</f>
        <v>0261</v>
      </c>
      <c r="D24" s="16" t="str">
        <f>INDEX(SAS!$A$2:$F$328,MATCH(AdjustedAdditionalPropertyTaxLe!$B24,SAS!$B$2:$B$328,0),4)</f>
        <v>Ankeny</v>
      </c>
      <c r="E24" s="16">
        <f>INDEX(SAS!$A$2:$F$328,MATCH(AdjustedAdditionalPropertyTaxLe!$B24,SAS!$B$2:$B$328,0),5)</f>
        <v>3820279657</v>
      </c>
      <c r="F24" s="16">
        <f>INDEX(SAS!$A$2:$F$328,MATCH(AdjustedAdditionalPropertyTaxLe!$B24,SAS!$B$2:$B$328,0),6)</f>
        <v>10062266</v>
      </c>
      <c r="G24" s="17">
        <f t="shared" si="1"/>
        <v>2.6339100000000002</v>
      </c>
      <c r="H24" s="4"/>
      <c r="I24" s="18">
        <f t="shared" si="0"/>
        <v>0</v>
      </c>
      <c r="J24" s="19">
        <f t="shared" si="2"/>
        <v>0</v>
      </c>
      <c r="K24" s="4"/>
      <c r="L24" s="18">
        <f t="shared" si="3"/>
        <v>2.6339100000000002</v>
      </c>
      <c r="O24" s="46">
        <v>0</v>
      </c>
      <c r="P24" s="49">
        <f t="shared" si="4"/>
        <v>0</v>
      </c>
      <c r="R24" s="3" t="str">
        <f t="shared" si="5"/>
        <v/>
      </c>
    </row>
    <row r="25" spans="1:18" x14ac:dyDescent="0.2">
      <c r="A25" s="37">
        <f>SAS!A18</f>
        <v>2020</v>
      </c>
      <c r="B25" s="45" t="str">
        <f>SAS!B18</f>
        <v>0279</v>
      </c>
      <c r="C25" s="42" t="str">
        <f>INDEX(SAS!$A$2:$F$328,MATCH(AdjustedAdditionalPropertyTaxLe!$B25,SAS!$B$2:$B$328,0),3)</f>
        <v>0279</v>
      </c>
      <c r="D25" s="16" t="str">
        <f>INDEX(SAS!$A$2:$F$328,MATCH(AdjustedAdditionalPropertyTaxLe!$B25,SAS!$B$2:$B$328,0),4)</f>
        <v>Aplington-Parkersburg</v>
      </c>
      <c r="E25" s="16">
        <f>INDEX(SAS!$A$2:$F$328,MATCH(AdjustedAdditionalPropertyTaxLe!$B25,SAS!$B$2:$B$328,0),5)</f>
        <v>294633849</v>
      </c>
      <c r="F25" s="16">
        <f>INDEX(SAS!$A$2:$F$328,MATCH(AdjustedAdditionalPropertyTaxLe!$B25,SAS!$B$2:$B$328,0),6)</f>
        <v>699233</v>
      </c>
      <c r="G25" s="17">
        <f t="shared" si="1"/>
        <v>2.37323</v>
      </c>
      <c r="H25" s="4"/>
      <c r="I25" s="18">
        <f t="shared" si="0"/>
        <v>0</v>
      </c>
      <c r="J25" s="19">
        <f t="shared" si="2"/>
        <v>0</v>
      </c>
      <c r="K25" s="4"/>
      <c r="L25" s="18">
        <f t="shared" si="3"/>
        <v>2.37323</v>
      </c>
      <c r="O25" s="46">
        <v>0</v>
      </c>
      <c r="P25" s="49">
        <f t="shared" si="4"/>
        <v>0</v>
      </c>
      <c r="R25" s="3" t="str">
        <f t="shared" si="5"/>
        <v/>
      </c>
    </row>
    <row r="26" spans="1:18" x14ac:dyDescent="0.2">
      <c r="A26" s="37">
        <f>SAS!A19</f>
        <v>2020</v>
      </c>
      <c r="B26" s="45" t="str">
        <f>SAS!B19</f>
        <v>0355</v>
      </c>
      <c r="C26" s="42" t="str">
        <f>INDEX(SAS!$A$2:$F$328,MATCH(AdjustedAdditionalPropertyTaxLe!$B26,SAS!$B$2:$B$328,0),3)</f>
        <v>0355</v>
      </c>
      <c r="D26" s="16" t="str">
        <f>INDEX(SAS!$A$2:$F$328,MATCH(AdjustedAdditionalPropertyTaxLe!$B26,SAS!$B$2:$B$328,0),4)</f>
        <v>Ar-We-Va</v>
      </c>
      <c r="E26" s="16">
        <f>INDEX(SAS!$A$2:$F$328,MATCH(AdjustedAdditionalPropertyTaxLe!$B26,SAS!$B$2:$B$328,0),5)</f>
        <v>251758295</v>
      </c>
      <c r="F26" s="16">
        <f>INDEX(SAS!$A$2:$F$328,MATCH(AdjustedAdditionalPropertyTaxLe!$B26,SAS!$B$2:$B$328,0),6)</f>
        <v>260870</v>
      </c>
      <c r="G26" s="17">
        <f t="shared" si="1"/>
        <v>1.0361899999999999</v>
      </c>
      <c r="H26" s="4"/>
      <c r="I26" s="18">
        <f t="shared" si="0"/>
        <v>0</v>
      </c>
      <c r="J26" s="19">
        <f t="shared" si="2"/>
        <v>0</v>
      </c>
      <c r="K26" s="4"/>
      <c r="L26" s="18">
        <f t="shared" si="3"/>
        <v>1.0361899999999999</v>
      </c>
      <c r="O26" s="46">
        <v>0</v>
      </c>
      <c r="P26" s="49">
        <f t="shared" si="4"/>
        <v>0</v>
      </c>
      <c r="R26" s="3" t="str">
        <f t="shared" si="5"/>
        <v/>
      </c>
    </row>
    <row r="27" spans="1:18" x14ac:dyDescent="0.2">
      <c r="A27" s="37">
        <f>SAS!A20</f>
        <v>2020</v>
      </c>
      <c r="B27" s="45" t="str">
        <f>SAS!B20</f>
        <v>0387</v>
      </c>
      <c r="C27" s="42" t="str">
        <f>INDEX(SAS!$A$2:$F$328,MATCH(AdjustedAdditionalPropertyTaxLe!$B27,SAS!$B$2:$B$328,0),3)</f>
        <v>0387</v>
      </c>
      <c r="D27" s="16" t="str">
        <f>INDEX(SAS!$A$2:$F$328,MATCH(AdjustedAdditionalPropertyTaxLe!$B27,SAS!$B$2:$B$328,0),4)</f>
        <v>Atlantic</v>
      </c>
      <c r="E27" s="16">
        <f>INDEX(SAS!$A$2:$F$328,MATCH(AdjustedAdditionalPropertyTaxLe!$B27,SAS!$B$2:$B$328,0),5)</f>
        <v>467776525</v>
      </c>
      <c r="F27" s="16">
        <f>INDEX(SAS!$A$2:$F$328,MATCH(AdjustedAdditionalPropertyTaxLe!$B27,SAS!$B$2:$B$328,0),6)</f>
        <v>1178119</v>
      </c>
      <c r="G27" s="17">
        <f t="shared" si="1"/>
        <v>2.5185499999999998</v>
      </c>
      <c r="H27" s="4"/>
      <c r="I27" s="18">
        <f t="shared" si="0"/>
        <v>0</v>
      </c>
      <c r="J27" s="19">
        <f t="shared" si="2"/>
        <v>0</v>
      </c>
      <c r="K27" s="4"/>
      <c r="L27" s="18">
        <f t="shared" si="3"/>
        <v>2.5185499999999998</v>
      </c>
      <c r="O27" s="46">
        <v>0</v>
      </c>
      <c r="P27" s="49">
        <f t="shared" si="4"/>
        <v>0</v>
      </c>
      <c r="R27" s="3" t="str">
        <f t="shared" si="5"/>
        <v/>
      </c>
    </row>
    <row r="28" spans="1:18" x14ac:dyDescent="0.2">
      <c r="A28" s="37">
        <f>SAS!A21</f>
        <v>2020</v>
      </c>
      <c r="B28" s="45" t="str">
        <f>SAS!B21</f>
        <v>0414</v>
      </c>
      <c r="C28" s="42" t="str">
        <f>INDEX(SAS!$A$2:$F$328,MATCH(AdjustedAdditionalPropertyTaxLe!$B28,SAS!$B$2:$B$328,0),3)</f>
        <v>0414</v>
      </c>
      <c r="D28" s="16" t="str">
        <f>INDEX(SAS!$A$2:$F$328,MATCH(AdjustedAdditionalPropertyTaxLe!$B28,SAS!$B$2:$B$328,0),4)</f>
        <v>Audubon</v>
      </c>
      <c r="E28" s="16">
        <f>INDEX(SAS!$A$2:$F$328,MATCH(AdjustedAdditionalPropertyTaxLe!$B28,SAS!$B$2:$B$328,0),5)</f>
        <v>253359759</v>
      </c>
      <c r="F28" s="16">
        <f>INDEX(SAS!$A$2:$F$328,MATCH(AdjustedAdditionalPropertyTaxLe!$B28,SAS!$B$2:$B$328,0),6)</f>
        <v>436567</v>
      </c>
      <c r="G28" s="17">
        <f t="shared" si="1"/>
        <v>1.7231099999999999</v>
      </c>
      <c r="H28" s="4"/>
      <c r="I28" s="18">
        <f t="shared" si="0"/>
        <v>0</v>
      </c>
      <c r="J28" s="19">
        <f t="shared" si="2"/>
        <v>0</v>
      </c>
      <c r="K28" s="4"/>
      <c r="L28" s="18">
        <f t="shared" si="3"/>
        <v>1.7231099999999999</v>
      </c>
      <c r="O28" s="46">
        <v>0</v>
      </c>
      <c r="P28" s="49">
        <f t="shared" si="4"/>
        <v>0</v>
      </c>
      <c r="R28" s="3" t="str">
        <f t="shared" si="5"/>
        <v/>
      </c>
    </row>
    <row r="29" spans="1:18" x14ac:dyDescent="0.2">
      <c r="A29" s="37">
        <f>SAS!A22</f>
        <v>2020</v>
      </c>
      <c r="B29" s="45" t="str">
        <f>SAS!B22</f>
        <v>0540</v>
      </c>
      <c r="C29" s="42" t="str">
        <f>INDEX(SAS!$A$2:$F$328,MATCH(AdjustedAdditionalPropertyTaxLe!$B29,SAS!$B$2:$B$328,0),3)</f>
        <v>0540</v>
      </c>
      <c r="D29" s="16" t="str">
        <f>INDEX(SAS!$A$2:$F$328,MATCH(AdjustedAdditionalPropertyTaxLe!$B29,SAS!$B$2:$B$328,0),4)</f>
        <v>BCLUW</v>
      </c>
      <c r="E29" s="16">
        <f>INDEX(SAS!$A$2:$F$328,MATCH(AdjustedAdditionalPropertyTaxLe!$B29,SAS!$B$2:$B$328,0),5)</f>
        <v>267744766</v>
      </c>
      <c r="F29" s="16">
        <f>INDEX(SAS!$A$2:$F$328,MATCH(AdjustedAdditionalPropertyTaxLe!$B29,SAS!$B$2:$B$328,0),6)</f>
        <v>457855</v>
      </c>
      <c r="G29" s="17">
        <f t="shared" si="1"/>
        <v>1.71004</v>
      </c>
      <c r="H29" s="4"/>
      <c r="I29" s="18">
        <f t="shared" si="0"/>
        <v>0</v>
      </c>
      <c r="J29" s="19">
        <f t="shared" si="2"/>
        <v>0</v>
      </c>
      <c r="K29" s="4"/>
      <c r="L29" s="18">
        <f t="shared" si="3"/>
        <v>1.71004</v>
      </c>
      <c r="O29" s="46">
        <v>0</v>
      </c>
      <c r="P29" s="49">
        <f t="shared" si="4"/>
        <v>0</v>
      </c>
      <c r="R29" s="3" t="str">
        <f t="shared" si="5"/>
        <v/>
      </c>
    </row>
    <row r="30" spans="1:18" x14ac:dyDescent="0.2">
      <c r="A30" s="37">
        <f>SAS!A23</f>
        <v>2020</v>
      </c>
      <c r="B30" s="45" t="str">
        <f>SAS!B23</f>
        <v>0472</v>
      </c>
      <c r="C30" s="42" t="str">
        <f>INDEX(SAS!$A$2:$F$328,MATCH(AdjustedAdditionalPropertyTaxLe!$B30,SAS!$B$2:$B$328,0),3)</f>
        <v>0472</v>
      </c>
      <c r="D30" s="16" t="str">
        <f>INDEX(SAS!$A$2:$F$328,MATCH(AdjustedAdditionalPropertyTaxLe!$B30,SAS!$B$2:$B$328,0),4)</f>
        <v>Ballard</v>
      </c>
      <c r="E30" s="16">
        <f>INDEX(SAS!$A$2:$F$328,MATCH(AdjustedAdditionalPropertyTaxLe!$B30,SAS!$B$2:$B$328,0),5)</f>
        <v>365636209</v>
      </c>
      <c r="F30" s="16">
        <f>INDEX(SAS!$A$2:$F$328,MATCH(AdjustedAdditionalPropertyTaxLe!$B30,SAS!$B$2:$B$328,0),6)</f>
        <v>1352590</v>
      </c>
      <c r="G30" s="17">
        <f t="shared" si="1"/>
        <v>3.6992799999999999</v>
      </c>
      <c r="H30" s="4"/>
      <c r="I30" s="18">
        <f t="shared" si="0"/>
        <v>0.79325000000000001</v>
      </c>
      <c r="J30" s="19">
        <f t="shared" si="2"/>
        <v>290041</v>
      </c>
      <c r="K30" s="4"/>
      <c r="L30" s="18">
        <f t="shared" si="3"/>
        <v>2.9060299999999999</v>
      </c>
      <c r="O30" s="46">
        <v>289544</v>
      </c>
      <c r="P30" s="49">
        <f t="shared" si="4"/>
        <v>497</v>
      </c>
      <c r="Q30" s="34" t="s">
        <v>695</v>
      </c>
      <c r="R30" s="3" t="e">
        <f t="shared" si="5"/>
        <v>#N/A</v>
      </c>
    </row>
    <row r="31" spans="1:18" x14ac:dyDescent="0.2">
      <c r="A31" s="37">
        <f>SAS!A24</f>
        <v>2020</v>
      </c>
      <c r="B31" s="45" t="str">
        <f>SAS!B24</f>
        <v>0513</v>
      </c>
      <c r="C31" s="42" t="str">
        <f>INDEX(SAS!$A$2:$F$328,MATCH(AdjustedAdditionalPropertyTaxLe!$B31,SAS!$B$2:$B$328,0),3)</f>
        <v>0513</v>
      </c>
      <c r="D31" s="16" t="str">
        <f>INDEX(SAS!$A$2:$F$328,MATCH(AdjustedAdditionalPropertyTaxLe!$B31,SAS!$B$2:$B$328,0),4)</f>
        <v>Baxter</v>
      </c>
      <c r="E31" s="16">
        <f>INDEX(SAS!$A$2:$F$328,MATCH(AdjustedAdditionalPropertyTaxLe!$B31,SAS!$B$2:$B$328,0),5)</f>
        <v>97466457</v>
      </c>
      <c r="F31" s="16">
        <f>INDEX(SAS!$A$2:$F$328,MATCH(AdjustedAdditionalPropertyTaxLe!$B31,SAS!$B$2:$B$328,0),6)</f>
        <v>258549</v>
      </c>
      <c r="G31" s="17">
        <f t="shared" si="1"/>
        <v>2.6526999999999998</v>
      </c>
      <c r="H31" s="4"/>
      <c r="I31" s="18">
        <f t="shared" si="0"/>
        <v>0</v>
      </c>
      <c r="J31" s="19">
        <f t="shared" si="2"/>
        <v>0</v>
      </c>
      <c r="K31" s="4"/>
      <c r="L31" s="18">
        <f t="shared" si="3"/>
        <v>2.6526999999999998</v>
      </c>
      <c r="O31" s="46">
        <v>0</v>
      </c>
      <c r="P31" s="49">
        <f t="shared" si="4"/>
        <v>0</v>
      </c>
      <c r="R31" s="3" t="str">
        <f t="shared" si="5"/>
        <v/>
      </c>
    </row>
    <row r="32" spans="1:18" x14ac:dyDescent="0.2">
      <c r="A32" s="37">
        <f>SAS!A25</f>
        <v>2020</v>
      </c>
      <c r="B32" s="45" t="str">
        <f>SAS!B25</f>
        <v>0549</v>
      </c>
      <c r="C32" s="42" t="str">
        <f>INDEX(SAS!$A$2:$F$328,MATCH(AdjustedAdditionalPropertyTaxLe!$B32,SAS!$B$2:$B$328,0),3)</f>
        <v>0549</v>
      </c>
      <c r="D32" s="16" t="str">
        <f>INDEX(SAS!$A$2:$F$328,MATCH(AdjustedAdditionalPropertyTaxLe!$B32,SAS!$B$2:$B$328,0),4)</f>
        <v>Bedford</v>
      </c>
      <c r="E32" s="16">
        <f>INDEX(SAS!$A$2:$F$328,MATCH(AdjustedAdditionalPropertyTaxLe!$B32,SAS!$B$2:$B$328,0),5)</f>
        <v>215787357</v>
      </c>
      <c r="F32" s="16">
        <f>INDEX(SAS!$A$2:$F$328,MATCH(AdjustedAdditionalPropertyTaxLe!$B32,SAS!$B$2:$B$328,0),6)</f>
        <v>404739</v>
      </c>
      <c r="G32" s="17">
        <f t="shared" si="1"/>
        <v>1.87564</v>
      </c>
      <c r="H32" s="4"/>
      <c r="I32" s="18">
        <f t="shared" si="0"/>
        <v>0</v>
      </c>
      <c r="J32" s="19">
        <f t="shared" si="2"/>
        <v>0</v>
      </c>
      <c r="K32" s="4"/>
      <c r="L32" s="18">
        <f t="shared" si="3"/>
        <v>1.87564</v>
      </c>
      <c r="O32" s="46">
        <v>0</v>
      </c>
      <c r="P32" s="49">
        <f t="shared" si="4"/>
        <v>0</v>
      </c>
      <c r="R32" s="3" t="str">
        <f t="shared" si="5"/>
        <v/>
      </c>
    </row>
    <row r="33" spans="1:18" x14ac:dyDescent="0.2">
      <c r="A33" s="37">
        <f>SAS!A26</f>
        <v>2020</v>
      </c>
      <c r="B33" s="45" t="str">
        <f>SAS!B26</f>
        <v>0576</v>
      </c>
      <c r="C33" s="42" t="str">
        <f>INDEX(SAS!$A$2:$F$328,MATCH(AdjustedAdditionalPropertyTaxLe!$B33,SAS!$B$2:$B$328,0),3)</f>
        <v>0576</v>
      </c>
      <c r="D33" s="16" t="str">
        <f>INDEX(SAS!$A$2:$F$328,MATCH(AdjustedAdditionalPropertyTaxLe!$B33,SAS!$B$2:$B$328,0),4)</f>
        <v>Belle Plaine</v>
      </c>
      <c r="E33" s="16">
        <f>INDEX(SAS!$A$2:$F$328,MATCH(AdjustedAdditionalPropertyTaxLe!$B33,SAS!$B$2:$B$328,0),5)</f>
        <v>161448106</v>
      </c>
      <c r="F33" s="16">
        <f>INDEX(SAS!$A$2:$F$328,MATCH(AdjustedAdditionalPropertyTaxLe!$B33,SAS!$B$2:$B$328,0),6)</f>
        <v>414318</v>
      </c>
      <c r="G33" s="17">
        <f t="shared" si="1"/>
        <v>2.5662600000000002</v>
      </c>
      <c r="H33" s="4"/>
      <c r="I33" s="18">
        <f t="shared" si="0"/>
        <v>0</v>
      </c>
      <c r="J33" s="19">
        <f t="shared" si="2"/>
        <v>0</v>
      </c>
      <c r="K33" s="4"/>
      <c r="L33" s="18">
        <f t="shared" si="3"/>
        <v>2.5662600000000002</v>
      </c>
      <c r="O33" s="46">
        <v>0</v>
      </c>
      <c r="P33" s="49">
        <f t="shared" si="4"/>
        <v>0</v>
      </c>
      <c r="R33" s="3" t="str">
        <f t="shared" si="5"/>
        <v/>
      </c>
    </row>
    <row r="34" spans="1:18" x14ac:dyDescent="0.2">
      <c r="A34" s="37">
        <f>SAS!A27</f>
        <v>2020</v>
      </c>
      <c r="B34" s="45" t="str">
        <f>SAS!B27</f>
        <v>0585</v>
      </c>
      <c r="C34" s="42" t="str">
        <f>INDEX(SAS!$A$2:$F$328,MATCH(AdjustedAdditionalPropertyTaxLe!$B34,SAS!$B$2:$B$328,0),3)</f>
        <v>0585</v>
      </c>
      <c r="D34" s="16" t="str">
        <f>INDEX(SAS!$A$2:$F$328,MATCH(AdjustedAdditionalPropertyTaxLe!$B34,SAS!$B$2:$B$328,0),4)</f>
        <v>Bellevue</v>
      </c>
      <c r="E34" s="16">
        <f>INDEX(SAS!$A$2:$F$328,MATCH(AdjustedAdditionalPropertyTaxLe!$B34,SAS!$B$2:$B$328,0),5)</f>
        <v>284707898</v>
      </c>
      <c r="F34" s="16">
        <f>INDEX(SAS!$A$2:$F$328,MATCH(AdjustedAdditionalPropertyTaxLe!$B34,SAS!$B$2:$B$328,0),6)</f>
        <v>502592</v>
      </c>
      <c r="G34" s="17">
        <f t="shared" si="1"/>
        <v>1.76529</v>
      </c>
      <c r="H34" s="4"/>
      <c r="I34" s="18">
        <f t="shared" si="0"/>
        <v>0</v>
      </c>
      <c r="J34" s="19">
        <f t="shared" si="2"/>
        <v>0</v>
      </c>
      <c r="K34" s="4"/>
      <c r="L34" s="18">
        <f t="shared" si="3"/>
        <v>1.76529</v>
      </c>
      <c r="O34" s="46">
        <v>0</v>
      </c>
      <c r="P34" s="49">
        <f t="shared" si="4"/>
        <v>0</v>
      </c>
      <c r="R34" s="3" t="str">
        <f t="shared" si="5"/>
        <v/>
      </c>
    </row>
    <row r="35" spans="1:18" x14ac:dyDescent="0.2">
      <c r="A35" s="37">
        <f>SAS!A28</f>
        <v>2020</v>
      </c>
      <c r="B35" s="45" t="str">
        <f>SAS!B28</f>
        <v>0594</v>
      </c>
      <c r="C35" s="42" t="str">
        <f>INDEX(SAS!$A$2:$F$328,MATCH(AdjustedAdditionalPropertyTaxLe!$B35,SAS!$B$2:$B$328,0),3)</f>
        <v>0594</v>
      </c>
      <c r="D35" s="16" t="str">
        <f>INDEX(SAS!$A$2:$F$328,MATCH(AdjustedAdditionalPropertyTaxLe!$B35,SAS!$B$2:$B$328,0),4)</f>
        <v>Belmond-Klemme</v>
      </c>
      <c r="E35" s="16">
        <f>INDEX(SAS!$A$2:$F$328,MATCH(AdjustedAdditionalPropertyTaxLe!$B35,SAS!$B$2:$B$328,0),5)</f>
        <v>303558428</v>
      </c>
      <c r="F35" s="16">
        <f>INDEX(SAS!$A$2:$F$328,MATCH(AdjustedAdditionalPropertyTaxLe!$B35,SAS!$B$2:$B$328,0),6)</f>
        <v>676702</v>
      </c>
      <c r="G35" s="17">
        <f t="shared" si="1"/>
        <v>2.2292299999999998</v>
      </c>
      <c r="H35" s="4"/>
      <c r="I35" s="18">
        <f t="shared" si="0"/>
        <v>0</v>
      </c>
      <c r="J35" s="19">
        <f t="shared" si="2"/>
        <v>0</v>
      </c>
      <c r="K35" s="4"/>
      <c r="L35" s="18">
        <f t="shared" si="3"/>
        <v>2.2292299999999998</v>
      </c>
      <c r="O35" s="46">
        <v>0</v>
      </c>
      <c r="P35" s="49">
        <f t="shared" si="4"/>
        <v>0</v>
      </c>
      <c r="R35" s="3" t="str">
        <f t="shared" si="5"/>
        <v/>
      </c>
    </row>
    <row r="36" spans="1:18" x14ac:dyDescent="0.2">
      <c r="A36" s="37">
        <f>SAS!A29</f>
        <v>2020</v>
      </c>
      <c r="B36" s="45" t="str">
        <f>SAS!B29</f>
        <v>0603</v>
      </c>
      <c r="C36" s="42" t="str">
        <f>INDEX(SAS!$A$2:$F$328,MATCH(AdjustedAdditionalPropertyTaxLe!$B36,SAS!$B$2:$B$328,0),3)</f>
        <v>0603</v>
      </c>
      <c r="D36" s="16" t="str">
        <f>INDEX(SAS!$A$2:$F$328,MATCH(AdjustedAdditionalPropertyTaxLe!$B36,SAS!$B$2:$B$328,0),4)</f>
        <v>Bennett</v>
      </c>
      <c r="E36" s="16">
        <f>INDEX(SAS!$A$2:$F$328,MATCH(AdjustedAdditionalPropertyTaxLe!$B36,SAS!$B$2:$B$328,0),5)</f>
        <v>116550920</v>
      </c>
      <c r="F36" s="16">
        <f>INDEX(SAS!$A$2:$F$328,MATCH(AdjustedAdditionalPropertyTaxLe!$B36,SAS!$B$2:$B$328,0),6)</f>
        <v>189872</v>
      </c>
      <c r="G36" s="17">
        <f t="shared" si="1"/>
        <v>1.6290899999999999</v>
      </c>
      <c r="H36" s="4"/>
      <c r="I36" s="18">
        <f t="shared" si="0"/>
        <v>0</v>
      </c>
      <c r="J36" s="19">
        <f t="shared" si="2"/>
        <v>0</v>
      </c>
      <c r="K36" s="4"/>
      <c r="L36" s="18">
        <f t="shared" si="3"/>
        <v>1.6290899999999999</v>
      </c>
      <c r="O36" s="46">
        <v>0</v>
      </c>
      <c r="P36" s="49">
        <f t="shared" si="4"/>
        <v>0</v>
      </c>
      <c r="R36" s="3" t="str">
        <f t="shared" si="5"/>
        <v/>
      </c>
    </row>
    <row r="37" spans="1:18" x14ac:dyDescent="0.2">
      <c r="A37" s="37">
        <f>SAS!A30</f>
        <v>2020</v>
      </c>
      <c r="B37" s="45" t="str">
        <f>SAS!B30</f>
        <v>0609</v>
      </c>
      <c r="C37" s="42" t="str">
        <f>INDEX(SAS!$A$2:$F$328,MATCH(AdjustedAdditionalPropertyTaxLe!$B37,SAS!$B$2:$B$328,0),3)</f>
        <v>0609</v>
      </c>
      <c r="D37" s="16" t="str">
        <f>INDEX(SAS!$A$2:$F$328,MATCH(AdjustedAdditionalPropertyTaxLe!$B37,SAS!$B$2:$B$328,0),4)</f>
        <v>Benton</v>
      </c>
      <c r="E37" s="16">
        <f>INDEX(SAS!$A$2:$F$328,MATCH(AdjustedAdditionalPropertyTaxLe!$B37,SAS!$B$2:$B$328,0),5)</f>
        <v>647185713</v>
      </c>
      <c r="F37" s="16">
        <f>INDEX(SAS!$A$2:$F$328,MATCH(AdjustedAdditionalPropertyTaxLe!$B37,SAS!$B$2:$B$328,0),6)</f>
        <v>1244665</v>
      </c>
      <c r="G37" s="17">
        <f t="shared" si="1"/>
        <v>1.9232</v>
      </c>
      <c r="H37" s="4"/>
      <c r="I37" s="18">
        <f t="shared" si="0"/>
        <v>0</v>
      </c>
      <c r="J37" s="19">
        <f t="shared" si="2"/>
        <v>0</v>
      </c>
      <c r="K37" s="4"/>
      <c r="L37" s="18">
        <f t="shared" si="3"/>
        <v>1.9232</v>
      </c>
      <c r="O37" s="46">
        <v>0</v>
      </c>
      <c r="P37" s="49">
        <f t="shared" si="4"/>
        <v>0</v>
      </c>
      <c r="R37" s="3" t="str">
        <f t="shared" si="5"/>
        <v/>
      </c>
    </row>
    <row r="38" spans="1:18" x14ac:dyDescent="0.2">
      <c r="A38" s="37">
        <f>SAS!A31</f>
        <v>2020</v>
      </c>
      <c r="B38" s="45" t="str">
        <f>SAS!B31</f>
        <v>0621</v>
      </c>
      <c r="C38" s="42" t="str">
        <f>INDEX(SAS!$A$2:$F$328,MATCH(AdjustedAdditionalPropertyTaxLe!$B38,SAS!$B$2:$B$328,0),3)</f>
        <v>0621</v>
      </c>
      <c r="D38" s="16" t="str">
        <f>INDEX(SAS!$A$2:$F$328,MATCH(AdjustedAdditionalPropertyTaxLe!$B38,SAS!$B$2:$B$328,0),4)</f>
        <v>Bettendorf</v>
      </c>
      <c r="E38" s="16">
        <f>INDEX(SAS!$A$2:$F$328,MATCH(AdjustedAdditionalPropertyTaxLe!$B38,SAS!$B$2:$B$328,0),5)</f>
        <v>1522395597</v>
      </c>
      <c r="F38" s="16">
        <f>INDEX(SAS!$A$2:$F$328,MATCH(AdjustedAdditionalPropertyTaxLe!$B38,SAS!$B$2:$B$328,0),6)</f>
        <v>3535144</v>
      </c>
      <c r="G38" s="17">
        <f t="shared" si="1"/>
        <v>2.3220900000000002</v>
      </c>
      <c r="H38" s="4"/>
      <c r="I38" s="18">
        <f t="shared" si="0"/>
        <v>0</v>
      </c>
      <c r="J38" s="19">
        <f t="shared" si="2"/>
        <v>0</v>
      </c>
      <c r="K38" s="4"/>
      <c r="L38" s="18">
        <f t="shared" si="3"/>
        <v>2.3220900000000002</v>
      </c>
      <c r="O38" s="46">
        <v>0</v>
      </c>
      <c r="P38" s="49">
        <f t="shared" si="4"/>
        <v>0</v>
      </c>
      <c r="R38" s="3" t="str">
        <f t="shared" si="5"/>
        <v/>
      </c>
    </row>
    <row r="39" spans="1:18" x14ac:dyDescent="0.2">
      <c r="A39" s="37">
        <f>SAS!A32</f>
        <v>2020</v>
      </c>
      <c r="B39" s="45" t="str">
        <f>SAS!B32</f>
        <v>0720</v>
      </c>
      <c r="C39" s="42" t="str">
        <f>INDEX(SAS!$A$2:$F$328,MATCH(AdjustedAdditionalPropertyTaxLe!$B39,SAS!$B$2:$B$328,0),3)</f>
        <v>0720</v>
      </c>
      <c r="D39" s="16" t="str">
        <f>INDEX(SAS!$A$2:$F$328,MATCH(AdjustedAdditionalPropertyTaxLe!$B39,SAS!$B$2:$B$328,0),4)</f>
        <v>Bondurant-Farrar</v>
      </c>
      <c r="E39" s="16">
        <f>INDEX(SAS!$A$2:$F$328,MATCH(AdjustedAdditionalPropertyTaxLe!$B39,SAS!$B$2:$B$328,0),5)</f>
        <v>505619524</v>
      </c>
      <c r="F39" s="16">
        <f>INDEX(SAS!$A$2:$F$328,MATCH(AdjustedAdditionalPropertyTaxLe!$B39,SAS!$B$2:$B$328,0),6)</f>
        <v>1799817</v>
      </c>
      <c r="G39" s="17">
        <f t="shared" si="1"/>
        <v>3.5596299999999998</v>
      </c>
      <c r="H39" s="4"/>
      <c r="I39" s="18">
        <f t="shared" si="0"/>
        <v>0.65359999999999996</v>
      </c>
      <c r="J39" s="19">
        <f t="shared" si="2"/>
        <v>330473</v>
      </c>
      <c r="K39" s="4"/>
      <c r="L39" s="18">
        <f t="shared" si="3"/>
        <v>2.9060299999999999</v>
      </c>
      <c r="O39" s="46">
        <v>330726</v>
      </c>
      <c r="P39" s="49">
        <f t="shared" si="4"/>
        <v>-253</v>
      </c>
      <c r="Q39" s="34" t="s">
        <v>695</v>
      </c>
      <c r="R39" s="3" t="e">
        <f t="shared" si="5"/>
        <v>#N/A</v>
      </c>
    </row>
    <row r="40" spans="1:18" x14ac:dyDescent="0.2">
      <c r="A40" s="37">
        <f>SAS!A33</f>
        <v>2020</v>
      </c>
      <c r="B40" s="45" t="str">
        <f>SAS!B33</f>
        <v>0729</v>
      </c>
      <c r="C40" s="42" t="str">
        <f>INDEX(SAS!$A$2:$F$328,MATCH(AdjustedAdditionalPropertyTaxLe!$B40,SAS!$B$2:$B$328,0),3)</f>
        <v>0729</v>
      </c>
      <c r="D40" s="16" t="str">
        <f>INDEX(SAS!$A$2:$F$328,MATCH(AdjustedAdditionalPropertyTaxLe!$B40,SAS!$B$2:$B$328,0),4)</f>
        <v>Boone</v>
      </c>
      <c r="E40" s="16">
        <f>INDEX(SAS!$A$2:$F$328,MATCH(AdjustedAdditionalPropertyTaxLe!$B40,SAS!$B$2:$B$328,0),5)</f>
        <v>546361111</v>
      </c>
      <c r="F40" s="16">
        <f>INDEX(SAS!$A$2:$F$328,MATCH(AdjustedAdditionalPropertyTaxLe!$B40,SAS!$B$2:$B$328,0),6)</f>
        <v>1810215</v>
      </c>
      <c r="G40" s="17">
        <f t="shared" si="1"/>
        <v>3.3132199999999998</v>
      </c>
      <c r="H40" s="4"/>
      <c r="I40" s="18">
        <f t="shared" si="0"/>
        <v>0.40718999999999994</v>
      </c>
      <c r="J40" s="19">
        <f t="shared" si="2"/>
        <v>222473</v>
      </c>
      <c r="K40" s="4"/>
      <c r="L40" s="18">
        <f t="shared" si="3"/>
        <v>2.9060299999999999</v>
      </c>
      <c r="O40" s="46">
        <v>222680</v>
      </c>
      <c r="P40" s="49">
        <f t="shared" si="4"/>
        <v>-207</v>
      </c>
      <c r="R40" s="3" t="e">
        <f t="shared" si="5"/>
        <v>#N/A</v>
      </c>
    </row>
    <row r="41" spans="1:18" x14ac:dyDescent="0.2">
      <c r="A41" s="37">
        <f>SAS!A34</f>
        <v>2020</v>
      </c>
      <c r="B41" s="45" t="str">
        <f>SAS!B34</f>
        <v>0747</v>
      </c>
      <c r="C41" s="42" t="str">
        <f>INDEX(SAS!$A$2:$F$328,MATCH(AdjustedAdditionalPropertyTaxLe!$B41,SAS!$B$2:$B$328,0),3)</f>
        <v>0747</v>
      </c>
      <c r="D41" s="16" t="str">
        <f>INDEX(SAS!$A$2:$F$328,MATCH(AdjustedAdditionalPropertyTaxLe!$B41,SAS!$B$2:$B$328,0),4)</f>
        <v>Boyden-Hull</v>
      </c>
      <c r="E41" s="16">
        <f>INDEX(SAS!$A$2:$F$328,MATCH(AdjustedAdditionalPropertyTaxLe!$B41,SAS!$B$2:$B$328,0),5)</f>
        <v>257689804</v>
      </c>
      <c r="F41" s="16">
        <f>INDEX(SAS!$A$2:$F$328,MATCH(AdjustedAdditionalPropertyTaxLe!$B41,SAS!$B$2:$B$328,0),6)</f>
        <v>516147</v>
      </c>
      <c r="G41" s="17">
        <f t="shared" si="1"/>
        <v>2.00298</v>
      </c>
      <c r="H41" s="4"/>
      <c r="I41" s="18">
        <f t="shared" ref="I41:I73" si="6">IF(G41&gt;$I$7,G41-$I$7,0)</f>
        <v>0</v>
      </c>
      <c r="J41" s="19">
        <f t="shared" si="2"/>
        <v>0</v>
      </c>
      <c r="K41" s="4"/>
      <c r="L41" s="18">
        <f t="shared" si="3"/>
        <v>2.00298</v>
      </c>
      <c r="O41" s="46">
        <v>0</v>
      </c>
      <c r="P41" s="49">
        <f t="shared" si="4"/>
        <v>0</v>
      </c>
      <c r="R41" s="3" t="str">
        <f t="shared" si="5"/>
        <v/>
      </c>
    </row>
    <row r="42" spans="1:18" x14ac:dyDescent="0.2">
      <c r="A42" s="37">
        <f>SAS!A35</f>
        <v>2020</v>
      </c>
      <c r="B42" s="45" t="str">
        <f>SAS!B35</f>
        <v>1917</v>
      </c>
      <c r="C42" s="42" t="str">
        <f>INDEX(SAS!$A$2:$F$328,MATCH(AdjustedAdditionalPropertyTaxLe!$B42,SAS!$B$2:$B$328,0),3)</f>
        <v>1917</v>
      </c>
      <c r="D42" s="16" t="str">
        <f>INDEX(SAS!$A$2:$F$328,MATCH(AdjustedAdditionalPropertyTaxLe!$B42,SAS!$B$2:$B$328,0),4)</f>
        <v>Boyer Valley</v>
      </c>
      <c r="E42" s="16">
        <f>INDEX(SAS!$A$2:$F$328,MATCH(AdjustedAdditionalPropertyTaxLe!$B42,SAS!$B$2:$B$328,0),5)</f>
        <v>210130243</v>
      </c>
      <c r="F42" s="16">
        <f>INDEX(SAS!$A$2:$F$328,MATCH(AdjustedAdditionalPropertyTaxLe!$B42,SAS!$B$2:$B$328,0),6)</f>
        <v>356052</v>
      </c>
      <c r="G42" s="17">
        <f t="shared" si="1"/>
        <v>1.6944300000000001</v>
      </c>
      <c r="H42" s="4"/>
      <c r="I42" s="18">
        <f t="shared" si="6"/>
        <v>0</v>
      </c>
      <c r="J42" s="19">
        <f t="shared" si="2"/>
        <v>0</v>
      </c>
      <c r="K42" s="4"/>
      <c r="L42" s="18">
        <f t="shared" si="3"/>
        <v>1.6944300000000001</v>
      </c>
      <c r="O42" s="46">
        <v>0</v>
      </c>
      <c r="P42" s="49">
        <f t="shared" si="4"/>
        <v>0</v>
      </c>
      <c r="R42" s="3" t="str">
        <f t="shared" si="5"/>
        <v/>
      </c>
    </row>
    <row r="43" spans="1:18" x14ac:dyDescent="0.2">
      <c r="A43" s="37">
        <f>SAS!A36</f>
        <v>2020</v>
      </c>
      <c r="B43" s="45" t="str">
        <f>SAS!B36</f>
        <v>0846</v>
      </c>
      <c r="C43" s="42" t="str">
        <f>INDEX(SAS!$A$2:$F$328,MATCH(AdjustedAdditionalPropertyTaxLe!$B43,SAS!$B$2:$B$328,0),3)</f>
        <v>0846</v>
      </c>
      <c r="D43" s="16" t="str">
        <f>INDEX(SAS!$A$2:$F$328,MATCH(AdjustedAdditionalPropertyTaxLe!$B43,SAS!$B$2:$B$328,0),4)</f>
        <v>Brooklyn-Guernsey-Malcom</v>
      </c>
      <c r="E43" s="16">
        <f>INDEX(SAS!$A$2:$F$328,MATCH(AdjustedAdditionalPropertyTaxLe!$B43,SAS!$B$2:$B$328,0),5)</f>
        <v>230023259</v>
      </c>
      <c r="F43" s="16">
        <f>INDEX(SAS!$A$2:$F$328,MATCH(AdjustedAdditionalPropertyTaxLe!$B43,SAS!$B$2:$B$328,0),6)</f>
        <v>488322</v>
      </c>
      <c r="G43" s="17">
        <f t="shared" si="1"/>
        <v>2.1229200000000001</v>
      </c>
      <c r="H43" s="4"/>
      <c r="I43" s="18">
        <f t="shared" si="6"/>
        <v>0</v>
      </c>
      <c r="J43" s="19">
        <f t="shared" si="2"/>
        <v>0</v>
      </c>
      <c r="K43" s="4"/>
      <c r="L43" s="18">
        <f t="shared" si="3"/>
        <v>2.1229200000000001</v>
      </c>
      <c r="O43" s="46">
        <v>0</v>
      </c>
      <c r="P43" s="49">
        <f t="shared" si="4"/>
        <v>0</v>
      </c>
      <c r="R43" s="3" t="str">
        <f t="shared" si="5"/>
        <v/>
      </c>
    </row>
    <row r="44" spans="1:18" x14ac:dyDescent="0.2">
      <c r="A44" s="37">
        <f>SAS!A37</f>
        <v>2020</v>
      </c>
      <c r="B44" s="45" t="str">
        <f>SAS!B37</f>
        <v>0882</v>
      </c>
      <c r="C44" s="42" t="str">
        <f>INDEX(SAS!$A$2:$F$328,MATCH(AdjustedAdditionalPropertyTaxLe!$B44,SAS!$B$2:$B$328,0),3)</f>
        <v>0882</v>
      </c>
      <c r="D44" s="16" t="str">
        <f>INDEX(SAS!$A$2:$F$328,MATCH(AdjustedAdditionalPropertyTaxLe!$B44,SAS!$B$2:$B$328,0),4)</f>
        <v>Burlington</v>
      </c>
      <c r="E44" s="16">
        <f>INDEX(SAS!$A$2:$F$328,MATCH(AdjustedAdditionalPropertyTaxLe!$B44,SAS!$B$2:$B$328,0),5)</f>
        <v>980505560</v>
      </c>
      <c r="F44" s="16">
        <f>INDEX(SAS!$A$2:$F$328,MATCH(AdjustedAdditionalPropertyTaxLe!$B44,SAS!$B$2:$B$328,0),6)</f>
        <v>3707133</v>
      </c>
      <c r="G44" s="17">
        <f t="shared" si="1"/>
        <v>3.78084</v>
      </c>
      <c r="H44" s="4"/>
      <c r="I44" s="18">
        <f t="shared" si="6"/>
        <v>0.87481000000000009</v>
      </c>
      <c r="J44" s="19">
        <f t="shared" si="2"/>
        <v>857756</v>
      </c>
      <c r="K44" s="4"/>
      <c r="L44" s="18">
        <f t="shared" si="3"/>
        <v>2.9060299999999999</v>
      </c>
      <c r="O44" s="46">
        <v>858286</v>
      </c>
      <c r="P44" s="49">
        <f t="shared" si="4"/>
        <v>-530</v>
      </c>
      <c r="R44" s="3" t="e">
        <f t="shared" si="5"/>
        <v>#N/A</v>
      </c>
    </row>
    <row r="45" spans="1:18" x14ac:dyDescent="0.2">
      <c r="A45" s="37">
        <f>SAS!A38</f>
        <v>2020</v>
      </c>
      <c r="B45" s="45" t="str">
        <f>SAS!B38</f>
        <v>0916</v>
      </c>
      <c r="C45" s="42" t="str">
        <f>INDEX(SAS!$A$2:$F$328,MATCH(AdjustedAdditionalPropertyTaxLe!$B45,SAS!$B$2:$B$328,0),3)</f>
        <v>0916</v>
      </c>
      <c r="D45" s="16" t="str">
        <f>INDEX(SAS!$A$2:$F$328,MATCH(AdjustedAdditionalPropertyTaxLe!$B45,SAS!$B$2:$B$328,0),4)</f>
        <v>CAL</v>
      </c>
      <c r="E45" s="16">
        <f>INDEX(SAS!$A$2:$F$328,MATCH(AdjustedAdditionalPropertyTaxLe!$B45,SAS!$B$2:$B$328,0),5)</f>
        <v>145794126</v>
      </c>
      <c r="F45" s="16">
        <f>INDEX(SAS!$A$2:$F$328,MATCH(AdjustedAdditionalPropertyTaxLe!$B45,SAS!$B$2:$B$328,0),6)</f>
        <v>229851</v>
      </c>
      <c r="G45" s="17">
        <f t="shared" si="1"/>
        <v>1.5765400000000001</v>
      </c>
      <c r="H45" s="4"/>
      <c r="I45" s="18">
        <f t="shared" si="6"/>
        <v>0</v>
      </c>
      <c r="J45" s="19">
        <f t="shared" si="2"/>
        <v>0</v>
      </c>
      <c r="K45" s="4"/>
      <c r="L45" s="18">
        <f t="shared" si="3"/>
        <v>1.5765400000000001</v>
      </c>
      <c r="O45" s="46">
        <v>0</v>
      </c>
      <c r="P45" s="49">
        <f t="shared" si="4"/>
        <v>0</v>
      </c>
      <c r="R45" s="3" t="str">
        <f t="shared" si="5"/>
        <v/>
      </c>
    </row>
    <row r="46" spans="1:18" x14ac:dyDescent="0.2">
      <c r="A46" s="37">
        <f>SAS!A39</f>
        <v>2020</v>
      </c>
      <c r="B46" s="45" t="str">
        <f>SAS!B39</f>
        <v>0914</v>
      </c>
      <c r="C46" s="42" t="str">
        <f>INDEX(SAS!$A$2:$F$328,MATCH(AdjustedAdditionalPropertyTaxLe!$B46,SAS!$B$2:$B$328,0),3)</f>
        <v>0914</v>
      </c>
      <c r="D46" s="16" t="str">
        <f>INDEX(SAS!$A$2:$F$328,MATCH(AdjustedAdditionalPropertyTaxLe!$B46,SAS!$B$2:$B$328,0),4)</f>
        <v>CAM</v>
      </c>
      <c r="E46" s="16">
        <f>INDEX(SAS!$A$2:$F$328,MATCH(AdjustedAdditionalPropertyTaxLe!$B46,SAS!$B$2:$B$328,0),5)</f>
        <v>410301584</v>
      </c>
      <c r="F46" s="16">
        <f>INDEX(SAS!$A$2:$F$328,MATCH(AdjustedAdditionalPropertyTaxLe!$B46,SAS!$B$2:$B$328,0),6)</f>
        <v>425342</v>
      </c>
      <c r="G46" s="17">
        <f t="shared" si="1"/>
        <v>1.0366599999999999</v>
      </c>
      <c r="H46" s="4"/>
      <c r="I46" s="18">
        <f t="shared" si="6"/>
        <v>0</v>
      </c>
      <c r="J46" s="19">
        <f t="shared" si="2"/>
        <v>0</v>
      </c>
      <c r="K46" s="4"/>
      <c r="L46" s="18">
        <f t="shared" si="3"/>
        <v>1.0366599999999999</v>
      </c>
      <c r="O46" s="46">
        <v>0</v>
      </c>
      <c r="P46" s="49">
        <f t="shared" si="4"/>
        <v>0</v>
      </c>
      <c r="R46" s="3" t="str">
        <f t="shared" si="5"/>
        <v/>
      </c>
    </row>
    <row r="47" spans="1:18" x14ac:dyDescent="0.2">
      <c r="A47" s="37">
        <f>SAS!A40</f>
        <v>2020</v>
      </c>
      <c r="B47" s="45" t="str">
        <f>SAS!B40</f>
        <v>0918</v>
      </c>
      <c r="C47" s="42" t="str">
        <f>INDEX(SAS!$A$2:$F$328,MATCH(AdjustedAdditionalPropertyTaxLe!$B47,SAS!$B$2:$B$328,0),3)</f>
        <v>0918</v>
      </c>
      <c r="D47" s="16" t="str">
        <f>INDEX(SAS!$A$2:$F$328,MATCH(AdjustedAdditionalPropertyTaxLe!$B47,SAS!$B$2:$B$328,0),4)</f>
        <v>Calamus-Wheatland</v>
      </c>
      <c r="E47" s="16">
        <f>INDEX(SAS!$A$2:$F$328,MATCH(AdjustedAdditionalPropertyTaxLe!$B47,SAS!$B$2:$B$328,0),5)</f>
        <v>190819907</v>
      </c>
      <c r="F47" s="16">
        <f>INDEX(SAS!$A$2:$F$328,MATCH(AdjustedAdditionalPropertyTaxLe!$B47,SAS!$B$2:$B$328,0),6)</f>
        <v>369726</v>
      </c>
      <c r="G47" s="17">
        <f t="shared" si="1"/>
        <v>1.93757</v>
      </c>
      <c r="H47" s="4"/>
      <c r="I47" s="18">
        <f t="shared" si="6"/>
        <v>0</v>
      </c>
      <c r="J47" s="19">
        <f t="shared" si="2"/>
        <v>0</v>
      </c>
      <c r="K47" s="4"/>
      <c r="L47" s="18">
        <f t="shared" si="3"/>
        <v>1.93757</v>
      </c>
      <c r="O47" s="46">
        <v>0</v>
      </c>
      <c r="P47" s="49">
        <f t="shared" si="4"/>
        <v>0</v>
      </c>
      <c r="R47" s="3" t="str">
        <f t="shared" si="5"/>
        <v/>
      </c>
    </row>
    <row r="48" spans="1:18" x14ac:dyDescent="0.2">
      <c r="A48" s="37">
        <f>SAS!A41</f>
        <v>2020</v>
      </c>
      <c r="B48" s="45" t="str">
        <f>SAS!B41</f>
        <v>0936</v>
      </c>
      <c r="C48" s="42" t="str">
        <f>INDEX(SAS!$A$2:$F$328,MATCH(AdjustedAdditionalPropertyTaxLe!$B48,SAS!$B$2:$B$328,0),3)</f>
        <v>0936</v>
      </c>
      <c r="D48" s="16" t="str">
        <f>INDEX(SAS!$A$2:$F$328,MATCH(AdjustedAdditionalPropertyTaxLe!$B48,SAS!$B$2:$B$328,0),4)</f>
        <v>Camanche</v>
      </c>
      <c r="E48" s="16">
        <f>INDEX(SAS!$A$2:$F$328,MATCH(AdjustedAdditionalPropertyTaxLe!$B48,SAS!$B$2:$B$328,0),5)</f>
        <v>321930002</v>
      </c>
      <c r="F48" s="16">
        <f>INDEX(SAS!$A$2:$F$328,MATCH(AdjustedAdditionalPropertyTaxLe!$B48,SAS!$B$2:$B$328,0),6)</f>
        <v>686282</v>
      </c>
      <c r="G48" s="17">
        <f t="shared" si="1"/>
        <v>2.1317699999999999</v>
      </c>
      <c r="H48" s="4"/>
      <c r="I48" s="18">
        <f t="shared" si="6"/>
        <v>0</v>
      </c>
      <c r="J48" s="19">
        <f t="shared" si="2"/>
        <v>0</v>
      </c>
      <c r="K48" s="4"/>
      <c r="L48" s="18">
        <f t="shared" si="3"/>
        <v>2.1317699999999999</v>
      </c>
      <c r="O48" s="46">
        <v>0</v>
      </c>
      <c r="P48" s="49">
        <f t="shared" si="4"/>
        <v>0</v>
      </c>
      <c r="R48" s="3" t="str">
        <f t="shared" si="5"/>
        <v/>
      </c>
    </row>
    <row r="49" spans="1:18" x14ac:dyDescent="0.2">
      <c r="A49" s="37">
        <f>SAS!A42</f>
        <v>2020</v>
      </c>
      <c r="B49" s="45" t="str">
        <f>SAS!B42</f>
        <v>0977</v>
      </c>
      <c r="C49" s="42" t="str">
        <f>INDEX(SAS!$A$2:$F$328,MATCH(AdjustedAdditionalPropertyTaxLe!$B49,SAS!$B$2:$B$328,0),3)</f>
        <v>0977</v>
      </c>
      <c r="D49" s="16" t="str">
        <f>INDEX(SAS!$A$2:$F$328,MATCH(AdjustedAdditionalPropertyTaxLe!$B49,SAS!$B$2:$B$328,0),4)</f>
        <v>Cardinal</v>
      </c>
      <c r="E49" s="16">
        <f>INDEX(SAS!$A$2:$F$328,MATCH(AdjustedAdditionalPropertyTaxLe!$B49,SAS!$B$2:$B$328,0),5)</f>
        <v>163982235</v>
      </c>
      <c r="F49" s="16">
        <f>INDEX(SAS!$A$2:$F$328,MATCH(AdjustedAdditionalPropertyTaxLe!$B49,SAS!$B$2:$B$328,0),6)</f>
        <v>505963</v>
      </c>
      <c r="G49" s="17">
        <f t="shared" si="1"/>
        <v>3.0854699999999999</v>
      </c>
      <c r="H49" s="4"/>
      <c r="I49" s="18">
        <f t="shared" si="6"/>
        <v>0.17944000000000004</v>
      </c>
      <c r="J49" s="19">
        <f t="shared" si="2"/>
        <v>29425</v>
      </c>
      <c r="K49" s="4"/>
      <c r="L49" s="18">
        <f t="shared" si="3"/>
        <v>2.9060299999999999</v>
      </c>
      <c r="O49" s="46">
        <v>29418</v>
      </c>
      <c r="P49" s="49">
        <f t="shared" si="4"/>
        <v>7</v>
      </c>
      <c r="R49" s="3" t="e">
        <f t="shared" si="5"/>
        <v>#N/A</v>
      </c>
    </row>
    <row r="50" spans="1:18" x14ac:dyDescent="0.2">
      <c r="A50" s="37">
        <f>SAS!A43</f>
        <v>2020</v>
      </c>
      <c r="B50" s="45" t="str">
        <f>SAS!B43</f>
        <v>0981</v>
      </c>
      <c r="C50" s="42" t="str">
        <f>INDEX(SAS!$A$2:$F$328,MATCH(AdjustedAdditionalPropertyTaxLe!$B50,SAS!$B$2:$B$328,0),3)</f>
        <v>0981</v>
      </c>
      <c r="D50" s="16" t="str">
        <f>INDEX(SAS!$A$2:$F$328,MATCH(AdjustedAdditionalPropertyTaxLe!$B50,SAS!$B$2:$B$328,0),4)</f>
        <v>Carlisle</v>
      </c>
      <c r="E50" s="16">
        <f>INDEX(SAS!$A$2:$F$328,MATCH(AdjustedAdditionalPropertyTaxLe!$B50,SAS!$B$2:$B$328,0),5)</f>
        <v>363223102</v>
      </c>
      <c r="F50" s="16">
        <f>INDEX(SAS!$A$2:$F$328,MATCH(AdjustedAdditionalPropertyTaxLe!$B50,SAS!$B$2:$B$328,0),6)</f>
        <v>1670332</v>
      </c>
      <c r="G50" s="17">
        <f t="shared" si="1"/>
        <v>4.5986399999999996</v>
      </c>
      <c r="H50" s="4"/>
      <c r="I50" s="18">
        <f t="shared" si="6"/>
        <v>1.6926099999999997</v>
      </c>
      <c r="J50" s="19">
        <f t="shared" si="2"/>
        <v>614795</v>
      </c>
      <c r="K50" s="4"/>
      <c r="L50" s="18">
        <f t="shared" si="3"/>
        <v>2.9060299999999999</v>
      </c>
      <c r="O50" s="46">
        <v>614643</v>
      </c>
      <c r="P50" s="49">
        <f t="shared" si="4"/>
        <v>152</v>
      </c>
      <c r="Q50" s="34" t="s">
        <v>694</v>
      </c>
      <c r="R50" s="3" t="e">
        <f t="shared" si="5"/>
        <v>#N/A</v>
      </c>
    </row>
    <row r="51" spans="1:18" x14ac:dyDescent="0.2">
      <c r="A51" s="37">
        <f>SAS!A44</f>
        <v>2020</v>
      </c>
      <c r="B51" s="45" t="str">
        <f>SAS!B44</f>
        <v>0999</v>
      </c>
      <c r="C51" s="42" t="str">
        <f>INDEX(SAS!$A$2:$F$328,MATCH(AdjustedAdditionalPropertyTaxLe!$B51,SAS!$B$2:$B$328,0),3)</f>
        <v>0999</v>
      </c>
      <c r="D51" s="16" t="str">
        <f>INDEX(SAS!$A$2:$F$328,MATCH(AdjustedAdditionalPropertyTaxLe!$B51,SAS!$B$2:$B$328,0),4)</f>
        <v>Carroll</v>
      </c>
      <c r="E51" s="16">
        <f>INDEX(SAS!$A$2:$F$328,MATCH(AdjustedAdditionalPropertyTaxLe!$B51,SAS!$B$2:$B$328,0),5)</f>
        <v>1003010468</v>
      </c>
      <c r="F51" s="16">
        <f>INDEX(SAS!$A$2:$F$328,MATCH(AdjustedAdditionalPropertyTaxLe!$B51,SAS!$B$2:$B$328,0),6)</f>
        <v>1494957</v>
      </c>
      <c r="G51" s="17">
        <f t="shared" si="1"/>
        <v>1.49047</v>
      </c>
      <c r="H51" s="4"/>
      <c r="I51" s="18">
        <f t="shared" si="6"/>
        <v>0</v>
      </c>
      <c r="J51" s="19">
        <f t="shared" si="2"/>
        <v>0</v>
      </c>
      <c r="K51" s="4"/>
      <c r="L51" s="18">
        <f t="shared" si="3"/>
        <v>1.49047</v>
      </c>
      <c r="O51" s="46">
        <v>0</v>
      </c>
      <c r="P51" s="49">
        <f t="shared" si="4"/>
        <v>0</v>
      </c>
      <c r="R51" s="3" t="str">
        <f t="shared" si="5"/>
        <v/>
      </c>
    </row>
    <row r="52" spans="1:18" x14ac:dyDescent="0.2">
      <c r="A52" s="37">
        <f>SAS!A45</f>
        <v>2020</v>
      </c>
      <c r="B52" s="45" t="str">
        <f>SAS!B45</f>
        <v>1044</v>
      </c>
      <c r="C52" s="42" t="str">
        <f>INDEX(SAS!$A$2:$F$328,MATCH(AdjustedAdditionalPropertyTaxLe!$B52,SAS!$B$2:$B$328,0),3)</f>
        <v>1044</v>
      </c>
      <c r="D52" s="16" t="str">
        <f>INDEX(SAS!$A$2:$F$328,MATCH(AdjustedAdditionalPropertyTaxLe!$B52,SAS!$B$2:$B$328,0),4)</f>
        <v>Cedar Falls</v>
      </c>
      <c r="E52" s="16">
        <f>INDEX(SAS!$A$2:$F$328,MATCH(AdjustedAdditionalPropertyTaxLe!$B52,SAS!$B$2:$B$328,0),5)</f>
        <v>2066808994</v>
      </c>
      <c r="F52" s="16">
        <f>INDEX(SAS!$A$2:$F$328,MATCH(AdjustedAdditionalPropertyTaxLe!$B52,SAS!$B$2:$B$328,0),6)</f>
        <v>4509550</v>
      </c>
      <c r="G52" s="17">
        <f t="shared" si="1"/>
        <v>2.1818900000000001</v>
      </c>
      <c r="H52" s="4"/>
      <c r="I52" s="18">
        <f t="shared" si="6"/>
        <v>0</v>
      </c>
      <c r="J52" s="19">
        <f t="shared" si="2"/>
        <v>0</v>
      </c>
      <c r="K52" s="4"/>
      <c r="L52" s="18">
        <f t="shared" si="3"/>
        <v>2.1818900000000001</v>
      </c>
      <c r="O52" s="46">
        <v>0</v>
      </c>
      <c r="P52" s="49">
        <f t="shared" si="4"/>
        <v>0</v>
      </c>
      <c r="R52" s="3" t="str">
        <f t="shared" si="5"/>
        <v/>
      </c>
    </row>
    <row r="53" spans="1:18" x14ac:dyDescent="0.2">
      <c r="A53" s="37">
        <f>SAS!A46</f>
        <v>2020</v>
      </c>
      <c r="B53" s="45" t="str">
        <f>SAS!B46</f>
        <v>1053</v>
      </c>
      <c r="C53" s="42" t="str">
        <f>INDEX(SAS!$A$2:$F$328,MATCH(AdjustedAdditionalPropertyTaxLe!$B53,SAS!$B$2:$B$328,0),3)</f>
        <v>1053</v>
      </c>
      <c r="D53" s="16" t="str">
        <f>INDEX(SAS!$A$2:$F$328,MATCH(AdjustedAdditionalPropertyTaxLe!$B53,SAS!$B$2:$B$328,0),4)</f>
        <v>Cedar Rapids</v>
      </c>
      <c r="E53" s="16">
        <f>INDEX(SAS!$A$2:$F$328,MATCH(AdjustedAdditionalPropertyTaxLe!$B53,SAS!$B$2:$B$328,0),5)</f>
        <v>5660973838</v>
      </c>
      <c r="F53" s="16">
        <f>INDEX(SAS!$A$2:$F$328,MATCH(AdjustedAdditionalPropertyTaxLe!$B53,SAS!$B$2:$B$328,0),6)</f>
        <v>14868978</v>
      </c>
      <c r="G53" s="17">
        <f t="shared" si="1"/>
        <v>2.6265800000000001</v>
      </c>
      <c r="H53" s="4"/>
      <c r="I53" s="18">
        <f t="shared" si="6"/>
        <v>0</v>
      </c>
      <c r="J53" s="19">
        <f t="shared" si="2"/>
        <v>0</v>
      </c>
      <c r="K53" s="4"/>
      <c r="L53" s="18">
        <f t="shared" si="3"/>
        <v>2.6265800000000001</v>
      </c>
      <c r="O53" s="46">
        <v>0</v>
      </c>
      <c r="P53" s="49">
        <f t="shared" si="4"/>
        <v>0</v>
      </c>
      <c r="R53" s="3" t="str">
        <f t="shared" si="5"/>
        <v/>
      </c>
    </row>
    <row r="54" spans="1:18" x14ac:dyDescent="0.2">
      <c r="A54" s="37">
        <f>SAS!A47</f>
        <v>2020</v>
      </c>
      <c r="B54" s="45" t="str">
        <f>SAS!B47</f>
        <v>1062</v>
      </c>
      <c r="C54" s="42" t="str">
        <f>INDEX(SAS!$A$2:$F$328,MATCH(AdjustedAdditionalPropertyTaxLe!$B54,SAS!$B$2:$B$328,0),3)</f>
        <v>1062</v>
      </c>
      <c r="D54" s="16" t="str">
        <f>INDEX(SAS!$A$2:$F$328,MATCH(AdjustedAdditionalPropertyTaxLe!$B54,SAS!$B$2:$B$328,0),4)</f>
        <v>Center Point-Urbana</v>
      </c>
      <c r="E54" s="16">
        <f>INDEX(SAS!$A$2:$F$328,MATCH(AdjustedAdditionalPropertyTaxLe!$B54,SAS!$B$2:$B$328,0),5)</f>
        <v>299740361</v>
      </c>
      <c r="F54" s="16">
        <f>INDEX(SAS!$A$2:$F$328,MATCH(AdjustedAdditionalPropertyTaxLe!$B54,SAS!$B$2:$B$328,0),6)</f>
        <v>1129151</v>
      </c>
      <c r="G54" s="17">
        <f t="shared" si="1"/>
        <v>3.7671000000000001</v>
      </c>
      <c r="H54" s="4"/>
      <c r="I54" s="18">
        <f t="shared" si="6"/>
        <v>0.86107000000000022</v>
      </c>
      <c r="J54" s="19">
        <f t="shared" si="2"/>
        <v>258097</v>
      </c>
      <c r="K54" s="4"/>
      <c r="L54" s="18">
        <f t="shared" si="3"/>
        <v>2.9060299999999999</v>
      </c>
      <c r="O54" s="46">
        <v>257987</v>
      </c>
      <c r="P54" s="49">
        <f t="shared" si="4"/>
        <v>110</v>
      </c>
      <c r="R54" s="3" t="e">
        <f t="shared" si="5"/>
        <v>#N/A</v>
      </c>
    </row>
    <row r="55" spans="1:18" x14ac:dyDescent="0.2">
      <c r="A55" s="37">
        <f>SAS!A48</f>
        <v>2020</v>
      </c>
      <c r="B55" s="45" t="str">
        <f>SAS!B48</f>
        <v>1071</v>
      </c>
      <c r="C55" s="42" t="str">
        <f>INDEX(SAS!$A$2:$F$328,MATCH(AdjustedAdditionalPropertyTaxLe!$B55,SAS!$B$2:$B$328,0),3)</f>
        <v>1071</v>
      </c>
      <c r="D55" s="16" t="str">
        <f>INDEX(SAS!$A$2:$F$328,MATCH(AdjustedAdditionalPropertyTaxLe!$B55,SAS!$B$2:$B$328,0),4)</f>
        <v>Centerville</v>
      </c>
      <c r="E55" s="16">
        <f>INDEX(SAS!$A$2:$F$328,MATCH(AdjustedAdditionalPropertyTaxLe!$B55,SAS!$B$2:$B$328,0),5)</f>
        <v>258926842</v>
      </c>
      <c r="F55" s="16">
        <f>INDEX(SAS!$A$2:$F$328,MATCH(AdjustedAdditionalPropertyTaxLe!$B55,SAS!$B$2:$B$328,0),6)</f>
        <v>1167591</v>
      </c>
      <c r="G55" s="17">
        <f t="shared" si="1"/>
        <v>4.5093500000000004</v>
      </c>
      <c r="H55" s="4"/>
      <c r="I55" s="18">
        <f t="shared" si="6"/>
        <v>1.6033200000000005</v>
      </c>
      <c r="J55" s="19">
        <f t="shared" si="2"/>
        <v>415143</v>
      </c>
      <c r="K55" s="4"/>
      <c r="L55" s="18">
        <f t="shared" si="3"/>
        <v>2.9060299999999999</v>
      </c>
      <c r="O55" s="46">
        <v>415067</v>
      </c>
      <c r="P55" s="49">
        <f t="shared" si="4"/>
        <v>76</v>
      </c>
      <c r="Q55" s="34" t="s">
        <v>694</v>
      </c>
      <c r="R55" s="3" t="e">
        <f t="shared" si="5"/>
        <v>#N/A</v>
      </c>
    </row>
    <row r="56" spans="1:18" x14ac:dyDescent="0.2">
      <c r="A56" s="37">
        <f>SAS!A49</f>
        <v>2020</v>
      </c>
      <c r="B56" s="45" t="str">
        <f>SAS!B49</f>
        <v>1089</v>
      </c>
      <c r="C56" s="42" t="str">
        <f>INDEX(SAS!$A$2:$F$328,MATCH(AdjustedAdditionalPropertyTaxLe!$B56,SAS!$B$2:$B$328,0),3)</f>
        <v>1089</v>
      </c>
      <c r="D56" s="16" t="str">
        <f>INDEX(SAS!$A$2:$F$328,MATCH(AdjustedAdditionalPropertyTaxLe!$B56,SAS!$B$2:$B$328,0),4)</f>
        <v>Central City</v>
      </c>
      <c r="E56" s="16">
        <f>INDEX(SAS!$A$2:$F$328,MATCH(AdjustedAdditionalPropertyTaxLe!$B56,SAS!$B$2:$B$328,0),5)</f>
        <v>144029934</v>
      </c>
      <c r="F56" s="16">
        <f>INDEX(SAS!$A$2:$F$328,MATCH(AdjustedAdditionalPropertyTaxLe!$B56,SAS!$B$2:$B$328,0),6)</f>
        <v>393856</v>
      </c>
      <c r="G56" s="17">
        <f t="shared" si="1"/>
        <v>2.73454</v>
      </c>
      <c r="H56" s="4"/>
      <c r="I56" s="18">
        <f t="shared" si="6"/>
        <v>0</v>
      </c>
      <c r="J56" s="19">
        <f t="shared" si="2"/>
        <v>0</v>
      </c>
      <c r="K56" s="4"/>
      <c r="L56" s="18">
        <f t="shared" si="3"/>
        <v>2.73454</v>
      </c>
      <c r="O56" s="46">
        <v>0</v>
      </c>
      <c r="P56" s="49">
        <f t="shared" si="4"/>
        <v>0</v>
      </c>
      <c r="R56" s="3" t="str">
        <f t="shared" si="5"/>
        <v/>
      </c>
    </row>
    <row r="57" spans="1:18" x14ac:dyDescent="0.2">
      <c r="A57" s="37">
        <f>SAS!A50</f>
        <v>2020</v>
      </c>
      <c r="B57" s="45" t="str">
        <f>SAS!B50</f>
        <v>1080</v>
      </c>
      <c r="C57" s="42" t="str">
        <f>INDEX(SAS!$A$2:$F$328,MATCH(AdjustedAdditionalPropertyTaxLe!$B57,SAS!$B$2:$B$328,0),3)</f>
        <v>1080</v>
      </c>
      <c r="D57" s="16" t="str">
        <f>INDEX(SAS!$A$2:$F$328,MATCH(AdjustedAdditionalPropertyTaxLe!$B57,SAS!$B$2:$B$328,0),4)</f>
        <v>Central Clayton</v>
      </c>
      <c r="E57" s="16">
        <f>INDEX(SAS!$A$2:$F$328,MATCH(AdjustedAdditionalPropertyTaxLe!$B57,SAS!$B$2:$B$328,0),5)</f>
        <v>197415004</v>
      </c>
      <c r="F57" s="16">
        <f>INDEX(SAS!$A$2:$F$328,MATCH(AdjustedAdditionalPropertyTaxLe!$B57,SAS!$B$2:$B$328,0),6)</f>
        <v>378431</v>
      </c>
      <c r="G57" s="17">
        <f t="shared" si="1"/>
        <v>1.91693</v>
      </c>
      <c r="H57" s="4"/>
      <c r="I57" s="18">
        <f t="shared" si="6"/>
        <v>0</v>
      </c>
      <c r="J57" s="19">
        <f t="shared" si="2"/>
        <v>0</v>
      </c>
      <c r="K57" s="4"/>
      <c r="L57" s="18">
        <f t="shared" si="3"/>
        <v>1.91693</v>
      </c>
      <c r="O57" s="46">
        <v>0</v>
      </c>
      <c r="P57" s="49">
        <f t="shared" si="4"/>
        <v>0</v>
      </c>
      <c r="R57" s="3" t="str">
        <f t="shared" si="5"/>
        <v/>
      </c>
    </row>
    <row r="58" spans="1:18" x14ac:dyDescent="0.2">
      <c r="A58" s="37">
        <f>SAS!A51</f>
        <v>2020</v>
      </c>
      <c r="B58" s="45" t="str">
        <f>SAS!B51</f>
        <v>1082</v>
      </c>
      <c r="C58" s="42" t="str">
        <f>INDEX(SAS!$A$2:$F$328,MATCH(AdjustedAdditionalPropertyTaxLe!$B58,SAS!$B$2:$B$328,0),3)</f>
        <v>1082</v>
      </c>
      <c r="D58" s="16" t="str">
        <f>INDEX(SAS!$A$2:$F$328,MATCH(AdjustedAdditionalPropertyTaxLe!$B58,SAS!$B$2:$B$328,0),4)</f>
        <v>Central De Witt</v>
      </c>
      <c r="E58" s="16">
        <f>INDEX(SAS!$A$2:$F$328,MATCH(AdjustedAdditionalPropertyTaxLe!$B58,SAS!$B$2:$B$328,0),5)</f>
        <v>526966087</v>
      </c>
      <c r="F58" s="16">
        <f>INDEX(SAS!$A$2:$F$328,MATCH(AdjustedAdditionalPropertyTaxLe!$B58,SAS!$B$2:$B$328,0),6)</f>
        <v>1249749</v>
      </c>
      <c r="G58" s="17">
        <f t="shared" si="1"/>
        <v>2.3715899999999999</v>
      </c>
      <c r="H58" s="4"/>
      <c r="I58" s="18">
        <f t="shared" si="6"/>
        <v>0</v>
      </c>
      <c r="J58" s="19">
        <f t="shared" si="2"/>
        <v>0</v>
      </c>
      <c r="K58" s="4"/>
      <c r="L58" s="18">
        <f t="shared" si="3"/>
        <v>2.3715899999999999</v>
      </c>
      <c r="O58" s="46">
        <v>0</v>
      </c>
      <c r="P58" s="49">
        <f t="shared" si="4"/>
        <v>0</v>
      </c>
      <c r="R58" s="3" t="str">
        <f t="shared" si="5"/>
        <v/>
      </c>
    </row>
    <row r="59" spans="1:18" x14ac:dyDescent="0.2">
      <c r="A59" s="37">
        <f>SAS!A52</f>
        <v>2020</v>
      </c>
      <c r="B59" s="45" t="str">
        <f>SAS!B52</f>
        <v>1093</v>
      </c>
      <c r="C59" s="42" t="str">
        <f>INDEX(SAS!$A$2:$F$328,MATCH(AdjustedAdditionalPropertyTaxLe!$B59,SAS!$B$2:$B$328,0),3)</f>
        <v>1093</v>
      </c>
      <c r="D59" s="16" t="str">
        <f>INDEX(SAS!$A$2:$F$328,MATCH(AdjustedAdditionalPropertyTaxLe!$B59,SAS!$B$2:$B$328,0),4)</f>
        <v>Central Decatur</v>
      </c>
      <c r="E59" s="16">
        <f>INDEX(SAS!$A$2:$F$328,MATCH(AdjustedAdditionalPropertyTaxLe!$B59,SAS!$B$2:$B$328,0),5)</f>
        <v>149863610</v>
      </c>
      <c r="F59" s="16">
        <f>INDEX(SAS!$A$2:$F$328,MATCH(AdjustedAdditionalPropertyTaxLe!$B59,SAS!$B$2:$B$328,0),6)</f>
        <v>545015</v>
      </c>
      <c r="G59" s="17">
        <f t="shared" si="1"/>
        <v>3.6367400000000001</v>
      </c>
      <c r="H59" s="4"/>
      <c r="I59" s="18">
        <f t="shared" si="6"/>
        <v>0.73071000000000019</v>
      </c>
      <c r="J59" s="19">
        <f t="shared" si="2"/>
        <v>109507</v>
      </c>
      <c r="K59" s="4"/>
      <c r="L59" s="18">
        <f t="shared" si="3"/>
        <v>2.9060299999999999</v>
      </c>
      <c r="O59" s="46">
        <v>109613</v>
      </c>
      <c r="P59" s="49">
        <f t="shared" si="4"/>
        <v>-106</v>
      </c>
      <c r="Q59" s="34" t="s">
        <v>694</v>
      </c>
      <c r="R59" s="3" t="e">
        <f t="shared" si="5"/>
        <v>#N/A</v>
      </c>
    </row>
    <row r="60" spans="1:18" x14ac:dyDescent="0.2">
      <c r="A60" s="37">
        <f>SAS!A53</f>
        <v>2020</v>
      </c>
      <c r="B60" s="45" t="str">
        <f>SAS!B53</f>
        <v>1079</v>
      </c>
      <c r="C60" s="42" t="str">
        <f>INDEX(SAS!$A$2:$F$328,MATCH(AdjustedAdditionalPropertyTaxLe!$B60,SAS!$B$2:$B$328,0),3)</f>
        <v>1079</v>
      </c>
      <c r="D60" s="16" t="str">
        <f>INDEX(SAS!$A$2:$F$328,MATCH(AdjustedAdditionalPropertyTaxLe!$B60,SAS!$B$2:$B$328,0),4)</f>
        <v>Central Lee</v>
      </c>
      <c r="E60" s="16">
        <f>INDEX(SAS!$A$2:$F$328,MATCH(AdjustedAdditionalPropertyTaxLe!$B60,SAS!$B$2:$B$328,0),5)</f>
        <v>325053235</v>
      </c>
      <c r="F60" s="16">
        <f>INDEX(SAS!$A$2:$F$328,MATCH(AdjustedAdditionalPropertyTaxLe!$B60,SAS!$B$2:$B$328,0),6)</f>
        <v>633560</v>
      </c>
      <c r="G60" s="17">
        <f t="shared" si="1"/>
        <v>1.9491000000000001</v>
      </c>
      <c r="H60" s="4"/>
      <c r="I60" s="18">
        <f t="shared" si="6"/>
        <v>0</v>
      </c>
      <c r="J60" s="19">
        <f t="shared" si="2"/>
        <v>0</v>
      </c>
      <c r="K60" s="4"/>
      <c r="L60" s="18">
        <f t="shared" si="3"/>
        <v>1.9491000000000001</v>
      </c>
      <c r="O60" s="46">
        <v>0</v>
      </c>
      <c r="P60" s="49">
        <f t="shared" si="4"/>
        <v>0</v>
      </c>
      <c r="R60" s="3" t="str">
        <f t="shared" si="5"/>
        <v/>
      </c>
    </row>
    <row r="61" spans="1:18" x14ac:dyDescent="0.2">
      <c r="A61" s="37">
        <f>SAS!A54</f>
        <v>2020</v>
      </c>
      <c r="B61" s="45" t="str">
        <f>SAS!B54</f>
        <v>1095</v>
      </c>
      <c r="C61" s="42" t="str">
        <f>INDEX(SAS!$A$2:$F$328,MATCH(AdjustedAdditionalPropertyTaxLe!$B61,SAS!$B$2:$B$328,0),3)</f>
        <v>1095</v>
      </c>
      <c r="D61" s="16" t="str">
        <f>INDEX(SAS!$A$2:$F$328,MATCH(AdjustedAdditionalPropertyTaxLe!$B61,SAS!$B$2:$B$328,0),4)</f>
        <v>Central Lyon</v>
      </c>
      <c r="E61" s="16">
        <f>INDEX(SAS!$A$2:$F$328,MATCH(AdjustedAdditionalPropertyTaxLe!$B61,SAS!$B$2:$B$328,0),5)</f>
        <v>292884822</v>
      </c>
      <c r="F61" s="16">
        <f>INDEX(SAS!$A$2:$F$328,MATCH(AdjustedAdditionalPropertyTaxLe!$B61,SAS!$B$2:$B$328,0),6)</f>
        <v>652519</v>
      </c>
      <c r="G61" s="17">
        <f t="shared" si="1"/>
        <v>2.2279</v>
      </c>
      <c r="H61" s="4"/>
      <c r="I61" s="18">
        <f t="shared" si="6"/>
        <v>0</v>
      </c>
      <c r="J61" s="19">
        <f t="shared" si="2"/>
        <v>0</v>
      </c>
      <c r="K61" s="4"/>
      <c r="L61" s="18">
        <f t="shared" si="3"/>
        <v>2.2279</v>
      </c>
      <c r="O61" s="46">
        <v>0</v>
      </c>
      <c r="P61" s="49">
        <f t="shared" si="4"/>
        <v>0</v>
      </c>
      <c r="R61" s="3" t="str">
        <f t="shared" si="5"/>
        <v/>
      </c>
    </row>
    <row r="62" spans="1:18" x14ac:dyDescent="0.2">
      <c r="A62" s="37">
        <f>SAS!A55</f>
        <v>2020</v>
      </c>
      <c r="B62" s="45" t="str">
        <f>SAS!B55</f>
        <v>4772</v>
      </c>
      <c r="C62" s="42" t="str">
        <f>INDEX(SAS!$A$2:$F$328,MATCH(AdjustedAdditionalPropertyTaxLe!$B62,SAS!$B$2:$B$328,0),3)</f>
        <v>4772</v>
      </c>
      <c r="D62" s="16" t="str">
        <f>INDEX(SAS!$A$2:$F$328,MATCH(AdjustedAdditionalPropertyTaxLe!$B62,SAS!$B$2:$B$328,0),4)</f>
        <v>Central Springs</v>
      </c>
      <c r="E62" s="16">
        <f>INDEX(SAS!$A$2:$F$328,MATCH(AdjustedAdditionalPropertyTaxLe!$B62,SAS!$B$2:$B$328,0),5)</f>
        <v>375996060</v>
      </c>
      <c r="F62" s="16">
        <f>INDEX(SAS!$A$2:$F$328,MATCH(AdjustedAdditionalPropertyTaxLe!$B62,SAS!$B$2:$B$328,0),6)</f>
        <v>693238</v>
      </c>
      <c r="G62" s="17">
        <f t="shared" si="1"/>
        <v>1.8437399999999999</v>
      </c>
      <c r="H62" s="4"/>
      <c r="I62" s="18">
        <f t="shared" si="6"/>
        <v>0</v>
      </c>
      <c r="J62" s="19">
        <f t="shared" si="2"/>
        <v>0</v>
      </c>
      <c r="K62" s="4"/>
      <c r="L62" s="18">
        <f t="shared" si="3"/>
        <v>1.8437399999999999</v>
      </c>
      <c r="O62" s="46">
        <v>0</v>
      </c>
      <c r="P62" s="49">
        <f t="shared" si="4"/>
        <v>0</v>
      </c>
      <c r="R62" s="3" t="str">
        <f t="shared" si="5"/>
        <v/>
      </c>
    </row>
    <row r="63" spans="1:18" x14ac:dyDescent="0.2">
      <c r="A63" s="37">
        <f>SAS!A56</f>
        <v>2020</v>
      </c>
      <c r="B63" s="45" t="str">
        <f>SAS!B56</f>
        <v>1107</v>
      </c>
      <c r="C63" s="42" t="str">
        <f>INDEX(SAS!$A$2:$F$328,MATCH(AdjustedAdditionalPropertyTaxLe!$B63,SAS!$B$2:$B$328,0),3)</f>
        <v>1107</v>
      </c>
      <c r="D63" s="16" t="str">
        <f>INDEX(SAS!$A$2:$F$328,MATCH(AdjustedAdditionalPropertyTaxLe!$B63,SAS!$B$2:$B$328,0),4)</f>
        <v>Chariton</v>
      </c>
      <c r="E63" s="16">
        <f>INDEX(SAS!$A$2:$F$328,MATCH(AdjustedAdditionalPropertyTaxLe!$B63,SAS!$B$2:$B$328,0),5)</f>
        <v>331268070</v>
      </c>
      <c r="F63" s="16">
        <f>INDEX(SAS!$A$2:$F$328,MATCH(AdjustedAdditionalPropertyTaxLe!$B63,SAS!$B$2:$B$328,0),6)</f>
        <v>1093685</v>
      </c>
      <c r="G63" s="17">
        <f t="shared" si="1"/>
        <v>3.3015099999999999</v>
      </c>
      <c r="H63" s="4"/>
      <c r="I63" s="18">
        <f t="shared" si="6"/>
        <v>0.39548000000000005</v>
      </c>
      <c r="J63" s="19">
        <f t="shared" si="2"/>
        <v>131010</v>
      </c>
      <c r="K63" s="4"/>
      <c r="L63" s="18">
        <f t="shared" si="3"/>
        <v>2.9060299999999999</v>
      </c>
      <c r="O63" s="46">
        <v>131026</v>
      </c>
      <c r="P63" s="49">
        <f t="shared" si="4"/>
        <v>-16</v>
      </c>
      <c r="R63" s="3" t="e">
        <f t="shared" si="5"/>
        <v>#N/A</v>
      </c>
    </row>
    <row r="64" spans="1:18" x14ac:dyDescent="0.2">
      <c r="A64" s="37">
        <f>SAS!A57</f>
        <v>2020</v>
      </c>
      <c r="B64" s="45" t="str">
        <f>SAS!B57</f>
        <v>1116</v>
      </c>
      <c r="C64" s="42" t="str">
        <f>INDEX(SAS!$A$2:$F$328,MATCH(AdjustedAdditionalPropertyTaxLe!$B64,SAS!$B$2:$B$328,0),3)</f>
        <v>1116</v>
      </c>
      <c r="D64" s="16" t="str">
        <f>INDEX(SAS!$A$2:$F$328,MATCH(AdjustedAdditionalPropertyTaxLe!$B64,SAS!$B$2:$B$328,0),4)</f>
        <v>Charles City</v>
      </c>
      <c r="E64" s="16">
        <f>INDEX(SAS!$A$2:$F$328,MATCH(AdjustedAdditionalPropertyTaxLe!$B64,SAS!$B$2:$B$328,0),5)</f>
        <v>548560591</v>
      </c>
      <c r="F64" s="16">
        <f>INDEX(SAS!$A$2:$F$328,MATCH(AdjustedAdditionalPropertyTaxLe!$B64,SAS!$B$2:$B$328,0),6)</f>
        <v>1363623</v>
      </c>
      <c r="G64" s="17">
        <f t="shared" si="1"/>
        <v>2.4858199999999999</v>
      </c>
      <c r="H64" s="4"/>
      <c r="I64" s="18">
        <f t="shared" si="6"/>
        <v>0</v>
      </c>
      <c r="J64" s="19">
        <f t="shared" si="2"/>
        <v>0</v>
      </c>
      <c r="K64" s="4"/>
      <c r="L64" s="18">
        <f t="shared" si="3"/>
        <v>2.4858199999999999</v>
      </c>
      <c r="O64" s="46">
        <v>0</v>
      </c>
      <c r="P64" s="49">
        <f t="shared" si="4"/>
        <v>0</v>
      </c>
      <c r="R64" s="3" t="str">
        <f t="shared" si="5"/>
        <v/>
      </c>
    </row>
    <row r="65" spans="1:18" x14ac:dyDescent="0.2">
      <c r="A65" s="37">
        <f>SAS!A58</f>
        <v>2020</v>
      </c>
      <c r="B65" s="45" t="str">
        <f>SAS!B58</f>
        <v>1134</v>
      </c>
      <c r="C65" s="42" t="str">
        <f>INDEX(SAS!$A$2:$F$328,MATCH(AdjustedAdditionalPropertyTaxLe!$B65,SAS!$B$2:$B$328,0),3)</f>
        <v>1134</v>
      </c>
      <c r="D65" s="16" t="str">
        <f>INDEX(SAS!$A$2:$F$328,MATCH(AdjustedAdditionalPropertyTaxLe!$B65,SAS!$B$2:$B$328,0),4)</f>
        <v>Charter Oak-Ute</v>
      </c>
      <c r="E65" s="16">
        <f>INDEX(SAS!$A$2:$F$328,MATCH(AdjustedAdditionalPropertyTaxLe!$B65,SAS!$B$2:$B$328,0),5)</f>
        <v>167649325</v>
      </c>
      <c r="F65" s="16">
        <f>INDEX(SAS!$A$2:$F$328,MATCH(AdjustedAdditionalPropertyTaxLe!$B65,SAS!$B$2:$B$328,0),6)</f>
        <v>254226</v>
      </c>
      <c r="G65" s="17">
        <f t="shared" si="1"/>
        <v>1.5164200000000001</v>
      </c>
      <c r="H65" s="4"/>
      <c r="I65" s="18">
        <f t="shared" si="6"/>
        <v>0</v>
      </c>
      <c r="J65" s="19">
        <f t="shared" si="2"/>
        <v>0</v>
      </c>
      <c r="K65" s="4"/>
      <c r="L65" s="18">
        <f t="shared" si="3"/>
        <v>1.5164200000000001</v>
      </c>
      <c r="O65" s="46">
        <v>0</v>
      </c>
      <c r="P65" s="49">
        <f t="shared" si="4"/>
        <v>0</v>
      </c>
      <c r="R65" s="3" t="str">
        <f t="shared" si="5"/>
        <v/>
      </c>
    </row>
    <row r="66" spans="1:18" x14ac:dyDescent="0.2">
      <c r="A66" s="37">
        <f>SAS!A59</f>
        <v>2020</v>
      </c>
      <c r="B66" s="45" t="str">
        <f>SAS!B59</f>
        <v>1152</v>
      </c>
      <c r="C66" s="42" t="str">
        <f>INDEX(SAS!$A$2:$F$328,MATCH(AdjustedAdditionalPropertyTaxLe!$B66,SAS!$B$2:$B$328,0),3)</f>
        <v>1152</v>
      </c>
      <c r="D66" s="16" t="str">
        <f>INDEX(SAS!$A$2:$F$328,MATCH(AdjustedAdditionalPropertyTaxLe!$B66,SAS!$B$2:$B$328,0),4)</f>
        <v>Cherokee</v>
      </c>
      <c r="E66" s="16">
        <f>INDEX(SAS!$A$2:$F$328,MATCH(AdjustedAdditionalPropertyTaxLe!$B66,SAS!$B$2:$B$328,0),5)</f>
        <v>330883606</v>
      </c>
      <c r="F66" s="16">
        <f>INDEX(SAS!$A$2:$F$328,MATCH(AdjustedAdditionalPropertyTaxLe!$B66,SAS!$B$2:$B$328,0),6)</f>
        <v>867511</v>
      </c>
      <c r="G66" s="17">
        <f t="shared" si="1"/>
        <v>2.6217999999999999</v>
      </c>
      <c r="H66" s="4"/>
      <c r="I66" s="18">
        <f t="shared" si="6"/>
        <v>0</v>
      </c>
      <c r="J66" s="19">
        <f t="shared" si="2"/>
        <v>0</v>
      </c>
      <c r="K66" s="4"/>
      <c r="L66" s="18">
        <f t="shared" si="3"/>
        <v>2.6217999999999999</v>
      </c>
      <c r="O66" s="46">
        <v>0</v>
      </c>
      <c r="P66" s="49">
        <f t="shared" si="4"/>
        <v>0</v>
      </c>
      <c r="R66" s="3" t="str">
        <f t="shared" si="5"/>
        <v/>
      </c>
    </row>
    <row r="67" spans="1:18" x14ac:dyDescent="0.2">
      <c r="A67" s="37">
        <f>SAS!A60</f>
        <v>2020</v>
      </c>
      <c r="B67" s="45" t="str">
        <f>SAS!B60</f>
        <v>1197</v>
      </c>
      <c r="C67" s="42" t="str">
        <f>INDEX(SAS!$A$2:$F$328,MATCH(AdjustedAdditionalPropertyTaxLe!$B67,SAS!$B$2:$B$328,0),3)</f>
        <v>1197</v>
      </c>
      <c r="D67" s="16" t="str">
        <f>INDEX(SAS!$A$2:$F$328,MATCH(AdjustedAdditionalPropertyTaxLe!$B67,SAS!$B$2:$B$328,0),4)</f>
        <v>Clarinda</v>
      </c>
      <c r="E67" s="16">
        <f>INDEX(SAS!$A$2:$F$328,MATCH(AdjustedAdditionalPropertyTaxLe!$B67,SAS!$B$2:$B$328,0),5)</f>
        <v>309537331</v>
      </c>
      <c r="F67" s="16">
        <f>INDEX(SAS!$A$2:$F$328,MATCH(AdjustedAdditionalPropertyTaxLe!$B67,SAS!$B$2:$B$328,0),6)</f>
        <v>822177</v>
      </c>
      <c r="G67" s="17">
        <f t="shared" si="1"/>
        <v>2.6561499999999998</v>
      </c>
      <c r="H67" s="4"/>
      <c r="I67" s="18">
        <f t="shared" si="6"/>
        <v>0</v>
      </c>
      <c r="J67" s="19">
        <f t="shared" si="2"/>
        <v>0</v>
      </c>
      <c r="K67" s="4"/>
      <c r="L67" s="18">
        <f t="shared" si="3"/>
        <v>2.6561499999999998</v>
      </c>
      <c r="O67" s="46">
        <v>0</v>
      </c>
      <c r="P67" s="49">
        <f t="shared" si="4"/>
        <v>0</v>
      </c>
      <c r="R67" s="3" t="str">
        <f t="shared" si="5"/>
        <v/>
      </c>
    </row>
    <row r="68" spans="1:18" x14ac:dyDescent="0.2">
      <c r="A68" s="37">
        <f>SAS!A61</f>
        <v>2020</v>
      </c>
      <c r="B68" s="45" t="str">
        <f>SAS!B61</f>
        <v>1206</v>
      </c>
      <c r="C68" s="42" t="str">
        <f>INDEX(SAS!$A$2:$F$328,MATCH(AdjustedAdditionalPropertyTaxLe!$B68,SAS!$B$2:$B$328,0),3)</f>
        <v>1206</v>
      </c>
      <c r="D68" s="16" t="str">
        <f>INDEX(SAS!$A$2:$F$328,MATCH(AdjustedAdditionalPropertyTaxLe!$B68,SAS!$B$2:$B$328,0),4)</f>
        <v>Clarion-Goldfield-Dows</v>
      </c>
      <c r="E68" s="16">
        <f>INDEX(SAS!$A$2:$F$328,MATCH(AdjustedAdditionalPropertyTaxLe!$B68,SAS!$B$2:$B$328,0),5)</f>
        <v>511778534</v>
      </c>
      <c r="F68" s="16">
        <f>INDEX(SAS!$A$2:$F$328,MATCH(AdjustedAdditionalPropertyTaxLe!$B68,SAS!$B$2:$B$328,0),6)</f>
        <v>843149</v>
      </c>
      <c r="G68" s="17">
        <f t="shared" si="1"/>
        <v>1.6474899999999999</v>
      </c>
      <c r="H68" s="4"/>
      <c r="I68" s="18">
        <f t="shared" si="6"/>
        <v>0</v>
      </c>
      <c r="J68" s="19">
        <f t="shared" si="2"/>
        <v>0</v>
      </c>
      <c r="K68" s="4"/>
      <c r="L68" s="18">
        <f t="shared" si="3"/>
        <v>1.6474899999999999</v>
      </c>
      <c r="O68" s="46">
        <v>0</v>
      </c>
      <c r="P68" s="49">
        <f t="shared" si="4"/>
        <v>0</v>
      </c>
      <c r="R68" s="3" t="str">
        <f t="shared" si="5"/>
        <v/>
      </c>
    </row>
    <row r="69" spans="1:18" x14ac:dyDescent="0.2">
      <c r="A69" s="37">
        <f>SAS!A62</f>
        <v>2020</v>
      </c>
      <c r="B69" s="45" t="str">
        <f>SAS!B62</f>
        <v>1211</v>
      </c>
      <c r="C69" s="42" t="str">
        <f>INDEX(SAS!$A$2:$F$328,MATCH(AdjustedAdditionalPropertyTaxLe!$B69,SAS!$B$2:$B$328,0),3)</f>
        <v>1211</v>
      </c>
      <c r="D69" s="16" t="str">
        <f>INDEX(SAS!$A$2:$F$328,MATCH(AdjustedAdditionalPropertyTaxLe!$B69,SAS!$B$2:$B$328,0),4)</f>
        <v>Clarke</v>
      </c>
      <c r="E69" s="16">
        <f>INDEX(SAS!$A$2:$F$328,MATCH(AdjustedAdditionalPropertyTaxLe!$B69,SAS!$B$2:$B$328,0),5)</f>
        <v>357179966</v>
      </c>
      <c r="F69" s="16">
        <f>INDEX(SAS!$A$2:$F$328,MATCH(AdjustedAdditionalPropertyTaxLe!$B69,SAS!$B$2:$B$328,0),6)</f>
        <v>1271842</v>
      </c>
      <c r="G69" s="17">
        <f t="shared" si="1"/>
        <v>3.5607899999999999</v>
      </c>
      <c r="H69" s="4"/>
      <c r="I69" s="18">
        <f t="shared" si="6"/>
        <v>0.65476000000000001</v>
      </c>
      <c r="J69" s="19">
        <f t="shared" si="2"/>
        <v>233867</v>
      </c>
      <c r="K69" s="4"/>
      <c r="L69" s="18">
        <f t="shared" si="3"/>
        <v>2.9060299999999999</v>
      </c>
      <c r="O69" s="46">
        <v>234074</v>
      </c>
      <c r="P69" s="49">
        <f t="shared" si="4"/>
        <v>-207</v>
      </c>
      <c r="R69" s="3" t="e">
        <f t="shared" si="5"/>
        <v>#N/A</v>
      </c>
    </row>
    <row r="70" spans="1:18" x14ac:dyDescent="0.2">
      <c r="A70" s="37">
        <f>SAS!A63</f>
        <v>2020</v>
      </c>
      <c r="B70" s="45" t="str">
        <f>SAS!B63</f>
        <v>1215</v>
      </c>
      <c r="C70" s="42" t="str">
        <f>INDEX(SAS!$A$2:$F$328,MATCH(AdjustedAdditionalPropertyTaxLe!$B70,SAS!$B$2:$B$328,0),3)</f>
        <v>1215</v>
      </c>
      <c r="D70" s="16" t="str">
        <f>INDEX(SAS!$A$2:$F$328,MATCH(AdjustedAdditionalPropertyTaxLe!$B70,SAS!$B$2:$B$328,0),4)</f>
        <v>Clarksville</v>
      </c>
      <c r="E70" s="16">
        <f>INDEX(SAS!$A$2:$F$328,MATCH(AdjustedAdditionalPropertyTaxLe!$B70,SAS!$B$2:$B$328,0),5)</f>
        <v>103088876</v>
      </c>
      <c r="F70" s="16">
        <f>INDEX(SAS!$A$2:$F$328,MATCH(AdjustedAdditionalPropertyTaxLe!$B70,SAS!$B$2:$B$328,0),6)</f>
        <v>274523</v>
      </c>
      <c r="G70" s="17">
        <f t="shared" si="1"/>
        <v>2.6629700000000001</v>
      </c>
      <c r="H70" s="4"/>
      <c r="I70" s="18">
        <f t="shared" si="6"/>
        <v>0</v>
      </c>
      <c r="J70" s="19">
        <f t="shared" si="2"/>
        <v>0</v>
      </c>
      <c r="K70" s="4"/>
      <c r="L70" s="18">
        <f t="shared" si="3"/>
        <v>2.6629700000000001</v>
      </c>
      <c r="O70" s="46">
        <v>0</v>
      </c>
      <c r="P70" s="49">
        <f t="shared" si="4"/>
        <v>0</v>
      </c>
      <c r="R70" s="3" t="str">
        <f t="shared" si="5"/>
        <v/>
      </c>
    </row>
    <row r="71" spans="1:18" x14ac:dyDescent="0.2">
      <c r="A71" s="37">
        <f>SAS!A64</f>
        <v>2020</v>
      </c>
      <c r="B71" s="45" t="str">
        <f>SAS!B64</f>
        <v>1218</v>
      </c>
      <c r="C71" s="42" t="str">
        <f>INDEX(SAS!$A$2:$F$328,MATCH(AdjustedAdditionalPropertyTaxLe!$B71,SAS!$B$2:$B$328,0),3)</f>
        <v>1218</v>
      </c>
      <c r="D71" s="16" t="str">
        <f>INDEX(SAS!$A$2:$F$328,MATCH(AdjustedAdditionalPropertyTaxLe!$B71,SAS!$B$2:$B$328,0),4)</f>
        <v>Clay Central-Everly</v>
      </c>
      <c r="E71" s="16">
        <f>INDEX(SAS!$A$2:$F$328,MATCH(AdjustedAdditionalPropertyTaxLe!$B71,SAS!$B$2:$B$328,0),5)</f>
        <v>277553629</v>
      </c>
      <c r="F71" s="16">
        <f>INDEX(SAS!$A$2:$F$328,MATCH(AdjustedAdditionalPropertyTaxLe!$B71,SAS!$B$2:$B$328,0),6)</f>
        <v>277275</v>
      </c>
      <c r="G71" s="17">
        <f t="shared" si="1"/>
        <v>0.999</v>
      </c>
      <c r="H71" s="4"/>
      <c r="I71" s="18">
        <f t="shared" si="6"/>
        <v>0</v>
      </c>
      <c r="J71" s="19">
        <f t="shared" si="2"/>
        <v>0</v>
      </c>
      <c r="K71" s="4"/>
      <c r="L71" s="18">
        <f t="shared" si="3"/>
        <v>0.999</v>
      </c>
      <c r="O71" s="46">
        <v>0</v>
      </c>
      <c r="P71" s="49">
        <f t="shared" si="4"/>
        <v>0</v>
      </c>
      <c r="R71" s="3" t="str">
        <f t="shared" si="5"/>
        <v/>
      </c>
    </row>
    <row r="72" spans="1:18" x14ac:dyDescent="0.2">
      <c r="A72" s="37">
        <f>SAS!A65</f>
        <v>2020</v>
      </c>
      <c r="B72" s="45" t="str">
        <f>SAS!B65</f>
        <v>2763</v>
      </c>
      <c r="C72" s="42" t="str">
        <f>INDEX(SAS!$A$2:$F$328,MATCH(AdjustedAdditionalPropertyTaxLe!$B72,SAS!$B$2:$B$328,0),3)</f>
        <v>2763</v>
      </c>
      <c r="D72" s="16" t="str">
        <f>INDEX(SAS!$A$2:$F$328,MATCH(AdjustedAdditionalPropertyTaxLe!$B72,SAS!$B$2:$B$328,0),4)</f>
        <v>Clayton Ridge</v>
      </c>
      <c r="E72" s="16">
        <f>INDEX(SAS!$A$2:$F$328,MATCH(AdjustedAdditionalPropertyTaxLe!$B72,SAS!$B$2:$B$328,0),5)</f>
        <v>363338277</v>
      </c>
      <c r="F72" s="16">
        <f>INDEX(SAS!$A$2:$F$328,MATCH(AdjustedAdditionalPropertyTaxLe!$B72,SAS!$B$2:$B$328,0),6)</f>
        <v>503470</v>
      </c>
      <c r="G72" s="17">
        <f t="shared" si="1"/>
        <v>1.38568</v>
      </c>
      <c r="H72" s="4"/>
      <c r="I72" s="18">
        <f t="shared" si="6"/>
        <v>0</v>
      </c>
      <c r="J72" s="19">
        <f t="shared" si="2"/>
        <v>0</v>
      </c>
      <c r="K72" s="4"/>
      <c r="L72" s="18">
        <f t="shared" si="3"/>
        <v>1.38568</v>
      </c>
      <c r="O72" s="46">
        <v>0</v>
      </c>
      <c r="P72" s="49">
        <f t="shared" si="4"/>
        <v>0</v>
      </c>
      <c r="R72" s="3" t="str">
        <f t="shared" si="5"/>
        <v/>
      </c>
    </row>
    <row r="73" spans="1:18" x14ac:dyDescent="0.2">
      <c r="A73" s="37">
        <f>SAS!A66</f>
        <v>2020</v>
      </c>
      <c r="B73" s="45" t="str">
        <f>SAS!B66</f>
        <v>1221</v>
      </c>
      <c r="C73" s="42" t="str">
        <f>INDEX(SAS!$A$2:$F$328,MATCH(AdjustedAdditionalPropertyTaxLe!$B73,SAS!$B$2:$B$328,0),3)</f>
        <v>1221</v>
      </c>
      <c r="D73" s="16" t="str">
        <f>INDEX(SAS!$A$2:$F$328,MATCH(AdjustedAdditionalPropertyTaxLe!$B73,SAS!$B$2:$B$328,0),4)</f>
        <v>Clear Creek-Amana</v>
      </c>
      <c r="E73" s="16">
        <f>INDEX(SAS!$A$2:$F$328,MATCH(AdjustedAdditionalPropertyTaxLe!$B73,SAS!$B$2:$B$328,0),5)</f>
        <v>1104844632</v>
      </c>
      <c r="F73" s="16">
        <f>INDEX(SAS!$A$2:$F$328,MATCH(AdjustedAdditionalPropertyTaxLe!$B73,SAS!$B$2:$B$328,0),6)</f>
        <v>2021703</v>
      </c>
      <c r="G73" s="17">
        <f t="shared" si="1"/>
        <v>1.82985</v>
      </c>
      <c r="H73" s="4"/>
      <c r="I73" s="18">
        <f t="shared" si="6"/>
        <v>0</v>
      </c>
      <c r="J73" s="19">
        <f t="shared" si="2"/>
        <v>0</v>
      </c>
      <c r="K73" s="4"/>
      <c r="L73" s="18">
        <f t="shared" si="3"/>
        <v>1.82985</v>
      </c>
      <c r="O73" s="46">
        <v>0</v>
      </c>
      <c r="P73" s="49">
        <f t="shared" si="4"/>
        <v>0</v>
      </c>
      <c r="R73" s="3" t="str">
        <f t="shared" si="5"/>
        <v/>
      </c>
    </row>
    <row r="74" spans="1:18" x14ac:dyDescent="0.2">
      <c r="A74" s="37">
        <f>SAS!A67</f>
        <v>2020</v>
      </c>
      <c r="B74" s="45" t="str">
        <f>SAS!B67</f>
        <v>1233</v>
      </c>
      <c r="C74" s="42" t="str">
        <f>INDEX(SAS!$A$2:$F$328,MATCH(AdjustedAdditionalPropertyTaxLe!$B74,SAS!$B$2:$B$328,0),3)</f>
        <v>1233</v>
      </c>
      <c r="D74" s="16" t="str">
        <f>INDEX(SAS!$A$2:$F$328,MATCH(AdjustedAdditionalPropertyTaxLe!$B74,SAS!$B$2:$B$328,0),4)</f>
        <v>Clear Lake</v>
      </c>
      <c r="E74" s="16">
        <f>INDEX(SAS!$A$2:$F$328,MATCH(AdjustedAdditionalPropertyTaxLe!$B74,SAS!$B$2:$B$328,0),5)</f>
        <v>819871424</v>
      </c>
      <c r="F74" s="16">
        <f>INDEX(SAS!$A$2:$F$328,MATCH(AdjustedAdditionalPropertyTaxLe!$B74,SAS!$B$2:$B$328,0),6)</f>
        <v>1066824</v>
      </c>
      <c r="G74" s="17">
        <f t="shared" ref="G74:G137" si="7">ROUND(F74/(E74/1000),5)</f>
        <v>1.30121</v>
      </c>
      <c r="H74" s="4"/>
      <c r="I74" s="18">
        <f t="shared" ref="I74:I136" si="8">IF(G74&gt;$I$7,G74-$I$7,0)</f>
        <v>0</v>
      </c>
      <c r="J74" s="19">
        <f t="shared" ref="J74:J136" si="9">ROUND(I74*$E74/1000,0)</f>
        <v>0</v>
      </c>
      <c r="K74" s="4"/>
      <c r="L74" s="18">
        <f t="shared" ref="L74:L136" si="10">G74-I74</f>
        <v>1.30121</v>
      </c>
      <c r="O74" s="46">
        <v>0</v>
      </c>
      <c r="P74" s="49">
        <f t="shared" ref="P74:P137" si="11">J74-O74</f>
        <v>0</v>
      </c>
      <c r="R74" s="3" t="str">
        <f t="shared" ref="R74:R137" si="12">IF(P74&lt;&gt;0,INDEX($T$9:$U$315,MATCH(D74,$U$9:$U$315,0),1),"")</f>
        <v/>
      </c>
    </row>
    <row r="75" spans="1:18" x14ac:dyDescent="0.2">
      <c r="A75" s="37">
        <f>SAS!A68</f>
        <v>2020</v>
      </c>
      <c r="B75" s="45" t="str">
        <f>SAS!B68</f>
        <v>1278</v>
      </c>
      <c r="C75" s="42" t="str">
        <f>INDEX(SAS!$A$2:$F$328,MATCH(AdjustedAdditionalPropertyTaxLe!$B75,SAS!$B$2:$B$328,0),3)</f>
        <v>1278</v>
      </c>
      <c r="D75" s="16" t="str">
        <f>INDEX(SAS!$A$2:$F$328,MATCH(AdjustedAdditionalPropertyTaxLe!$B75,SAS!$B$2:$B$328,0),4)</f>
        <v>Clinton</v>
      </c>
      <c r="E75" s="16">
        <f>INDEX(SAS!$A$2:$F$328,MATCH(AdjustedAdditionalPropertyTaxLe!$B75,SAS!$B$2:$B$328,0),5)</f>
        <v>914728669</v>
      </c>
      <c r="F75" s="16">
        <f>INDEX(SAS!$A$2:$F$328,MATCH(AdjustedAdditionalPropertyTaxLe!$B75,SAS!$B$2:$B$328,0),6)</f>
        <v>3420485</v>
      </c>
      <c r="G75" s="17">
        <f t="shared" si="7"/>
        <v>3.7393399999999999</v>
      </c>
      <c r="H75" s="4"/>
      <c r="I75" s="18">
        <f t="shared" si="8"/>
        <v>0.83331</v>
      </c>
      <c r="J75" s="19">
        <f t="shared" si="9"/>
        <v>762253</v>
      </c>
      <c r="K75" s="4"/>
      <c r="L75" s="18">
        <f t="shared" si="10"/>
        <v>2.9060299999999999</v>
      </c>
      <c r="O75" s="46">
        <v>762902</v>
      </c>
      <c r="P75" s="49">
        <f t="shared" si="11"/>
        <v>-649</v>
      </c>
      <c r="Q75" s="34" t="s">
        <v>695</v>
      </c>
      <c r="R75" s="3" t="e">
        <f t="shared" si="12"/>
        <v>#N/A</v>
      </c>
    </row>
    <row r="76" spans="1:18" x14ac:dyDescent="0.2">
      <c r="A76" s="37">
        <f>SAS!A69</f>
        <v>2020</v>
      </c>
      <c r="B76" s="45" t="str">
        <f>SAS!B69</f>
        <v>1332</v>
      </c>
      <c r="C76" s="42" t="str">
        <f>INDEX(SAS!$A$2:$F$328,MATCH(AdjustedAdditionalPropertyTaxLe!$B76,SAS!$B$2:$B$328,0),3)</f>
        <v>1332</v>
      </c>
      <c r="D76" s="16" t="str">
        <f>INDEX(SAS!$A$2:$F$328,MATCH(AdjustedAdditionalPropertyTaxLe!$B76,SAS!$B$2:$B$328,0),4)</f>
        <v>Colfax-Mingo</v>
      </c>
      <c r="E76" s="16">
        <f>INDEX(SAS!$A$2:$F$328,MATCH(AdjustedAdditionalPropertyTaxLe!$B76,SAS!$B$2:$B$328,0),5)</f>
        <v>214732471</v>
      </c>
      <c r="F76" s="16">
        <f>INDEX(SAS!$A$2:$F$328,MATCH(AdjustedAdditionalPropertyTaxLe!$B76,SAS!$B$2:$B$328,0),6)</f>
        <v>661594</v>
      </c>
      <c r="G76" s="17">
        <f t="shared" si="7"/>
        <v>3.0810200000000001</v>
      </c>
      <c r="H76" s="4"/>
      <c r="I76" s="18">
        <f t="shared" si="8"/>
        <v>0.1749900000000002</v>
      </c>
      <c r="J76" s="19">
        <f t="shared" si="9"/>
        <v>37576</v>
      </c>
      <c r="K76" s="4"/>
      <c r="L76" s="18">
        <f t="shared" si="10"/>
        <v>2.9060299999999999</v>
      </c>
      <c r="O76" s="46">
        <v>37744</v>
      </c>
      <c r="P76" s="49">
        <f t="shared" si="11"/>
        <v>-168</v>
      </c>
      <c r="R76" s="3" t="e">
        <f t="shared" si="12"/>
        <v>#N/A</v>
      </c>
    </row>
    <row r="77" spans="1:18" x14ac:dyDescent="0.2">
      <c r="A77" s="37">
        <f>SAS!A70</f>
        <v>2020</v>
      </c>
      <c r="B77" s="45" t="str">
        <f>SAS!B70</f>
        <v>1337</v>
      </c>
      <c r="C77" s="42" t="str">
        <f>INDEX(SAS!$A$2:$F$328,MATCH(AdjustedAdditionalPropertyTaxLe!$B77,SAS!$B$2:$B$328,0),3)</f>
        <v>1337</v>
      </c>
      <c r="D77" s="16" t="str">
        <f>INDEX(SAS!$A$2:$F$328,MATCH(AdjustedAdditionalPropertyTaxLe!$B77,SAS!$B$2:$B$328,0),4)</f>
        <v>College Community</v>
      </c>
      <c r="E77" s="16">
        <f>INDEX(SAS!$A$2:$F$328,MATCH(AdjustedAdditionalPropertyTaxLe!$B77,SAS!$B$2:$B$328,0),5)</f>
        <v>2156516522</v>
      </c>
      <c r="F77" s="16">
        <f>INDEX(SAS!$A$2:$F$328,MATCH(AdjustedAdditionalPropertyTaxLe!$B77,SAS!$B$2:$B$328,0),6)</f>
        <v>4364558</v>
      </c>
      <c r="G77" s="17">
        <f t="shared" si="7"/>
        <v>2.0238900000000002</v>
      </c>
      <c r="H77" s="4"/>
      <c r="I77" s="18">
        <f t="shared" si="8"/>
        <v>0</v>
      </c>
      <c r="J77" s="19">
        <f t="shared" si="9"/>
        <v>0</v>
      </c>
      <c r="K77" s="4"/>
      <c r="L77" s="18">
        <f t="shared" si="10"/>
        <v>2.0238900000000002</v>
      </c>
      <c r="O77" s="46">
        <v>0</v>
      </c>
      <c r="P77" s="49">
        <f t="shared" si="11"/>
        <v>0</v>
      </c>
      <c r="R77" s="3" t="str">
        <f t="shared" si="12"/>
        <v/>
      </c>
    </row>
    <row r="78" spans="1:18" x14ac:dyDescent="0.2">
      <c r="A78" s="37">
        <f>SAS!A71</f>
        <v>2020</v>
      </c>
      <c r="B78" s="45" t="str">
        <f>SAS!B71</f>
        <v>1350</v>
      </c>
      <c r="C78" s="42" t="str">
        <f>INDEX(SAS!$A$2:$F$328,MATCH(AdjustedAdditionalPropertyTaxLe!$B78,SAS!$B$2:$B$328,0),3)</f>
        <v>1350</v>
      </c>
      <c r="D78" s="16" t="str">
        <f>INDEX(SAS!$A$2:$F$328,MATCH(AdjustedAdditionalPropertyTaxLe!$B78,SAS!$B$2:$B$328,0),4)</f>
        <v>Collins-Maxwell</v>
      </c>
      <c r="E78" s="16">
        <f>INDEX(SAS!$A$2:$F$328,MATCH(AdjustedAdditionalPropertyTaxLe!$B78,SAS!$B$2:$B$328,0),5)</f>
        <v>167060883</v>
      </c>
      <c r="F78" s="16">
        <f>INDEX(SAS!$A$2:$F$328,MATCH(AdjustedAdditionalPropertyTaxLe!$B78,SAS!$B$2:$B$328,0),6)</f>
        <v>404982</v>
      </c>
      <c r="G78" s="17">
        <f t="shared" si="7"/>
        <v>2.4241600000000001</v>
      </c>
      <c r="H78" s="4"/>
      <c r="I78" s="18">
        <f t="shared" si="8"/>
        <v>0</v>
      </c>
      <c r="J78" s="19">
        <f t="shared" si="9"/>
        <v>0</v>
      </c>
      <c r="K78" s="4"/>
      <c r="L78" s="18">
        <f t="shared" si="10"/>
        <v>2.4241600000000001</v>
      </c>
      <c r="O78" s="46">
        <v>0</v>
      </c>
      <c r="P78" s="49">
        <f t="shared" si="11"/>
        <v>0</v>
      </c>
      <c r="R78" s="3" t="str">
        <f t="shared" si="12"/>
        <v/>
      </c>
    </row>
    <row r="79" spans="1:18" x14ac:dyDescent="0.2">
      <c r="A79" s="37">
        <f>SAS!A72</f>
        <v>2020</v>
      </c>
      <c r="B79" s="45" t="str">
        <f>SAS!B72</f>
        <v>1359</v>
      </c>
      <c r="C79" s="42" t="str">
        <f>INDEX(SAS!$A$2:$F$328,MATCH(AdjustedAdditionalPropertyTaxLe!$B79,SAS!$B$2:$B$328,0),3)</f>
        <v>1359</v>
      </c>
      <c r="D79" s="16" t="str">
        <f>INDEX(SAS!$A$2:$F$328,MATCH(AdjustedAdditionalPropertyTaxLe!$B79,SAS!$B$2:$B$328,0),4)</f>
        <v>Colo-Nesco</v>
      </c>
      <c r="E79" s="16">
        <f>INDEX(SAS!$A$2:$F$328,MATCH(AdjustedAdditionalPropertyTaxLe!$B79,SAS!$B$2:$B$328,0),5)</f>
        <v>263791500</v>
      </c>
      <c r="F79" s="16">
        <f>INDEX(SAS!$A$2:$F$328,MATCH(AdjustedAdditionalPropertyTaxLe!$B79,SAS!$B$2:$B$328,0),6)</f>
        <v>412749</v>
      </c>
      <c r="G79" s="17">
        <f t="shared" si="7"/>
        <v>1.5646800000000001</v>
      </c>
      <c r="H79" s="4"/>
      <c r="I79" s="18">
        <f t="shared" si="8"/>
        <v>0</v>
      </c>
      <c r="J79" s="19">
        <f t="shared" si="9"/>
        <v>0</v>
      </c>
      <c r="K79" s="4"/>
      <c r="L79" s="18">
        <f t="shared" si="10"/>
        <v>1.5646800000000001</v>
      </c>
      <c r="O79" s="46">
        <v>0</v>
      </c>
      <c r="P79" s="49">
        <f t="shared" si="11"/>
        <v>0</v>
      </c>
      <c r="R79" s="3" t="str">
        <f t="shared" si="12"/>
        <v/>
      </c>
    </row>
    <row r="80" spans="1:18" x14ac:dyDescent="0.2">
      <c r="A80" s="37">
        <f>SAS!A73</f>
        <v>2020</v>
      </c>
      <c r="B80" s="45" t="str">
        <f>SAS!B73</f>
        <v>1368</v>
      </c>
      <c r="C80" s="42" t="str">
        <f>INDEX(SAS!$A$2:$F$328,MATCH(AdjustedAdditionalPropertyTaxLe!$B80,SAS!$B$2:$B$328,0),3)</f>
        <v>1368</v>
      </c>
      <c r="D80" s="16" t="str">
        <f>INDEX(SAS!$A$2:$F$328,MATCH(AdjustedAdditionalPropertyTaxLe!$B80,SAS!$B$2:$B$328,0),4)</f>
        <v>Columbus</v>
      </c>
      <c r="E80" s="16">
        <f>INDEX(SAS!$A$2:$F$328,MATCH(AdjustedAdditionalPropertyTaxLe!$B80,SAS!$B$2:$B$328,0),5)</f>
        <v>249784877</v>
      </c>
      <c r="F80" s="16">
        <f>INDEX(SAS!$A$2:$F$328,MATCH(AdjustedAdditionalPropertyTaxLe!$B80,SAS!$B$2:$B$328,0),6)</f>
        <v>682953</v>
      </c>
      <c r="G80" s="17">
        <f t="shared" si="7"/>
        <v>2.7341600000000001</v>
      </c>
      <c r="H80" s="4"/>
      <c r="I80" s="18">
        <f t="shared" si="8"/>
        <v>0</v>
      </c>
      <c r="J80" s="19">
        <f t="shared" si="9"/>
        <v>0</v>
      </c>
      <c r="K80" s="4"/>
      <c r="L80" s="18">
        <f t="shared" si="10"/>
        <v>2.7341600000000001</v>
      </c>
      <c r="O80" s="46">
        <v>0</v>
      </c>
      <c r="P80" s="49">
        <f t="shared" si="11"/>
        <v>0</v>
      </c>
      <c r="R80" s="3" t="str">
        <f t="shared" si="12"/>
        <v/>
      </c>
    </row>
    <row r="81" spans="1:18" x14ac:dyDescent="0.2">
      <c r="A81" s="37">
        <f>SAS!A74</f>
        <v>2020</v>
      </c>
      <c r="B81" s="45" t="str">
        <f>SAS!B74</f>
        <v>1413</v>
      </c>
      <c r="C81" s="42" t="str">
        <f>INDEX(SAS!$A$2:$F$328,MATCH(AdjustedAdditionalPropertyTaxLe!$B81,SAS!$B$2:$B$328,0),3)</f>
        <v>1413</v>
      </c>
      <c r="D81" s="16" t="str">
        <f>INDEX(SAS!$A$2:$F$328,MATCH(AdjustedAdditionalPropertyTaxLe!$B81,SAS!$B$2:$B$328,0),4)</f>
        <v>Coon Rapids-Bayard</v>
      </c>
      <c r="E81" s="16">
        <f>INDEX(SAS!$A$2:$F$328,MATCH(AdjustedAdditionalPropertyTaxLe!$B81,SAS!$B$2:$B$328,0),5)</f>
        <v>206264984</v>
      </c>
      <c r="F81" s="16">
        <f>INDEX(SAS!$A$2:$F$328,MATCH(AdjustedAdditionalPropertyTaxLe!$B81,SAS!$B$2:$B$328,0),6)</f>
        <v>374090</v>
      </c>
      <c r="G81" s="17">
        <f t="shared" si="7"/>
        <v>1.8136399999999999</v>
      </c>
      <c r="H81" s="4"/>
      <c r="I81" s="18">
        <f t="shared" si="8"/>
        <v>0</v>
      </c>
      <c r="J81" s="19">
        <f t="shared" si="9"/>
        <v>0</v>
      </c>
      <c r="K81" s="4"/>
      <c r="L81" s="18">
        <f t="shared" si="10"/>
        <v>1.8136399999999999</v>
      </c>
      <c r="O81" s="46">
        <v>0</v>
      </c>
      <c r="P81" s="49">
        <f t="shared" si="11"/>
        <v>0</v>
      </c>
      <c r="R81" s="3" t="str">
        <f t="shared" si="12"/>
        <v/>
      </c>
    </row>
    <row r="82" spans="1:18" x14ac:dyDescent="0.2">
      <c r="A82" s="37">
        <f>SAS!A75</f>
        <v>2020</v>
      </c>
      <c r="B82" s="45" t="str">
        <f>SAS!B75</f>
        <v>1431</v>
      </c>
      <c r="C82" s="42" t="str">
        <f>INDEX(SAS!$A$2:$F$328,MATCH(AdjustedAdditionalPropertyTaxLe!$B82,SAS!$B$2:$B$328,0),3)</f>
        <v>1431</v>
      </c>
      <c r="D82" s="16" t="str">
        <f>INDEX(SAS!$A$2:$F$328,MATCH(AdjustedAdditionalPropertyTaxLe!$B82,SAS!$B$2:$B$328,0),4)</f>
        <v>Corning</v>
      </c>
      <c r="E82" s="16">
        <f>INDEX(SAS!$A$2:$F$328,MATCH(AdjustedAdditionalPropertyTaxLe!$B82,SAS!$B$2:$B$328,0),5)</f>
        <v>249503065</v>
      </c>
      <c r="F82" s="16">
        <f>INDEX(SAS!$A$2:$F$328,MATCH(AdjustedAdditionalPropertyTaxLe!$B82,SAS!$B$2:$B$328,0),6)</f>
        <v>374467</v>
      </c>
      <c r="G82" s="17">
        <f t="shared" si="7"/>
        <v>1.50085</v>
      </c>
      <c r="H82" s="4"/>
      <c r="I82" s="18">
        <f t="shared" si="8"/>
        <v>0</v>
      </c>
      <c r="J82" s="19">
        <f t="shared" si="9"/>
        <v>0</v>
      </c>
      <c r="K82" s="4"/>
      <c r="L82" s="18">
        <f t="shared" si="10"/>
        <v>1.50085</v>
      </c>
      <c r="O82" s="46">
        <v>0</v>
      </c>
      <c r="P82" s="49">
        <f t="shared" si="11"/>
        <v>0</v>
      </c>
      <c r="R82" s="3" t="str">
        <f t="shared" si="12"/>
        <v/>
      </c>
    </row>
    <row r="83" spans="1:18" x14ac:dyDescent="0.2">
      <c r="A83" s="37">
        <f>SAS!A76</f>
        <v>2020</v>
      </c>
      <c r="B83" s="45" t="str">
        <f>SAS!B76</f>
        <v>1476</v>
      </c>
      <c r="C83" s="42" t="str">
        <f>INDEX(SAS!$A$2:$F$328,MATCH(AdjustedAdditionalPropertyTaxLe!$B83,SAS!$B$2:$B$328,0),3)</f>
        <v>1476</v>
      </c>
      <c r="D83" s="16" t="str">
        <f>INDEX(SAS!$A$2:$F$328,MATCH(AdjustedAdditionalPropertyTaxLe!$B83,SAS!$B$2:$B$328,0),4)</f>
        <v>Council Bluffs</v>
      </c>
      <c r="E83" s="16">
        <f>INDEX(SAS!$A$2:$F$328,MATCH(AdjustedAdditionalPropertyTaxLe!$B83,SAS!$B$2:$B$328,0),5)</f>
        <v>2234280451</v>
      </c>
      <c r="F83" s="16">
        <f>INDEX(SAS!$A$2:$F$328,MATCH(AdjustedAdditionalPropertyTaxLe!$B83,SAS!$B$2:$B$328,0),6)</f>
        <v>8563366</v>
      </c>
      <c r="G83" s="17">
        <f t="shared" si="7"/>
        <v>3.8327200000000001</v>
      </c>
      <c r="H83" s="4"/>
      <c r="I83" s="18">
        <f t="shared" si="8"/>
        <v>0.92669000000000024</v>
      </c>
      <c r="J83" s="19">
        <f t="shared" si="9"/>
        <v>2070485</v>
      </c>
      <c r="K83" s="4"/>
      <c r="L83" s="18">
        <f t="shared" si="10"/>
        <v>2.9060299999999999</v>
      </c>
      <c r="O83" s="46">
        <v>2069368</v>
      </c>
      <c r="P83" s="49">
        <f t="shared" si="11"/>
        <v>1117</v>
      </c>
      <c r="R83" s="3" t="e">
        <f t="shared" si="12"/>
        <v>#N/A</v>
      </c>
    </row>
    <row r="84" spans="1:18" x14ac:dyDescent="0.2">
      <c r="A84" s="37">
        <f>SAS!A77</f>
        <v>2020</v>
      </c>
      <c r="B84" s="45" t="str">
        <f>SAS!B77</f>
        <v>1503</v>
      </c>
      <c r="C84" s="42" t="str">
        <f>INDEX(SAS!$A$2:$F$328,MATCH(AdjustedAdditionalPropertyTaxLe!$B84,SAS!$B$2:$B$328,0),3)</f>
        <v>1503</v>
      </c>
      <c r="D84" s="16" t="str">
        <f>INDEX(SAS!$A$2:$F$328,MATCH(AdjustedAdditionalPropertyTaxLe!$B84,SAS!$B$2:$B$328,0),4)</f>
        <v>Creston</v>
      </c>
      <c r="E84" s="16">
        <f>INDEX(SAS!$A$2:$F$328,MATCH(AdjustedAdditionalPropertyTaxLe!$B84,SAS!$B$2:$B$328,0),5)</f>
        <v>462214915</v>
      </c>
      <c r="F84" s="16">
        <f>INDEX(SAS!$A$2:$F$328,MATCH(AdjustedAdditionalPropertyTaxLe!$B84,SAS!$B$2:$B$328,0),6)</f>
        <v>1257389</v>
      </c>
      <c r="G84" s="17">
        <f t="shared" si="7"/>
        <v>2.7203599999999999</v>
      </c>
      <c r="H84" s="4"/>
      <c r="I84" s="18">
        <f t="shared" si="8"/>
        <v>0</v>
      </c>
      <c r="J84" s="19">
        <f t="shared" si="9"/>
        <v>0</v>
      </c>
      <c r="K84" s="4"/>
      <c r="L84" s="18">
        <f t="shared" si="10"/>
        <v>2.7203599999999999</v>
      </c>
      <c r="O84" s="46">
        <v>0</v>
      </c>
      <c r="P84" s="49">
        <f t="shared" si="11"/>
        <v>0</v>
      </c>
      <c r="R84" s="3" t="str">
        <f t="shared" si="12"/>
        <v/>
      </c>
    </row>
    <row r="85" spans="1:18" x14ac:dyDescent="0.2">
      <c r="A85" s="37">
        <f>SAS!A78</f>
        <v>2020</v>
      </c>
      <c r="B85" s="45" t="str">
        <f>SAS!B78</f>
        <v>1576</v>
      </c>
      <c r="C85" s="42" t="str">
        <f>INDEX(SAS!$A$2:$F$328,MATCH(AdjustedAdditionalPropertyTaxLe!$B85,SAS!$B$2:$B$328,0),3)</f>
        <v>1576</v>
      </c>
      <c r="D85" s="16" t="str">
        <f>INDEX(SAS!$A$2:$F$328,MATCH(AdjustedAdditionalPropertyTaxLe!$B85,SAS!$B$2:$B$328,0),4)</f>
        <v>Dallas Center-Grimes</v>
      </c>
      <c r="E85" s="16">
        <f>INDEX(SAS!$A$2:$F$328,MATCH(AdjustedAdditionalPropertyTaxLe!$B85,SAS!$B$2:$B$328,0),5)</f>
        <v>986121394</v>
      </c>
      <c r="F85" s="16">
        <f>INDEX(SAS!$A$2:$F$328,MATCH(AdjustedAdditionalPropertyTaxLe!$B85,SAS!$B$2:$B$328,0),6)</f>
        <v>2404122</v>
      </c>
      <c r="G85" s="17">
        <f t="shared" si="7"/>
        <v>2.4379599999999999</v>
      </c>
      <c r="H85" s="4"/>
      <c r="I85" s="18">
        <f t="shared" si="8"/>
        <v>0</v>
      </c>
      <c r="J85" s="19">
        <f t="shared" si="9"/>
        <v>0</v>
      </c>
      <c r="K85" s="4"/>
      <c r="L85" s="18">
        <f t="shared" si="10"/>
        <v>2.4379599999999999</v>
      </c>
      <c r="O85" s="46">
        <v>0</v>
      </c>
      <c r="P85" s="49">
        <f t="shared" si="11"/>
        <v>0</v>
      </c>
      <c r="R85" s="3" t="str">
        <f t="shared" si="12"/>
        <v/>
      </c>
    </row>
    <row r="86" spans="1:18" x14ac:dyDescent="0.2">
      <c r="A86" s="37">
        <f>SAS!A79</f>
        <v>2020</v>
      </c>
      <c r="B86" s="45" t="str">
        <f>SAS!B79</f>
        <v>1602</v>
      </c>
      <c r="C86" s="42" t="str">
        <f>INDEX(SAS!$A$2:$F$328,MATCH(AdjustedAdditionalPropertyTaxLe!$B86,SAS!$B$2:$B$328,0),3)</f>
        <v>1602</v>
      </c>
      <c r="D86" s="16" t="str">
        <f>INDEX(SAS!$A$2:$F$328,MATCH(AdjustedAdditionalPropertyTaxLe!$B86,SAS!$B$2:$B$328,0),4)</f>
        <v>Danville</v>
      </c>
      <c r="E86" s="16">
        <f>INDEX(SAS!$A$2:$F$328,MATCH(AdjustedAdditionalPropertyTaxLe!$B86,SAS!$B$2:$B$328,0),5)</f>
        <v>145323514</v>
      </c>
      <c r="F86" s="16">
        <f>INDEX(SAS!$A$2:$F$328,MATCH(AdjustedAdditionalPropertyTaxLe!$B86,SAS!$B$2:$B$328,0),6)</f>
        <v>438746</v>
      </c>
      <c r="G86" s="17">
        <f t="shared" si="7"/>
        <v>3.0190999999999999</v>
      </c>
      <c r="H86" s="4"/>
      <c r="I86" s="18">
        <f t="shared" si="8"/>
        <v>0.11307</v>
      </c>
      <c r="J86" s="19">
        <f t="shared" si="9"/>
        <v>16432</v>
      </c>
      <c r="K86" s="4"/>
      <c r="L86" s="18">
        <f t="shared" si="10"/>
        <v>2.9060299999999999</v>
      </c>
      <c r="O86" s="46">
        <v>16435</v>
      </c>
      <c r="P86" s="49">
        <f t="shared" si="11"/>
        <v>-3</v>
      </c>
      <c r="R86" s="3" t="e">
        <f t="shared" si="12"/>
        <v>#N/A</v>
      </c>
    </row>
    <row r="87" spans="1:18" x14ac:dyDescent="0.2">
      <c r="A87" s="37">
        <f>SAS!A80</f>
        <v>2020</v>
      </c>
      <c r="B87" s="45" t="str">
        <f>SAS!B80</f>
        <v>1611</v>
      </c>
      <c r="C87" s="42" t="str">
        <f>INDEX(SAS!$A$2:$F$328,MATCH(AdjustedAdditionalPropertyTaxLe!$B87,SAS!$B$2:$B$328,0),3)</f>
        <v>1611</v>
      </c>
      <c r="D87" s="16" t="str">
        <f>INDEX(SAS!$A$2:$F$328,MATCH(AdjustedAdditionalPropertyTaxLe!$B87,SAS!$B$2:$B$328,0),4)</f>
        <v>Davenport</v>
      </c>
      <c r="E87" s="16">
        <f>INDEX(SAS!$A$2:$F$328,MATCH(AdjustedAdditionalPropertyTaxLe!$B87,SAS!$B$2:$B$328,0),5)</f>
        <v>4598785652</v>
      </c>
      <c r="F87" s="16">
        <f>INDEX(SAS!$A$2:$F$328,MATCH(AdjustedAdditionalPropertyTaxLe!$B87,SAS!$B$2:$B$328,0),6)</f>
        <v>14059174</v>
      </c>
      <c r="G87" s="17">
        <f t="shared" si="7"/>
        <v>3.05715</v>
      </c>
      <c r="H87" s="4"/>
      <c r="I87" s="18">
        <f t="shared" si="8"/>
        <v>0.15112000000000014</v>
      </c>
      <c r="J87" s="19">
        <f t="shared" si="9"/>
        <v>694968</v>
      </c>
      <c r="K87" s="4"/>
      <c r="L87" s="18">
        <f t="shared" si="10"/>
        <v>2.9060299999999999</v>
      </c>
      <c r="O87" s="46">
        <v>696118</v>
      </c>
      <c r="P87" s="49">
        <f t="shared" si="11"/>
        <v>-1150</v>
      </c>
      <c r="R87" s="3" t="e">
        <f t="shared" si="12"/>
        <v>#N/A</v>
      </c>
    </row>
    <row r="88" spans="1:18" x14ac:dyDescent="0.2">
      <c r="A88" s="37">
        <f>SAS!A81</f>
        <v>2020</v>
      </c>
      <c r="B88" s="45" t="str">
        <f>SAS!B81</f>
        <v>1619</v>
      </c>
      <c r="C88" s="42" t="str">
        <f>INDEX(SAS!$A$2:$F$328,MATCH(AdjustedAdditionalPropertyTaxLe!$B88,SAS!$B$2:$B$328,0),3)</f>
        <v>1619</v>
      </c>
      <c r="D88" s="16" t="str">
        <f>INDEX(SAS!$A$2:$F$328,MATCH(AdjustedAdditionalPropertyTaxLe!$B88,SAS!$B$2:$B$328,0),4)</f>
        <v>Davis County</v>
      </c>
      <c r="E88" s="16">
        <f>INDEX(SAS!$A$2:$F$328,MATCH(AdjustedAdditionalPropertyTaxLe!$B88,SAS!$B$2:$B$328,0),5)</f>
        <v>359593990</v>
      </c>
      <c r="F88" s="16">
        <f>INDEX(SAS!$A$2:$F$328,MATCH(AdjustedAdditionalPropertyTaxLe!$B88,SAS!$B$2:$B$328,0),6)</f>
        <v>966276</v>
      </c>
      <c r="G88" s="17">
        <f t="shared" si="7"/>
        <v>2.6871299999999998</v>
      </c>
      <c r="H88" s="4"/>
      <c r="I88" s="18">
        <f t="shared" si="8"/>
        <v>0</v>
      </c>
      <c r="J88" s="19">
        <f t="shared" si="9"/>
        <v>0</v>
      </c>
      <c r="K88" s="4"/>
      <c r="L88" s="18">
        <f t="shared" si="10"/>
        <v>2.6871299999999998</v>
      </c>
      <c r="O88" s="46">
        <v>0</v>
      </c>
      <c r="P88" s="49">
        <f t="shared" si="11"/>
        <v>0</v>
      </c>
      <c r="R88" s="3" t="str">
        <f t="shared" si="12"/>
        <v/>
      </c>
    </row>
    <row r="89" spans="1:18" x14ac:dyDescent="0.2">
      <c r="A89" s="37">
        <f>SAS!A82</f>
        <v>2020</v>
      </c>
      <c r="B89" s="45" t="str">
        <f>SAS!B82</f>
        <v>1638</v>
      </c>
      <c r="C89" s="42" t="str">
        <f>INDEX(SAS!$A$2:$F$328,MATCH(AdjustedAdditionalPropertyTaxLe!$B89,SAS!$B$2:$B$328,0),3)</f>
        <v>1638</v>
      </c>
      <c r="D89" s="16" t="str">
        <f>INDEX(SAS!$A$2:$F$328,MATCH(AdjustedAdditionalPropertyTaxLe!$B89,SAS!$B$2:$B$328,0),4)</f>
        <v>Decorah</v>
      </c>
      <c r="E89" s="16">
        <f>INDEX(SAS!$A$2:$F$328,MATCH(AdjustedAdditionalPropertyTaxLe!$B89,SAS!$B$2:$B$328,0),5)</f>
        <v>818810739</v>
      </c>
      <c r="F89" s="16">
        <f>INDEX(SAS!$A$2:$F$328,MATCH(AdjustedAdditionalPropertyTaxLe!$B89,SAS!$B$2:$B$328,0),6)</f>
        <v>1379991</v>
      </c>
      <c r="G89" s="17">
        <f t="shared" si="7"/>
        <v>1.68536</v>
      </c>
      <c r="H89" s="4"/>
      <c r="I89" s="18">
        <f t="shared" si="8"/>
        <v>0</v>
      </c>
      <c r="J89" s="19">
        <f t="shared" si="9"/>
        <v>0</v>
      </c>
      <c r="K89" s="4"/>
      <c r="L89" s="18">
        <f t="shared" si="10"/>
        <v>1.68536</v>
      </c>
      <c r="O89" s="46">
        <v>0</v>
      </c>
      <c r="P89" s="49">
        <f t="shared" si="11"/>
        <v>0</v>
      </c>
      <c r="R89" s="3" t="str">
        <f t="shared" si="12"/>
        <v/>
      </c>
    </row>
    <row r="90" spans="1:18" x14ac:dyDescent="0.2">
      <c r="A90" s="37">
        <f>SAS!A83</f>
        <v>2020</v>
      </c>
      <c r="B90" s="45" t="str">
        <f>SAS!B83</f>
        <v>1675</v>
      </c>
      <c r="C90" s="42" t="str">
        <f>INDEX(SAS!$A$2:$F$328,MATCH(AdjustedAdditionalPropertyTaxLe!$B90,SAS!$B$2:$B$328,0),3)</f>
        <v>1675</v>
      </c>
      <c r="D90" s="16" t="str">
        <f>INDEX(SAS!$A$2:$F$328,MATCH(AdjustedAdditionalPropertyTaxLe!$B90,SAS!$B$2:$B$328,0),4)</f>
        <v>Delwood</v>
      </c>
      <c r="E90" s="16">
        <f>INDEX(SAS!$A$2:$F$328,MATCH(AdjustedAdditionalPropertyTaxLe!$B90,SAS!$B$2:$B$328,0),5)</f>
        <v>96877590</v>
      </c>
      <c r="F90" s="16">
        <f>INDEX(SAS!$A$2:$F$328,MATCH(AdjustedAdditionalPropertyTaxLe!$B90,SAS!$B$2:$B$328,0),6)</f>
        <v>176170</v>
      </c>
      <c r="G90" s="17">
        <f t="shared" si="7"/>
        <v>1.8184800000000001</v>
      </c>
      <c r="H90" s="4"/>
      <c r="I90" s="18">
        <f t="shared" si="8"/>
        <v>0</v>
      </c>
      <c r="J90" s="19">
        <f t="shared" si="9"/>
        <v>0</v>
      </c>
      <c r="K90" s="4"/>
      <c r="L90" s="18">
        <f t="shared" si="10"/>
        <v>1.8184800000000001</v>
      </c>
      <c r="O90" s="46">
        <v>0</v>
      </c>
      <c r="P90" s="49">
        <f t="shared" si="11"/>
        <v>0</v>
      </c>
      <c r="R90" s="3" t="str">
        <f t="shared" si="12"/>
        <v/>
      </c>
    </row>
    <row r="91" spans="1:18" x14ac:dyDescent="0.2">
      <c r="A91" s="37">
        <f>SAS!A84</f>
        <v>2020</v>
      </c>
      <c r="B91" s="45" t="str">
        <f>SAS!B84</f>
        <v>1701</v>
      </c>
      <c r="C91" s="42" t="str">
        <f>INDEX(SAS!$A$2:$F$328,MATCH(AdjustedAdditionalPropertyTaxLe!$B91,SAS!$B$2:$B$328,0),3)</f>
        <v>1701</v>
      </c>
      <c r="D91" s="16" t="str">
        <f>INDEX(SAS!$A$2:$F$328,MATCH(AdjustedAdditionalPropertyTaxLe!$B91,SAS!$B$2:$B$328,0),4)</f>
        <v>Denison</v>
      </c>
      <c r="E91" s="16">
        <f>INDEX(SAS!$A$2:$F$328,MATCH(AdjustedAdditionalPropertyTaxLe!$B91,SAS!$B$2:$B$328,0),5)</f>
        <v>423555083</v>
      </c>
      <c r="F91" s="16">
        <f>INDEX(SAS!$A$2:$F$328,MATCH(AdjustedAdditionalPropertyTaxLe!$B91,SAS!$B$2:$B$328,0),6)</f>
        <v>1981299</v>
      </c>
      <c r="G91" s="17">
        <f t="shared" si="7"/>
        <v>4.6777800000000003</v>
      </c>
      <c r="H91" s="4"/>
      <c r="I91" s="18">
        <f t="shared" si="8"/>
        <v>1.7717500000000004</v>
      </c>
      <c r="J91" s="19">
        <f t="shared" si="9"/>
        <v>750434</v>
      </c>
      <c r="K91" s="4"/>
      <c r="L91" s="18">
        <f t="shared" si="10"/>
        <v>2.9060299999999999</v>
      </c>
      <c r="O91" s="46">
        <v>750612</v>
      </c>
      <c r="P91" s="49">
        <f t="shared" si="11"/>
        <v>-178</v>
      </c>
      <c r="R91" s="3" t="e">
        <f t="shared" si="12"/>
        <v>#N/A</v>
      </c>
    </row>
    <row r="92" spans="1:18" x14ac:dyDescent="0.2">
      <c r="A92" s="37">
        <f>SAS!A85</f>
        <v>2020</v>
      </c>
      <c r="B92" s="45" t="str">
        <f>SAS!B85</f>
        <v>1719</v>
      </c>
      <c r="C92" s="42" t="str">
        <f>INDEX(SAS!$A$2:$F$328,MATCH(AdjustedAdditionalPropertyTaxLe!$B92,SAS!$B$2:$B$328,0),3)</f>
        <v>1719</v>
      </c>
      <c r="D92" s="16" t="str">
        <f>INDEX(SAS!$A$2:$F$328,MATCH(AdjustedAdditionalPropertyTaxLe!$B92,SAS!$B$2:$B$328,0),4)</f>
        <v>Denver</v>
      </c>
      <c r="E92" s="16">
        <f>INDEX(SAS!$A$2:$F$328,MATCH(AdjustedAdditionalPropertyTaxLe!$B92,SAS!$B$2:$B$328,0),5)</f>
        <v>237403006</v>
      </c>
      <c r="F92" s="16">
        <f>INDEX(SAS!$A$2:$F$328,MATCH(AdjustedAdditionalPropertyTaxLe!$B92,SAS!$B$2:$B$328,0),6)</f>
        <v>641740</v>
      </c>
      <c r="G92" s="17">
        <f t="shared" si="7"/>
        <v>2.7031700000000001</v>
      </c>
      <c r="H92" s="4"/>
      <c r="I92" s="18">
        <f t="shared" si="8"/>
        <v>0</v>
      </c>
      <c r="J92" s="19">
        <f t="shared" si="9"/>
        <v>0</v>
      </c>
      <c r="K92" s="4"/>
      <c r="L92" s="18">
        <f t="shared" si="10"/>
        <v>2.7031700000000001</v>
      </c>
      <c r="O92" s="46">
        <v>0</v>
      </c>
      <c r="P92" s="49">
        <f t="shared" si="11"/>
        <v>0</v>
      </c>
      <c r="R92" s="3" t="str">
        <f t="shared" si="12"/>
        <v/>
      </c>
    </row>
    <row r="93" spans="1:18" x14ac:dyDescent="0.2">
      <c r="A93" s="37">
        <f>SAS!A86</f>
        <v>2020</v>
      </c>
      <c r="B93" s="45" t="str">
        <f>SAS!B86</f>
        <v>1737</v>
      </c>
      <c r="C93" s="42" t="str">
        <f>INDEX(SAS!$A$2:$F$328,MATCH(AdjustedAdditionalPropertyTaxLe!$B93,SAS!$B$2:$B$328,0),3)</f>
        <v>1737</v>
      </c>
      <c r="D93" s="16" t="str">
        <f>INDEX(SAS!$A$2:$F$328,MATCH(AdjustedAdditionalPropertyTaxLe!$B93,SAS!$B$2:$B$328,0),4)</f>
        <v>Des Moines</v>
      </c>
      <c r="E93" s="16">
        <f>INDEX(SAS!$A$2:$F$328,MATCH(AdjustedAdditionalPropertyTaxLe!$B93,SAS!$B$2:$B$328,0),5)</f>
        <v>7715762964</v>
      </c>
      <c r="F93" s="16">
        <f>INDEX(SAS!$A$2:$F$328,MATCH(AdjustedAdditionalPropertyTaxLe!$B93,SAS!$B$2:$B$328,0),6)</f>
        <v>30356049</v>
      </c>
      <c r="G93" s="17">
        <f t="shared" si="7"/>
        <v>3.9342899999999998</v>
      </c>
      <c r="H93" s="4"/>
      <c r="I93" s="18">
        <f t="shared" si="8"/>
        <v>1.02826</v>
      </c>
      <c r="J93" s="19">
        <f t="shared" si="9"/>
        <v>7933810</v>
      </c>
      <c r="K93" s="4"/>
      <c r="L93" s="18">
        <f t="shared" si="10"/>
        <v>2.9060299999999999</v>
      </c>
      <c r="O93" s="46">
        <v>7934659</v>
      </c>
      <c r="P93" s="49">
        <f t="shared" si="11"/>
        <v>-849</v>
      </c>
      <c r="R93" s="3" t="e">
        <f t="shared" si="12"/>
        <v>#N/A</v>
      </c>
    </row>
    <row r="94" spans="1:18" x14ac:dyDescent="0.2">
      <c r="A94" s="37">
        <f>SAS!A87</f>
        <v>2020</v>
      </c>
      <c r="B94" s="45" t="str">
        <f>SAS!B87</f>
        <v>1782</v>
      </c>
      <c r="C94" s="42" t="str">
        <f>INDEX(SAS!$A$2:$F$328,MATCH(AdjustedAdditionalPropertyTaxLe!$B94,SAS!$B$2:$B$328,0),3)</f>
        <v>1782</v>
      </c>
      <c r="D94" s="16" t="str">
        <f>INDEX(SAS!$A$2:$F$328,MATCH(AdjustedAdditionalPropertyTaxLe!$B94,SAS!$B$2:$B$328,0),4)</f>
        <v>Diagonal</v>
      </c>
      <c r="E94" s="16">
        <f>INDEX(SAS!$A$2:$F$328,MATCH(AdjustedAdditionalPropertyTaxLe!$B94,SAS!$B$2:$B$328,0),5)</f>
        <v>44084893</v>
      </c>
      <c r="F94" s="16">
        <f>INDEX(SAS!$A$2:$F$328,MATCH(AdjustedAdditionalPropertyTaxLe!$B94,SAS!$B$2:$B$328,0),6)</f>
        <v>105303</v>
      </c>
      <c r="G94" s="17">
        <f t="shared" si="7"/>
        <v>2.3886400000000001</v>
      </c>
      <c r="H94" s="4"/>
      <c r="I94" s="18">
        <f t="shared" si="8"/>
        <v>0</v>
      </c>
      <c r="J94" s="19">
        <f t="shared" si="9"/>
        <v>0</v>
      </c>
      <c r="K94" s="4"/>
      <c r="L94" s="18">
        <f t="shared" si="10"/>
        <v>2.3886400000000001</v>
      </c>
      <c r="O94" s="46">
        <v>0</v>
      </c>
      <c r="P94" s="49">
        <f t="shared" si="11"/>
        <v>0</v>
      </c>
      <c r="R94" s="3" t="str">
        <f t="shared" si="12"/>
        <v/>
      </c>
    </row>
    <row r="95" spans="1:18" x14ac:dyDescent="0.2">
      <c r="A95" s="37">
        <f>SAS!A88</f>
        <v>2020</v>
      </c>
      <c r="B95" s="45" t="str">
        <f>SAS!B88</f>
        <v>1791</v>
      </c>
      <c r="C95" s="42" t="str">
        <f>INDEX(SAS!$A$2:$F$328,MATCH(AdjustedAdditionalPropertyTaxLe!$B95,SAS!$B$2:$B$328,0),3)</f>
        <v>1791</v>
      </c>
      <c r="D95" s="16" t="str">
        <f>INDEX(SAS!$A$2:$F$328,MATCH(AdjustedAdditionalPropertyTaxLe!$B95,SAS!$B$2:$B$328,0),4)</f>
        <v>Dike-New Hartford</v>
      </c>
      <c r="E95" s="16">
        <f>INDEX(SAS!$A$2:$F$328,MATCH(AdjustedAdditionalPropertyTaxLe!$B95,SAS!$B$2:$B$328,0),5)</f>
        <v>280857338</v>
      </c>
      <c r="F95" s="16">
        <f>INDEX(SAS!$A$2:$F$328,MATCH(AdjustedAdditionalPropertyTaxLe!$B95,SAS!$B$2:$B$328,0),6)</f>
        <v>756567</v>
      </c>
      <c r="G95" s="17">
        <f t="shared" si="7"/>
        <v>2.6937799999999998</v>
      </c>
      <c r="H95" s="4"/>
      <c r="I95" s="18">
        <f t="shared" si="8"/>
        <v>0</v>
      </c>
      <c r="J95" s="19">
        <f t="shared" si="9"/>
        <v>0</v>
      </c>
      <c r="K95" s="4"/>
      <c r="L95" s="18">
        <f t="shared" si="10"/>
        <v>2.6937799999999998</v>
      </c>
      <c r="O95" s="46">
        <v>0</v>
      </c>
      <c r="P95" s="49">
        <f t="shared" si="11"/>
        <v>0</v>
      </c>
      <c r="R95" s="3" t="str">
        <f t="shared" si="12"/>
        <v/>
      </c>
    </row>
    <row r="96" spans="1:18" x14ac:dyDescent="0.2">
      <c r="A96" s="37">
        <f>SAS!A89</f>
        <v>2020</v>
      </c>
      <c r="B96" s="45" t="str">
        <f>SAS!B89</f>
        <v>1863</v>
      </c>
      <c r="C96" s="42" t="str">
        <f>INDEX(SAS!$A$2:$F$328,MATCH(AdjustedAdditionalPropertyTaxLe!$B96,SAS!$B$2:$B$328,0),3)</f>
        <v>1863</v>
      </c>
      <c r="D96" s="16" t="str">
        <f>INDEX(SAS!$A$2:$F$328,MATCH(AdjustedAdditionalPropertyTaxLe!$B96,SAS!$B$2:$B$328,0),4)</f>
        <v>Dubuque</v>
      </c>
      <c r="E96" s="16">
        <f>INDEX(SAS!$A$2:$F$328,MATCH(AdjustedAdditionalPropertyTaxLe!$B96,SAS!$B$2:$B$328,0),5)</f>
        <v>3728213143</v>
      </c>
      <c r="F96" s="16">
        <f>INDEX(SAS!$A$2:$F$328,MATCH(AdjustedAdditionalPropertyTaxLe!$B96,SAS!$B$2:$B$328,0),6)</f>
        <v>9330017</v>
      </c>
      <c r="G96" s="17">
        <f t="shared" si="7"/>
        <v>2.5025400000000002</v>
      </c>
      <c r="H96" s="4"/>
      <c r="I96" s="18">
        <f t="shared" si="8"/>
        <v>0</v>
      </c>
      <c r="J96" s="19">
        <f t="shared" si="9"/>
        <v>0</v>
      </c>
      <c r="K96" s="4"/>
      <c r="L96" s="18">
        <f t="shared" si="10"/>
        <v>2.5025400000000002</v>
      </c>
      <c r="O96" s="46">
        <v>0</v>
      </c>
      <c r="P96" s="49">
        <f t="shared" si="11"/>
        <v>0</v>
      </c>
      <c r="R96" s="3" t="str">
        <f t="shared" si="12"/>
        <v/>
      </c>
    </row>
    <row r="97" spans="1:18" x14ac:dyDescent="0.2">
      <c r="A97" s="37">
        <f>SAS!A90</f>
        <v>2020</v>
      </c>
      <c r="B97" s="45" t="str">
        <f>SAS!B90</f>
        <v>1908</v>
      </c>
      <c r="C97" s="42" t="str">
        <f>INDEX(SAS!$A$2:$F$328,MATCH(AdjustedAdditionalPropertyTaxLe!$B97,SAS!$B$2:$B$328,0),3)</f>
        <v>1908</v>
      </c>
      <c r="D97" s="16" t="str">
        <f>INDEX(SAS!$A$2:$F$328,MATCH(AdjustedAdditionalPropertyTaxLe!$B97,SAS!$B$2:$B$328,0),4)</f>
        <v>Dunkerton</v>
      </c>
      <c r="E97" s="16">
        <f>INDEX(SAS!$A$2:$F$328,MATCH(AdjustedAdditionalPropertyTaxLe!$B97,SAS!$B$2:$B$328,0),5)</f>
        <v>170593251</v>
      </c>
      <c r="F97" s="16">
        <f>INDEX(SAS!$A$2:$F$328,MATCH(AdjustedAdditionalPropertyTaxLe!$B97,SAS!$B$2:$B$328,0),6)</f>
        <v>356665</v>
      </c>
      <c r="G97" s="17">
        <f t="shared" si="7"/>
        <v>2.0907300000000002</v>
      </c>
      <c r="H97" s="4"/>
      <c r="I97" s="18">
        <f t="shared" si="8"/>
        <v>0</v>
      </c>
      <c r="J97" s="19">
        <f t="shared" si="9"/>
        <v>0</v>
      </c>
      <c r="K97" s="4"/>
      <c r="L97" s="18">
        <f t="shared" si="10"/>
        <v>2.0907300000000002</v>
      </c>
      <c r="O97" s="46">
        <v>0</v>
      </c>
      <c r="P97" s="49">
        <f t="shared" si="11"/>
        <v>0</v>
      </c>
      <c r="R97" s="3" t="str">
        <f t="shared" si="12"/>
        <v/>
      </c>
    </row>
    <row r="98" spans="1:18" x14ac:dyDescent="0.2">
      <c r="A98" s="37">
        <f>SAS!A91</f>
        <v>2020</v>
      </c>
      <c r="B98" s="45" t="str">
        <f>SAS!B91</f>
        <v>1926</v>
      </c>
      <c r="C98" s="42" t="str">
        <f>INDEX(SAS!$A$2:$F$328,MATCH(AdjustedAdditionalPropertyTaxLe!$B98,SAS!$B$2:$B$328,0),3)</f>
        <v>1926</v>
      </c>
      <c r="D98" s="16" t="str">
        <f>INDEX(SAS!$A$2:$F$328,MATCH(AdjustedAdditionalPropertyTaxLe!$B98,SAS!$B$2:$B$328,0),4)</f>
        <v>Durant</v>
      </c>
      <c r="E98" s="16">
        <f>INDEX(SAS!$A$2:$F$328,MATCH(AdjustedAdditionalPropertyTaxLe!$B98,SAS!$B$2:$B$328,0),5)</f>
        <v>251703833</v>
      </c>
      <c r="F98" s="16">
        <f>INDEX(SAS!$A$2:$F$328,MATCH(AdjustedAdditionalPropertyTaxLe!$B98,SAS!$B$2:$B$328,0),6)</f>
        <v>482548</v>
      </c>
      <c r="G98" s="17">
        <f t="shared" si="7"/>
        <v>1.91713</v>
      </c>
      <c r="H98" s="4"/>
      <c r="I98" s="18">
        <f t="shared" si="8"/>
        <v>0</v>
      </c>
      <c r="J98" s="19">
        <f t="shared" si="9"/>
        <v>0</v>
      </c>
      <c r="K98" s="4"/>
      <c r="L98" s="18">
        <f t="shared" si="10"/>
        <v>1.91713</v>
      </c>
      <c r="O98" s="46">
        <v>0</v>
      </c>
      <c r="P98" s="49">
        <f t="shared" si="11"/>
        <v>0</v>
      </c>
      <c r="R98" s="3" t="str">
        <f t="shared" si="12"/>
        <v/>
      </c>
    </row>
    <row r="99" spans="1:18" x14ac:dyDescent="0.2">
      <c r="A99" s="37">
        <f>SAS!A92</f>
        <v>2020</v>
      </c>
      <c r="B99" s="45" t="str">
        <f>SAS!B92</f>
        <v>1944</v>
      </c>
      <c r="C99" s="42" t="str">
        <f>INDEX(SAS!$A$2:$F$328,MATCH(AdjustedAdditionalPropertyTaxLe!$B99,SAS!$B$2:$B$328,0),3)</f>
        <v>1944</v>
      </c>
      <c r="D99" s="16" t="str">
        <f>INDEX(SAS!$A$2:$F$328,MATCH(AdjustedAdditionalPropertyTaxLe!$B99,SAS!$B$2:$B$328,0),4)</f>
        <v>Eagle Grove</v>
      </c>
      <c r="E99" s="16">
        <f>INDEX(SAS!$A$2:$F$328,MATCH(AdjustedAdditionalPropertyTaxLe!$B99,SAS!$B$2:$B$328,0),5)</f>
        <v>280011051</v>
      </c>
      <c r="F99" s="16">
        <f>INDEX(SAS!$A$2:$F$328,MATCH(AdjustedAdditionalPropertyTaxLe!$B99,SAS!$B$2:$B$328,0),6)</f>
        <v>825958</v>
      </c>
      <c r="G99" s="17">
        <f t="shared" si="7"/>
        <v>2.9497300000000002</v>
      </c>
      <c r="H99" s="4"/>
      <c r="I99" s="18">
        <f t="shared" si="8"/>
        <v>4.3700000000000294E-2</v>
      </c>
      <c r="J99" s="19">
        <f t="shared" si="9"/>
        <v>12236</v>
      </c>
      <c r="K99" s="4"/>
      <c r="L99" s="18">
        <f t="shared" si="10"/>
        <v>2.9060299999999999</v>
      </c>
      <c r="O99" s="46">
        <v>12178</v>
      </c>
      <c r="P99" s="49">
        <f t="shared" si="11"/>
        <v>58</v>
      </c>
      <c r="R99" s="3" t="e">
        <f t="shared" si="12"/>
        <v>#N/A</v>
      </c>
    </row>
    <row r="100" spans="1:18" x14ac:dyDescent="0.2">
      <c r="A100" s="37">
        <f>SAS!A93</f>
        <v>2020</v>
      </c>
      <c r="B100" s="45" t="str">
        <f>SAS!B93</f>
        <v>1953</v>
      </c>
      <c r="C100" s="42" t="str">
        <f>INDEX(SAS!$A$2:$F$328,MATCH(AdjustedAdditionalPropertyTaxLe!$B100,SAS!$B$2:$B$328,0),3)</f>
        <v>1953</v>
      </c>
      <c r="D100" s="16" t="str">
        <f>INDEX(SAS!$A$2:$F$328,MATCH(AdjustedAdditionalPropertyTaxLe!$B100,SAS!$B$2:$B$328,0),4)</f>
        <v>Earlham</v>
      </c>
      <c r="E100" s="16">
        <f>INDEX(SAS!$A$2:$F$328,MATCH(AdjustedAdditionalPropertyTaxLe!$B100,SAS!$B$2:$B$328,0),5)</f>
        <v>198896512</v>
      </c>
      <c r="F100" s="16">
        <f>INDEX(SAS!$A$2:$F$328,MATCH(AdjustedAdditionalPropertyTaxLe!$B100,SAS!$B$2:$B$328,0),6)</f>
        <v>483661</v>
      </c>
      <c r="G100" s="17">
        <f t="shared" si="7"/>
        <v>2.4317199999999999</v>
      </c>
      <c r="H100" s="4"/>
      <c r="I100" s="18">
        <f t="shared" si="8"/>
        <v>0</v>
      </c>
      <c r="J100" s="19">
        <f t="shared" si="9"/>
        <v>0</v>
      </c>
      <c r="K100" s="4"/>
      <c r="L100" s="18">
        <f t="shared" si="10"/>
        <v>2.4317199999999999</v>
      </c>
      <c r="O100" s="46">
        <v>0</v>
      </c>
      <c r="P100" s="49">
        <f t="shared" si="11"/>
        <v>0</v>
      </c>
      <c r="R100" s="3" t="str">
        <f t="shared" si="12"/>
        <v/>
      </c>
    </row>
    <row r="101" spans="1:18" x14ac:dyDescent="0.2">
      <c r="A101" s="37">
        <f>SAS!A94</f>
        <v>2020</v>
      </c>
      <c r="B101" s="45" t="str">
        <f>SAS!B94</f>
        <v>1963</v>
      </c>
      <c r="C101" s="42" t="str">
        <f>INDEX(SAS!$A$2:$F$328,MATCH(AdjustedAdditionalPropertyTaxLe!$B101,SAS!$B$2:$B$328,0),3)</f>
        <v>1963</v>
      </c>
      <c r="D101" s="16" t="str">
        <f>INDEX(SAS!$A$2:$F$328,MATCH(AdjustedAdditionalPropertyTaxLe!$B101,SAS!$B$2:$B$328,0),4)</f>
        <v>East Buchanan</v>
      </c>
      <c r="E101" s="16">
        <f>INDEX(SAS!$A$2:$F$328,MATCH(AdjustedAdditionalPropertyTaxLe!$B101,SAS!$B$2:$B$328,0),5)</f>
        <v>210278787</v>
      </c>
      <c r="F101" s="16">
        <f>INDEX(SAS!$A$2:$F$328,MATCH(AdjustedAdditionalPropertyTaxLe!$B101,SAS!$B$2:$B$328,0),6)</f>
        <v>498695</v>
      </c>
      <c r="G101" s="17">
        <f t="shared" si="7"/>
        <v>2.3715899999999999</v>
      </c>
      <c r="H101" s="4"/>
      <c r="I101" s="18">
        <f t="shared" si="8"/>
        <v>0</v>
      </c>
      <c r="J101" s="19">
        <f t="shared" si="9"/>
        <v>0</v>
      </c>
      <c r="K101" s="4"/>
      <c r="L101" s="18">
        <f t="shared" si="10"/>
        <v>2.3715899999999999</v>
      </c>
      <c r="O101" s="46">
        <v>0</v>
      </c>
      <c r="P101" s="49">
        <f t="shared" si="11"/>
        <v>0</v>
      </c>
      <c r="R101" s="3" t="str">
        <f t="shared" si="12"/>
        <v/>
      </c>
    </row>
    <row r="102" spans="1:18" x14ac:dyDescent="0.2">
      <c r="A102" s="37">
        <f>SAS!A95</f>
        <v>2020</v>
      </c>
      <c r="B102" s="45" t="str">
        <f>SAS!B95</f>
        <v>3582</v>
      </c>
      <c r="C102" s="42" t="str">
        <f>INDEX(SAS!$A$2:$F$328,MATCH(AdjustedAdditionalPropertyTaxLe!$B102,SAS!$B$2:$B$328,0),3)</f>
        <v>1968</v>
      </c>
      <c r="D102" s="16" t="str">
        <f>INDEX(SAS!$A$2:$F$328,MATCH(AdjustedAdditionalPropertyTaxLe!$B102,SAS!$B$2:$B$328,0),4)</f>
        <v>East Marshall</v>
      </c>
      <c r="E102" s="16">
        <f>INDEX(SAS!$A$2:$F$328,MATCH(AdjustedAdditionalPropertyTaxLe!$B102,SAS!$B$2:$B$328,0),5)</f>
        <v>272722039</v>
      </c>
      <c r="F102" s="16">
        <f>INDEX(SAS!$A$2:$F$328,MATCH(AdjustedAdditionalPropertyTaxLe!$B102,SAS!$B$2:$B$328,0),6)</f>
        <v>486524</v>
      </c>
      <c r="G102" s="17">
        <f t="shared" si="7"/>
        <v>1.78396</v>
      </c>
      <c r="H102" s="4"/>
      <c r="I102" s="18">
        <f t="shared" si="8"/>
        <v>0</v>
      </c>
      <c r="J102" s="19">
        <f t="shared" si="9"/>
        <v>0</v>
      </c>
      <c r="K102" s="4"/>
      <c r="L102" s="18">
        <f t="shared" si="10"/>
        <v>1.78396</v>
      </c>
      <c r="O102" s="46">
        <v>0</v>
      </c>
      <c r="P102" s="49">
        <f t="shared" si="11"/>
        <v>0</v>
      </c>
      <c r="R102" s="3" t="str">
        <f t="shared" si="12"/>
        <v/>
      </c>
    </row>
    <row r="103" spans="1:18" x14ac:dyDescent="0.2">
      <c r="A103" s="37">
        <f>SAS!A96</f>
        <v>2020</v>
      </c>
      <c r="B103" s="45" t="str">
        <f>SAS!B96</f>
        <v>3978</v>
      </c>
      <c r="C103" s="42" t="str">
        <f>INDEX(SAS!$A$2:$F$328,MATCH(AdjustedAdditionalPropertyTaxLe!$B103,SAS!$B$2:$B$328,0),3)</f>
        <v>3978</v>
      </c>
      <c r="D103" s="16" t="str">
        <f>INDEX(SAS!$A$2:$F$328,MATCH(AdjustedAdditionalPropertyTaxLe!$B103,SAS!$B$2:$B$328,0),4)</f>
        <v>East Mills</v>
      </c>
      <c r="E103" s="16">
        <f>INDEX(SAS!$A$2:$F$328,MATCH(AdjustedAdditionalPropertyTaxLe!$B103,SAS!$B$2:$B$328,0),5)</f>
        <v>327295394</v>
      </c>
      <c r="F103" s="16">
        <f>INDEX(SAS!$A$2:$F$328,MATCH(AdjustedAdditionalPropertyTaxLe!$B103,SAS!$B$2:$B$328,0),6)</f>
        <v>502596</v>
      </c>
      <c r="G103" s="17">
        <f t="shared" si="7"/>
        <v>1.5356000000000001</v>
      </c>
      <c r="H103" s="4"/>
      <c r="I103" s="18">
        <f t="shared" si="8"/>
        <v>0</v>
      </c>
      <c r="J103" s="19">
        <f t="shared" si="9"/>
        <v>0</v>
      </c>
      <c r="K103" s="4"/>
      <c r="L103" s="18">
        <f t="shared" si="10"/>
        <v>1.5356000000000001</v>
      </c>
      <c r="O103" s="46">
        <v>0</v>
      </c>
      <c r="P103" s="49">
        <f t="shared" si="11"/>
        <v>0</v>
      </c>
      <c r="R103" s="3" t="str">
        <f t="shared" si="12"/>
        <v/>
      </c>
    </row>
    <row r="104" spans="1:18" x14ac:dyDescent="0.2">
      <c r="A104" s="37">
        <f>SAS!A97</f>
        <v>2020</v>
      </c>
      <c r="B104" s="45" t="str">
        <f>SAS!B97</f>
        <v>6741</v>
      </c>
      <c r="C104" s="42" t="str">
        <f>INDEX(SAS!$A$2:$F$328,MATCH(AdjustedAdditionalPropertyTaxLe!$B104,SAS!$B$2:$B$328,0),3)</f>
        <v>6741</v>
      </c>
      <c r="D104" s="16" t="str">
        <f>INDEX(SAS!$A$2:$F$328,MATCH(AdjustedAdditionalPropertyTaxLe!$B104,SAS!$B$2:$B$328,0),4)</f>
        <v>East Sac County</v>
      </c>
      <c r="E104" s="16">
        <f>INDEX(SAS!$A$2:$F$328,MATCH(AdjustedAdditionalPropertyTaxLe!$B104,SAS!$B$2:$B$328,0),5)</f>
        <v>403382976</v>
      </c>
      <c r="F104" s="16">
        <f>INDEX(SAS!$A$2:$F$328,MATCH(AdjustedAdditionalPropertyTaxLe!$B104,SAS!$B$2:$B$328,0),6)</f>
        <v>723201</v>
      </c>
      <c r="G104" s="17">
        <f t="shared" si="7"/>
        <v>1.79284</v>
      </c>
      <c r="H104" s="4"/>
      <c r="I104" s="18">
        <f t="shared" si="8"/>
        <v>0</v>
      </c>
      <c r="J104" s="19">
        <f t="shared" si="9"/>
        <v>0</v>
      </c>
      <c r="K104" s="4"/>
      <c r="L104" s="18">
        <f t="shared" si="10"/>
        <v>1.79284</v>
      </c>
      <c r="O104" s="46">
        <v>0</v>
      </c>
      <c r="P104" s="49">
        <f t="shared" si="11"/>
        <v>0</v>
      </c>
      <c r="R104" s="3" t="str">
        <f t="shared" si="12"/>
        <v/>
      </c>
    </row>
    <row r="105" spans="1:18" x14ac:dyDescent="0.2">
      <c r="A105" s="37">
        <f>SAS!A98</f>
        <v>2020</v>
      </c>
      <c r="B105" s="45" t="str">
        <f>SAS!B98</f>
        <v>1970</v>
      </c>
      <c r="C105" s="42" t="str">
        <f>INDEX(SAS!$A$2:$F$328,MATCH(AdjustedAdditionalPropertyTaxLe!$B105,SAS!$B$2:$B$328,0),3)</f>
        <v>1970</v>
      </c>
      <c r="D105" s="16" t="str">
        <f>INDEX(SAS!$A$2:$F$328,MATCH(AdjustedAdditionalPropertyTaxLe!$B105,SAS!$B$2:$B$328,0),4)</f>
        <v>East Union</v>
      </c>
      <c r="E105" s="16">
        <f>INDEX(SAS!$A$2:$F$328,MATCH(AdjustedAdditionalPropertyTaxLe!$B105,SAS!$B$2:$B$328,0),5)</f>
        <v>161973654</v>
      </c>
      <c r="F105" s="16">
        <f>INDEX(SAS!$A$2:$F$328,MATCH(AdjustedAdditionalPropertyTaxLe!$B105,SAS!$B$2:$B$328,0),6)</f>
        <v>425909</v>
      </c>
      <c r="G105" s="17">
        <f t="shared" si="7"/>
        <v>2.6295000000000002</v>
      </c>
      <c r="H105" s="4"/>
      <c r="I105" s="18">
        <f t="shared" si="8"/>
        <v>0</v>
      </c>
      <c r="J105" s="19">
        <f t="shared" si="9"/>
        <v>0</v>
      </c>
      <c r="K105" s="4"/>
      <c r="L105" s="18">
        <f t="shared" si="10"/>
        <v>2.6295000000000002</v>
      </c>
      <c r="O105" s="46">
        <v>0</v>
      </c>
      <c r="P105" s="49">
        <f t="shared" si="11"/>
        <v>0</v>
      </c>
      <c r="R105" s="3" t="str">
        <f t="shared" si="12"/>
        <v/>
      </c>
    </row>
    <row r="106" spans="1:18" x14ac:dyDescent="0.2">
      <c r="A106" s="37">
        <f>SAS!A99</f>
        <v>2020</v>
      </c>
      <c r="B106" s="45" t="str">
        <f>SAS!B99</f>
        <v>1972</v>
      </c>
      <c r="C106" s="42" t="str">
        <f>INDEX(SAS!$A$2:$F$328,MATCH(AdjustedAdditionalPropertyTaxLe!$B106,SAS!$B$2:$B$328,0),3)</f>
        <v>1972</v>
      </c>
      <c r="D106" s="16" t="str">
        <f>INDEX(SAS!$A$2:$F$328,MATCH(AdjustedAdditionalPropertyTaxLe!$B106,SAS!$B$2:$B$328,0),4)</f>
        <v>Eastern Allamakee</v>
      </c>
      <c r="E106" s="16">
        <f>INDEX(SAS!$A$2:$F$328,MATCH(AdjustedAdditionalPropertyTaxLe!$B106,SAS!$B$2:$B$328,0),5)</f>
        <v>219081352</v>
      </c>
      <c r="F106" s="16">
        <f>INDEX(SAS!$A$2:$F$328,MATCH(AdjustedAdditionalPropertyTaxLe!$B106,SAS!$B$2:$B$328,0),6)</f>
        <v>285166</v>
      </c>
      <c r="G106" s="17">
        <f t="shared" si="7"/>
        <v>1.3016399999999999</v>
      </c>
      <c r="H106" s="4"/>
      <c r="I106" s="18">
        <f t="shared" si="8"/>
        <v>0</v>
      </c>
      <c r="J106" s="19">
        <f t="shared" si="9"/>
        <v>0</v>
      </c>
      <c r="K106" s="4"/>
      <c r="L106" s="18">
        <f t="shared" si="10"/>
        <v>1.3016399999999999</v>
      </c>
      <c r="O106" s="46">
        <v>0</v>
      </c>
      <c r="P106" s="49">
        <f t="shared" si="11"/>
        <v>0</v>
      </c>
      <c r="R106" s="3" t="str">
        <f t="shared" si="12"/>
        <v/>
      </c>
    </row>
    <row r="107" spans="1:18" x14ac:dyDescent="0.2">
      <c r="A107" s="37">
        <f>SAS!A100</f>
        <v>2020</v>
      </c>
      <c r="B107" s="45" t="str">
        <f>SAS!B100</f>
        <v>1965</v>
      </c>
      <c r="C107" s="42" t="str">
        <f>INDEX(SAS!$A$2:$F$328,MATCH(AdjustedAdditionalPropertyTaxLe!$B107,SAS!$B$2:$B$328,0),3)</f>
        <v>1965</v>
      </c>
      <c r="D107" s="16" t="str">
        <f>INDEX(SAS!$A$2:$F$328,MATCH(AdjustedAdditionalPropertyTaxLe!$B107,SAS!$B$2:$B$328,0),4)</f>
        <v>Easton Valley</v>
      </c>
      <c r="E107" s="16">
        <f>INDEX(SAS!$A$2:$F$328,MATCH(AdjustedAdditionalPropertyTaxLe!$B107,SAS!$B$2:$B$328,0),5)</f>
        <v>264569921</v>
      </c>
      <c r="F107" s="16">
        <f>INDEX(SAS!$A$2:$F$328,MATCH(AdjustedAdditionalPropertyTaxLe!$B107,SAS!$B$2:$B$328,0),6)</f>
        <v>545850</v>
      </c>
      <c r="G107" s="17">
        <f t="shared" si="7"/>
        <v>2.0631599999999999</v>
      </c>
      <c r="H107" s="4"/>
      <c r="I107" s="18">
        <f t="shared" si="8"/>
        <v>0</v>
      </c>
      <c r="J107" s="19">
        <f t="shared" si="9"/>
        <v>0</v>
      </c>
      <c r="K107" s="4"/>
      <c r="L107" s="18">
        <f t="shared" si="10"/>
        <v>2.0631599999999999</v>
      </c>
      <c r="O107" s="46">
        <v>0</v>
      </c>
      <c r="P107" s="49">
        <f t="shared" si="11"/>
        <v>0</v>
      </c>
      <c r="R107" s="3" t="str">
        <f t="shared" si="12"/>
        <v/>
      </c>
    </row>
    <row r="108" spans="1:18" x14ac:dyDescent="0.2">
      <c r="A108" s="37">
        <f>SAS!A101</f>
        <v>2020</v>
      </c>
      <c r="B108" s="45" t="str">
        <f>SAS!B101</f>
        <v>0657</v>
      </c>
      <c r="C108" s="42" t="str">
        <f>INDEX(SAS!$A$2:$F$328,MATCH(AdjustedAdditionalPropertyTaxLe!$B108,SAS!$B$2:$B$328,0),3)</f>
        <v>0657</v>
      </c>
      <c r="D108" s="16" t="str">
        <f>INDEX(SAS!$A$2:$F$328,MATCH(AdjustedAdditionalPropertyTaxLe!$B108,SAS!$B$2:$B$328,0),4)</f>
        <v>Eddyville-Blakesburg-Fremont</v>
      </c>
      <c r="E108" s="16">
        <f>INDEX(SAS!$A$2:$F$328,MATCH(AdjustedAdditionalPropertyTaxLe!$B108,SAS!$B$2:$B$328,0),5)</f>
        <v>510309386</v>
      </c>
      <c r="F108" s="16">
        <f>INDEX(SAS!$A$2:$F$328,MATCH(AdjustedAdditionalPropertyTaxLe!$B108,SAS!$B$2:$B$328,0),6)</f>
        <v>773462</v>
      </c>
      <c r="G108" s="17">
        <f t="shared" si="7"/>
        <v>1.5156700000000001</v>
      </c>
      <c r="H108" s="4"/>
      <c r="I108" s="18">
        <f t="shared" si="8"/>
        <v>0</v>
      </c>
      <c r="J108" s="19">
        <f t="shared" si="9"/>
        <v>0</v>
      </c>
      <c r="K108" s="4"/>
      <c r="L108" s="18">
        <f t="shared" si="10"/>
        <v>1.5156700000000001</v>
      </c>
      <c r="O108" s="46">
        <v>0</v>
      </c>
      <c r="P108" s="49">
        <f t="shared" si="11"/>
        <v>0</v>
      </c>
      <c r="R108" s="3" t="str">
        <f t="shared" si="12"/>
        <v/>
      </c>
    </row>
    <row r="109" spans="1:18" x14ac:dyDescent="0.2">
      <c r="A109" s="37">
        <f>SAS!A102</f>
        <v>2020</v>
      </c>
      <c r="B109" s="45" t="str">
        <f>SAS!B102</f>
        <v>1989</v>
      </c>
      <c r="C109" s="42" t="str">
        <f>INDEX(SAS!$A$2:$F$328,MATCH(AdjustedAdditionalPropertyTaxLe!$B109,SAS!$B$2:$B$328,0),3)</f>
        <v>1989</v>
      </c>
      <c r="D109" s="16" t="str">
        <f>INDEX(SAS!$A$2:$F$328,MATCH(AdjustedAdditionalPropertyTaxLe!$B109,SAS!$B$2:$B$328,0),4)</f>
        <v>Edgewood-Colesburg</v>
      </c>
      <c r="E109" s="16">
        <f>INDEX(SAS!$A$2:$F$328,MATCH(AdjustedAdditionalPropertyTaxLe!$B109,SAS!$B$2:$B$328,0),5)</f>
        <v>174791896</v>
      </c>
      <c r="F109" s="16">
        <f>INDEX(SAS!$A$2:$F$328,MATCH(AdjustedAdditionalPropertyTaxLe!$B109,SAS!$B$2:$B$328,0),6)</f>
        <v>362520</v>
      </c>
      <c r="G109" s="17">
        <f t="shared" si="7"/>
        <v>2.0740099999999999</v>
      </c>
      <c r="H109" s="4"/>
      <c r="I109" s="18">
        <f t="shared" si="8"/>
        <v>0</v>
      </c>
      <c r="J109" s="19">
        <f t="shared" si="9"/>
        <v>0</v>
      </c>
      <c r="K109" s="4"/>
      <c r="L109" s="18">
        <f t="shared" si="10"/>
        <v>2.0740099999999999</v>
      </c>
      <c r="O109" s="46">
        <v>0</v>
      </c>
      <c r="P109" s="49">
        <f t="shared" si="11"/>
        <v>0</v>
      </c>
      <c r="R109" s="3" t="str">
        <f t="shared" si="12"/>
        <v/>
      </c>
    </row>
    <row r="110" spans="1:18" x14ac:dyDescent="0.2">
      <c r="A110" s="37">
        <f>SAS!A103</f>
        <v>2020</v>
      </c>
      <c r="B110" s="45" t="str">
        <f>SAS!B103</f>
        <v>2007</v>
      </c>
      <c r="C110" s="42" t="str">
        <f>INDEX(SAS!$A$2:$F$328,MATCH(AdjustedAdditionalPropertyTaxLe!$B110,SAS!$B$2:$B$328,0),3)</f>
        <v>2007</v>
      </c>
      <c r="D110" s="16" t="str">
        <f>INDEX(SAS!$A$2:$F$328,MATCH(AdjustedAdditionalPropertyTaxLe!$B110,SAS!$B$2:$B$328,0),4)</f>
        <v>Eldora-New Providence</v>
      </c>
      <c r="E110" s="16">
        <f>INDEX(SAS!$A$2:$F$328,MATCH(AdjustedAdditionalPropertyTaxLe!$B110,SAS!$B$2:$B$328,0),5)</f>
        <v>209875196</v>
      </c>
      <c r="F110" s="16">
        <f>INDEX(SAS!$A$2:$F$328,MATCH(AdjustedAdditionalPropertyTaxLe!$B110,SAS!$B$2:$B$328,0),6)</f>
        <v>591609</v>
      </c>
      <c r="G110" s="17">
        <f t="shared" si="7"/>
        <v>2.8188599999999999</v>
      </c>
      <c r="H110" s="4"/>
      <c r="I110" s="18">
        <f t="shared" si="8"/>
        <v>0</v>
      </c>
      <c r="J110" s="19">
        <f t="shared" si="9"/>
        <v>0</v>
      </c>
      <c r="K110" s="4"/>
      <c r="L110" s="18">
        <f t="shared" si="10"/>
        <v>2.8188599999999999</v>
      </c>
      <c r="O110" s="46">
        <v>0</v>
      </c>
      <c r="P110" s="49">
        <f t="shared" si="11"/>
        <v>0</v>
      </c>
      <c r="R110" s="3" t="str">
        <f t="shared" si="12"/>
        <v/>
      </c>
    </row>
    <row r="111" spans="1:18" x14ac:dyDescent="0.2">
      <c r="A111" s="37">
        <f>SAS!A104</f>
        <v>2020</v>
      </c>
      <c r="B111" s="45" t="str">
        <f>SAS!B104</f>
        <v>2088</v>
      </c>
      <c r="C111" s="42" t="str">
        <f>INDEX(SAS!$A$2:$F$328,MATCH(AdjustedAdditionalPropertyTaxLe!$B111,SAS!$B$2:$B$328,0),3)</f>
        <v>2088</v>
      </c>
      <c r="D111" s="16" t="str">
        <f>INDEX(SAS!$A$2:$F$328,MATCH(AdjustedAdditionalPropertyTaxLe!$B111,SAS!$B$2:$B$328,0),4)</f>
        <v>Emmetsburg</v>
      </c>
      <c r="E111" s="16">
        <f>INDEX(SAS!$A$2:$F$328,MATCH(AdjustedAdditionalPropertyTaxLe!$B111,SAS!$B$2:$B$328,0),5)</f>
        <v>376602042</v>
      </c>
      <c r="F111" s="16">
        <f>INDEX(SAS!$A$2:$F$328,MATCH(AdjustedAdditionalPropertyTaxLe!$B111,SAS!$B$2:$B$328,0),6)</f>
        <v>628120</v>
      </c>
      <c r="G111" s="17">
        <f t="shared" si="7"/>
        <v>1.6678599999999999</v>
      </c>
      <c r="H111" s="4"/>
      <c r="I111" s="18">
        <f t="shared" si="8"/>
        <v>0</v>
      </c>
      <c r="J111" s="19">
        <f t="shared" si="9"/>
        <v>0</v>
      </c>
      <c r="K111" s="4"/>
      <c r="L111" s="18">
        <f t="shared" si="10"/>
        <v>1.6678599999999999</v>
      </c>
      <c r="O111" s="46">
        <v>0</v>
      </c>
      <c r="P111" s="49">
        <f t="shared" si="11"/>
        <v>0</v>
      </c>
      <c r="R111" s="3" t="str">
        <f t="shared" si="12"/>
        <v/>
      </c>
    </row>
    <row r="112" spans="1:18" x14ac:dyDescent="0.2">
      <c r="A112" s="37">
        <f>SAS!A105</f>
        <v>2020</v>
      </c>
      <c r="B112" s="45" t="str">
        <f>SAS!B105</f>
        <v>2097</v>
      </c>
      <c r="C112" s="42" t="str">
        <f>INDEX(SAS!$A$2:$F$328,MATCH(AdjustedAdditionalPropertyTaxLe!$B112,SAS!$B$2:$B$328,0),3)</f>
        <v>2097</v>
      </c>
      <c r="D112" s="16" t="str">
        <f>INDEX(SAS!$A$2:$F$328,MATCH(AdjustedAdditionalPropertyTaxLe!$B112,SAS!$B$2:$B$328,0),4)</f>
        <v>English Valleys</v>
      </c>
      <c r="E112" s="16">
        <f>INDEX(SAS!$A$2:$F$328,MATCH(AdjustedAdditionalPropertyTaxLe!$B112,SAS!$B$2:$B$328,0),5)</f>
        <v>213787650</v>
      </c>
      <c r="F112" s="16">
        <f>INDEX(SAS!$A$2:$F$328,MATCH(AdjustedAdditionalPropertyTaxLe!$B112,SAS!$B$2:$B$328,0),6)</f>
        <v>417865</v>
      </c>
      <c r="G112" s="17">
        <f t="shared" si="7"/>
        <v>1.95458</v>
      </c>
      <c r="H112" s="4"/>
      <c r="I112" s="18">
        <f t="shared" si="8"/>
        <v>0</v>
      </c>
      <c r="J112" s="19">
        <f t="shared" si="9"/>
        <v>0</v>
      </c>
      <c r="K112" s="4"/>
      <c r="L112" s="18">
        <f t="shared" si="10"/>
        <v>1.95458</v>
      </c>
      <c r="O112" s="46">
        <v>0</v>
      </c>
      <c r="P112" s="49">
        <f t="shared" si="11"/>
        <v>0</v>
      </c>
      <c r="R112" s="3" t="str">
        <f t="shared" si="12"/>
        <v/>
      </c>
    </row>
    <row r="113" spans="1:18" x14ac:dyDescent="0.2">
      <c r="A113" s="37">
        <f>SAS!A106</f>
        <v>2020</v>
      </c>
      <c r="B113" s="45" t="str">
        <f>SAS!B106</f>
        <v>2113</v>
      </c>
      <c r="C113" s="42" t="str">
        <f>INDEX(SAS!$A$2:$F$328,MATCH(AdjustedAdditionalPropertyTaxLe!$B113,SAS!$B$2:$B$328,0),3)</f>
        <v>2113</v>
      </c>
      <c r="D113" s="16" t="str">
        <f>INDEX(SAS!$A$2:$F$328,MATCH(AdjustedAdditionalPropertyTaxLe!$B113,SAS!$B$2:$B$328,0),4)</f>
        <v>Essex</v>
      </c>
      <c r="E113" s="16">
        <f>INDEX(SAS!$A$2:$F$328,MATCH(AdjustedAdditionalPropertyTaxLe!$B113,SAS!$B$2:$B$328,0),5)</f>
        <v>93210310</v>
      </c>
      <c r="F113" s="16">
        <f>INDEX(SAS!$A$2:$F$328,MATCH(AdjustedAdditionalPropertyTaxLe!$B113,SAS!$B$2:$B$328,0),6)</f>
        <v>180613</v>
      </c>
      <c r="G113" s="17">
        <f t="shared" si="7"/>
        <v>1.9376899999999999</v>
      </c>
      <c r="H113" s="4"/>
      <c r="I113" s="18">
        <f t="shared" si="8"/>
        <v>0</v>
      </c>
      <c r="J113" s="19">
        <f t="shared" si="9"/>
        <v>0</v>
      </c>
      <c r="K113" s="4"/>
      <c r="L113" s="18">
        <f t="shared" si="10"/>
        <v>1.9376899999999999</v>
      </c>
      <c r="O113" s="46">
        <v>0</v>
      </c>
      <c r="P113" s="49">
        <f t="shared" si="11"/>
        <v>0</v>
      </c>
      <c r="R113" s="3" t="str">
        <f t="shared" si="12"/>
        <v/>
      </c>
    </row>
    <row r="114" spans="1:18" x14ac:dyDescent="0.2">
      <c r="A114" s="37">
        <f>SAS!A107</f>
        <v>2020</v>
      </c>
      <c r="B114" s="45" t="str">
        <f>SAS!B107</f>
        <v>2124</v>
      </c>
      <c r="C114" s="42" t="str">
        <f>INDEX(SAS!$A$2:$F$328,MATCH(AdjustedAdditionalPropertyTaxLe!$B114,SAS!$B$2:$B$328,0),3)</f>
        <v>2124</v>
      </c>
      <c r="D114" s="16" t="str">
        <f>INDEX(SAS!$A$2:$F$328,MATCH(AdjustedAdditionalPropertyTaxLe!$B114,SAS!$B$2:$B$328,0),4)</f>
        <v>Estherville-Lincoln Central</v>
      </c>
      <c r="E114" s="16">
        <f>INDEX(SAS!$A$2:$F$328,MATCH(AdjustedAdditionalPropertyTaxLe!$B114,SAS!$B$2:$B$328,0),5)</f>
        <v>387384359</v>
      </c>
      <c r="F114" s="16">
        <f>INDEX(SAS!$A$2:$F$328,MATCH(AdjustedAdditionalPropertyTaxLe!$B114,SAS!$B$2:$B$328,0),6)</f>
        <v>1083734</v>
      </c>
      <c r="G114" s="17">
        <f t="shared" si="7"/>
        <v>2.7975699999999999</v>
      </c>
      <c r="H114" s="4"/>
      <c r="I114" s="18">
        <f t="shared" si="8"/>
        <v>0</v>
      </c>
      <c r="J114" s="19">
        <f t="shared" si="9"/>
        <v>0</v>
      </c>
      <c r="K114" s="4"/>
      <c r="L114" s="18">
        <f t="shared" si="10"/>
        <v>2.7975699999999999</v>
      </c>
      <c r="O114" s="46">
        <v>0</v>
      </c>
      <c r="P114" s="49">
        <f t="shared" si="11"/>
        <v>0</v>
      </c>
      <c r="R114" s="3" t="str">
        <f t="shared" si="12"/>
        <v/>
      </c>
    </row>
    <row r="115" spans="1:18" x14ac:dyDescent="0.2">
      <c r="A115" s="37">
        <f>SAS!A108</f>
        <v>2020</v>
      </c>
      <c r="B115" s="45" t="str">
        <f>SAS!B108</f>
        <v>2151</v>
      </c>
      <c r="C115" s="42" t="str">
        <f>INDEX(SAS!$A$2:$F$328,MATCH(AdjustedAdditionalPropertyTaxLe!$B115,SAS!$B$2:$B$328,0),3)</f>
        <v>2151</v>
      </c>
      <c r="D115" s="16" t="str">
        <f>INDEX(SAS!$A$2:$F$328,MATCH(AdjustedAdditionalPropertyTaxLe!$B115,SAS!$B$2:$B$328,0),4)</f>
        <v>Exira-Elk Horn-Kimballton</v>
      </c>
      <c r="E115" s="16">
        <f>INDEX(SAS!$A$2:$F$328,MATCH(AdjustedAdditionalPropertyTaxLe!$B115,SAS!$B$2:$B$328,0),5)</f>
        <v>231994641</v>
      </c>
      <c r="F115" s="16">
        <f>INDEX(SAS!$A$2:$F$328,MATCH(AdjustedAdditionalPropertyTaxLe!$B115,SAS!$B$2:$B$328,0),6)</f>
        <v>383876</v>
      </c>
      <c r="G115" s="17">
        <f t="shared" si="7"/>
        <v>1.6546799999999999</v>
      </c>
      <c r="H115" s="4"/>
      <c r="I115" s="18">
        <f t="shared" si="8"/>
        <v>0</v>
      </c>
      <c r="J115" s="19">
        <f t="shared" si="9"/>
        <v>0</v>
      </c>
      <c r="K115" s="4"/>
      <c r="L115" s="18">
        <f t="shared" si="10"/>
        <v>1.6546799999999999</v>
      </c>
      <c r="O115" s="46">
        <v>0</v>
      </c>
      <c r="P115" s="49">
        <f t="shared" si="11"/>
        <v>0</v>
      </c>
      <c r="R115" s="3" t="str">
        <f t="shared" si="12"/>
        <v/>
      </c>
    </row>
    <row r="116" spans="1:18" x14ac:dyDescent="0.2">
      <c r="A116" s="37">
        <f>SAS!A109</f>
        <v>2020</v>
      </c>
      <c r="B116" s="45" t="str">
        <f>SAS!B109</f>
        <v>2169</v>
      </c>
      <c r="C116" s="42" t="str">
        <f>INDEX(SAS!$A$2:$F$328,MATCH(AdjustedAdditionalPropertyTaxLe!$B116,SAS!$B$2:$B$328,0),3)</f>
        <v>2169</v>
      </c>
      <c r="D116" s="16" t="str">
        <f>INDEX(SAS!$A$2:$F$328,MATCH(AdjustedAdditionalPropertyTaxLe!$B116,SAS!$B$2:$B$328,0),4)</f>
        <v>Fairfield</v>
      </c>
      <c r="E116" s="16">
        <f>INDEX(SAS!$A$2:$F$328,MATCH(AdjustedAdditionalPropertyTaxLe!$B116,SAS!$B$2:$B$328,0),5)</f>
        <v>832222622</v>
      </c>
      <c r="F116" s="16">
        <f>INDEX(SAS!$A$2:$F$328,MATCH(AdjustedAdditionalPropertyTaxLe!$B116,SAS!$B$2:$B$328,0),6)</f>
        <v>1493886</v>
      </c>
      <c r="G116" s="17">
        <f t="shared" si="7"/>
        <v>1.7950600000000001</v>
      </c>
      <c r="H116" s="4"/>
      <c r="I116" s="18">
        <f t="shared" si="8"/>
        <v>0</v>
      </c>
      <c r="J116" s="19">
        <f t="shared" si="9"/>
        <v>0</v>
      </c>
      <c r="K116" s="4"/>
      <c r="L116" s="18">
        <f t="shared" si="10"/>
        <v>1.7950600000000001</v>
      </c>
      <c r="O116" s="46">
        <v>0</v>
      </c>
      <c r="P116" s="49">
        <f t="shared" si="11"/>
        <v>0</v>
      </c>
      <c r="R116" s="3" t="str">
        <f t="shared" si="12"/>
        <v/>
      </c>
    </row>
    <row r="117" spans="1:18" x14ac:dyDescent="0.2">
      <c r="A117" s="37">
        <f>SAS!A110</f>
        <v>2020</v>
      </c>
      <c r="B117" s="45" t="str">
        <f>SAS!B110</f>
        <v>2295</v>
      </c>
      <c r="C117" s="42" t="str">
        <f>INDEX(SAS!$A$2:$F$328,MATCH(AdjustedAdditionalPropertyTaxLe!$B117,SAS!$B$2:$B$328,0),3)</f>
        <v>2295</v>
      </c>
      <c r="D117" s="16" t="str">
        <f>INDEX(SAS!$A$2:$F$328,MATCH(AdjustedAdditionalPropertyTaxLe!$B117,SAS!$B$2:$B$328,0),4)</f>
        <v>Forest City</v>
      </c>
      <c r="E117" s="16">
        <f>INDEX(SAS!$A$2:$F$328,MATCH(AdjustedAdditionalPropertyTaxLe!$B117,SAS!$B$2:$B$328,0),5)</f>
        <v>440867387</v>
      </c>
      <c r="F117" s="16">
        <f>INDEX(SAS!$A$2:$F$328,MATCH(AdjustedAdditionalPropertyTaxLe!$B117,SAS!$B$2:$B$328,0),6)</f>
        <v>935266</v>
      </c>
      <c r="G117" s="17">
        <f t="shared" si="7"/>
        <v>2.1214200000000001</v>
      </c>
      <c r="H117" s="4"/>
      <c r="I117" s="18">
        <f t="shared" si="8"/>
        <v>0</v>
      </c>
      <c r="J117" s="19">
        <f t="shared" si="9"/>
        <v>0</v>
      </c>
      <c r="K117" s="4"/>
      <c r="L117" s="18">
        <f t="shared" si="10"/>
        <v>2.1214200000000001</v>
      </c>
      <c r="O117" s="46">
        <v>0</v>
      </c>
      <c r="P117" s="49">
        <f t="shared" si="11"/>
        <v>0</v>
      </c>
      <c r="R117" s="3" t="str">
        <f t="shared" si="12"/>
        <v/>
      </c>
    </row>
    <row r="118" spans="1:18" x14ac:dyDescent="0.2">
      <c r="A118" s="37">
        <f>SAS!A111</f>
        <v>2020</v>
      </c>
      <c r="B118" s="45" t="str">
        <f>SAS!B111</f>
        <v>2313</v>
      </c>
      <c r="C118" s="42" t="str">
        <f>INDEX(SAS!$A$2:$F$328,MATCH(AdjustedAdditionalPropertyTaxLe!$B118,SAS!$B$2:$B$328,0),3)</f>
        <v>2313</v>
      </c>
      <c r="D118" s="16" t="str">
        <f>INDEX(SAS!$A$2:$F$328,MATCH(AdjustedAdditionalPropertyTaxLe!$B118,SAS!$B$2:$B$328,0),4)</f>
        <v>Fort Dodge</v>
      </c>
      <c r="E118" s="16">
        <f>INDEX(SAS!$A$2:$F$328,MATCH(AdjustedAdditionalPropertyTaxLe!$B118,SAS!$B$2:$B$328,0),5)</f>
        <v>1021574563</v>
      </c>
      <c r="F118" s="16">
        <f>INDEX(SAS!$A$2:$F$328,MATCH(AdjustedAdditionalPropertyTaxLe!$B118,SAS!$B$2:$B$328,0),6)</f>
        <v>3341997</v>
      </c>
      <c r="G118" s="17">
        <f t="shared" si="7"/>
        <v>3.27142</v>
      </c>
      <c r="H118" s="4"/>
      <c r="I118" s="18">
        <f t="shared" si="8"/>
        <v>0.3653900000000001</v>
      </c>
      <c r="J118" s="19">
        <f t="shared" si="9"/>
        <v>373273</v>
      </c>
      <c r="K118" s="4"/>
      <c r="L118" s="18">
        <f t="shared" si="10"/>
        <v>2.9060299999999999</v>
      </c>
      <c r="O118" s="46">
        <v>372905</v>
      </c>
      <c r="P118" s="49">
        <f t="shared" si="11"/>
        <v>368</v>
      </c>
      <c r="R118" s="3" t="e">
        <f t="shared" si="12"/>
        <v>#N/A</v>
      </c>
    </row>
    <row r="119" spans="1:18" x14ac:dyDescent="0.2">
      <c r="A119" s="37">
        <f>SAS!A112</f>
        <v>2020</v>
      </c>
      <c r="B119" s="45" t="str">
        <f>SAS!B112</f>
        <v>2322</v>
      </c>
      <c r="C119" s="42" t="str">
        <f>INDEX(SAS!$A$2:$F$328,MATCH(AdjustedAdditionalPropertyTaxLe!$B119,SAS!$B$2:$B$328,0),3)</f>
        <v>2322</v>
      </c>
      <c r="D119" s="16" t="str">
        <f>INDEX(SAS!$A$2:$F$328,MATCH(AdjustedAdditionalPropertyTaxLe!$B119,SAS!$B$2:$B$328,0),4)</f>
        <v>Fort Madison</v>
      </c>
      <c r="E119" s="16">
        <f>INDEX(SAS!$A$2:$F$328,MATCH(AdjustedAdditionalPropertyTaxLe!$B119,SAS!$B$2:$B$328,0),5)</f>
        <v>725537401</v>
      </c>
      <c r="F119" s="16">
        <f>INDEX(SAS!$A$2:$F$328,MATCH(AdjustedAdditionalPropertyTaxLe!$B119,SAS!$B$2:$B$328,0),6)</f>
        <v>1866981</v>
      </c>
      <c r="G119" s="17">
        <f t="shared" si="7"/>
        <v>2.5732400000000002</v>
      </c>
      <c r="H119" s="4"/>
      <c r="I119" s="18">
        <f t="shared" si="8"/>
        <v>0</v>
      </c>
      <c r="J119" s="19">
        <f t="shared" si="9"/>
        <v>0</v>
      </c>
      <c r="K119" s="4"/>
      <c r="L119" s="18">
        <f t="shared" si="10"/>
        <v>2.5732400000000002</v>
      </c>
      <c r="O119" s="46">
        <v>0</v>
      </c>
      <c r="P119" s="49">
        <f t="shared" si="11"/>
        <v>0</v>
      </c>
      <c r="R119" s="3" t="str">
        <f t="shared" si="12"/>
        <v/>
      </c>
    </row>
    <row r="120" spans="1:18" x14ac:dyDescent="0.2">
      <c r="A120" s="37">
        <f>SAS!A113</f>
        <v>2020</v>
      </c>
      <c r="B120" s="45" t="str">
        <f>SAS!B113</f>
        <v>2369</v>
      </c>
      <c r="C120" s="42" t="str">
        <f>INDEX(SAS!$A$2:$F$328,MATCH(AdjustedAdditionalPropertyTaxLe!$B120,SAS!$B$2:$B$328,0),3)</f>
        <v>2369</v>
      </c>
      <c r="D120" s="16" t="str">
        <f>INDEX(SAS!$A$2:$F$328,MATCH(AdjustedAdditionalPropertyTaxLe!$B120,SAS!$B$2:$B$328,0),4)</f>
        <v>Fremont-Mills</v>
      </c>
      <c r="E120" s="16">
        <f>INDEX(SAS!$A$2:$F$328,MATCH(AdjustedAdditionalPropertyTaxLe!$B120,SAS!$B$2:$B$328,0),5)</f>
        <v>191465606</v>
      </c>
      <c r="F120" s="16">
        <f>INDEX(SAS!$A$2:$F$328,MATCH(AdjustedAdditionalPropertyTaxLe!$B120,SAS!$B$2:$B$328,0),6)</f>
        <v>422626</v>
      </c>
      <c r="G120" s="17">
        <f t="shared" si="7"/>
        <v>2.2073200000000002</v>
      </c>
      <c r="H120" s="4"/>
      <c r="I120" s="18">
        <f t="shared" si="8"/>
        <v>0</v>
      </c>
      <c r="J120" s="19">
        <f t="shared" si="9"/>
        <v>0</v>
      </c>
      <c r="K120" s="4"/>
      <c r="L120" s="18">
        <f t="shared" si="10"/>
        <v>2.2073200000000002</v>
      </c>
      <c r="O120" s="46">
        <v>0</v>
      </c>
      <c r="P120" s="49">
        <f t="shared" si="11"/>
        <v>0</v>
      </c>
      <c r="R120" s="3" t="str">
        <f t="shared" si="12"/>
        <v/>
      </c>
    </row>
    <row r="121" spans="1:18" x14ac:dyDescent="0.2">
      <c r="A121" s="37">
        <f>SAS!A114</f>
        <v>2020</v>
      </c>
      <c r="B121" s="45" t="str">
        <f>SAS!B114</f>
        <v>2682</v>
      </c>
      <c r="C121" s="42" t="str">
        <f>INDEX(SAS!$A$2:$F$328,MATCH(AdjustedAdditionalPropertyTaxLe!$B121,SAS!$B$2:$B$328,0),3)</f>
        <v>2682</v>
      </c>
      <c r="D121" s="16" t="str">
        <f>INDEX(SAS!$A$2:$F$328,MATCH(AdjustedAdditionalPropertyTaxLe!$B121,SAS!$B$2:$B$328,0),4)</f>
        <v>GMG</v>
      </c>
      <c r="E121" s="16">
        <f>INDEX(SAS!$A$2:$F$328,MATCH(AdjustedAdditionalPropertyTaxLe!$B121,SAS!$B$2:$B$328,0),5)</f>
        <v>171858279</v>
      </c>
      <c r="F121" s="16">
        <f>INDEX(SAS!$A$2:$F$328,MATCH(AdjustedAdditionalPropertyTaxLe!$B121,SAS!$B$2:$B$328,0),6)</f>
        <v>242259</v>
      </c>
      <c r="G121" s="17">
        <f t="shared" si="7"/>
        <v>1.40964</v>
      </c>
      <c r="H121" s="4"/>
      <c r="I121" s="18">
        <f t="shared" si="8"/>
        <v>0</v>
      </c>
      <c r="J121" s="19">
        <f t="shared" si="9"/>
        <v>0</v>
      </c>
      <c r="K121" s="4"/>
      <c r="L121" s="18">
        <f t="shared" si="10"/>
        <v>1.40964</v>
      </c>
      <c r="O121" s="46">
        <v>0</v>
      </c>
      <c r="P121" s="49">
        <f t="shared" si="11"/>
        <v>0</v>
      </c>
      <c r="R121" s="3" t="str">
        <f t="shared" si="12"/>
        <v/>
      </c>
    </row>
    <row r="122" spans="1:18" x14ac:dyDescent="0.2">
      <c r="A122" s="37">
        <f>SAS!A115</f>
        <v>2020</v>
      </c>
      <c r="B122" s="45" t="str">
        <f>SAS!B115</f>
        <v>2376</v>
      </c>
      <c r="C122" s="42" t="str">
        <f>INDEX(SAS!$A$2:$F$328,MATCH(AdjustedAdditionalPropertyTaxLe!$B122,SAS!$B$2:$B$328,0),3)</f>
        <v>2376</v>
      </c>
      <c r="D122" s="16" t="str">
        <f>INDEX(SAS!$A$2:$F$328,MATCH(AdjustedAdditionalPropertyTaxLe!$B122,SAS!$B$2:$B$328,0),4)</f>
        <v>Galva-Holstein</v>
      </c>
      <c r="E122" s="16">
        <f>INDEX(SAS!$A$2:$F$328,MATCH(AdjustedAdditionalPropertyTaxLe!$B122,SAS!$B$2:$B$328,0),5)</f>
        <v>256007105</v>
      </c>
      <c r="F122" s="16">
        <f>INDEX(SAS!$A$2:$F$328,MATCH(AdjustedAdditionalPropertyTaxLe!$B122,SAS!$B$2:$B$328,0),6)</f>
        <v>397262</v>
      </c>
      <c r="G122" s="17">
        <f t="shared" si="7"/>
        <v>1.55176</v>
      </c>
      <c r="H122" s="4"/>
      <c r="I122" s="18">
        <f t="shared" si="8"/>
        <v>0</v>
      </c>
      <c r="J122" s="19">
        <f t="shared" si="9"/>
        <v>0</v>
      </c>
      <c r="K122" s="4"/>
      <c r="L122" s="18">
        <f t="shared" si="10"/>
        <v>1.55176</v>
      </c>
      <c r="O122" s="46">
        <v>0</v>
      </c>
      <c r="P122" s="49">
        <f t="shared" si="11"/>
        <v>0</v>
      </c>
      <c r="R122" s="3" t="str">
        <f t="shared" si="12"/>
        <v/>
      </c>
    </row>
    <row r="123" spans="1:18" x14ac:dyDescent="0.2">
      <c r="A123" s="37">
        <f>SAS!A116</f>
        <v>2020</v>
      </c>
      <c r="B123" s="45" t="str">
        <f>SAS!B116</f>
        <v>2403</v>
      </c>
      <c r="C123" s="42" t="str">
        <f>INDEX(SAS!$A$2:$F$328,MATCH(AdjustedAdditionalPropertyTaxLe!$B123,SAS!$B$2:$B$328,0),3)</f>
        <v>2403</v>
      </c>
      <c r="D123" s="16" t="str">
        <f>INDEX(SAS!$A$2:$F$328,MATCH(AdjustedAdditionalPropertyTaxLe!$B123,SAS!$B$2:$B$328,0),4)</f>
        <v>Garner-Hayfield-Ventura</v>
      </c>
      <c r="E123" s="16">
        <f>INDEX(SAS!$A$2:$F$328,MATCH(AdjustedAdditionalPropertyTaxLe!$B123,SAS!$B$2:$B$328,0),5)</f>
        <v>551284844</v>
      </c>
      <c r="F123" s="16">
        <f>INDEX(SAS!$A$2:$F$328,MATCH(AdjustedAdditionalPropertyTaxLe!$B123,SAS!$B$2:$B$328,0),6)</f>
        <v>750392</v>
      </c>
      <c r="G123" s="17">
        <f t="shared" si="7"/>
        <v>1.36117</v>
      </c>
      <c r="H123" s="4"/>
      <c r="I123" s="18">
        <f t="shared" si="8"/>
        <v>0</v>
      </c>
      <c r="J123" s="19">
        <f t="shared" si="9"/>
        <v>0</v>
      </c>
      <c r="K123" s="4"/>
      <c r="L123" s="18">
        <f t="shared" si="10"/>
        <v>1.36117</v>
      </c>
      <c r="O123" s="46">
        <v>0</v>
      </c>
      <c r="P123" s="49">
        <f t="shared" si="11"/>
        <v>0</v>
      </c>
      <c r="R123" s="3" t="str">
        <f t="shared" si="12"/>
        <v/>
      </c>
    </row>
    <row r="124" spans="1:18" x14ac:dyDescent="0.2">
      <c r="A124" s="37">
        <f>SAS!A117</f>
        <v>2020</v>
      </c>
      <c r="B124" s="45" t="str">
        <f>SAS!B117</f>
        <v>2457</v>
      </c>
      <c r="C124" s="42" t="str">
        <f>INDEX(SAS!$A$2:$F$328,MATCH(AdjustedAdditionalPropertyTaxLe!$B124,SAS!$B$2:$B$328,0),3)</f>
        <v>2457</v>
      </c>
      <c r="D124" s="16" t="str">
        <f>INDEX(SAS!$A$2:$F$328,MATCH(AdjustedAdditionalPropertyTaxLe!$B124,SAS!$B$2:$B$328,0),4)</f>
        <v>George-Little Rock</v>
      </c>
      <c r="E124" s="16">
        <f>INDEX(SAS!$A$2:$F$328,MATCH(AdjustedAdditionalPropertyTaxLe!$B124,SAS!$B$2:$B$328,0),5)</f>
        <v>239110970</v>
      </c>
      <c r="F124" s="16">
        <f>INDEX(SAS!$A$2:$F$328,MATCH(AdjustedAdditionalPropertyTaxLe!$B124,SAS!$B$2:$B$328,0),6)</f>
        <v>371656</v>
      </c>
      <c r="G124" s="17">
        <f t="shared" si="7"/>
        <v>1.5543199999999999</v>
      </c>
      <c r="H124" s="4"/>
      <c r="I124" s="18">
        <f t="shared" si="8"/>
        <v>0</v>
      </c>
      <c r="J124" s="19">
        <f t="shared" si="9"/>
        <v>0</v>
      </c>
      <c r="K124" s="4"/>
      <c r="L124" s="18">
        <f t="shared" si="10"/>
        <v>1.5543199999999999</v>
      </c>
      <c r="O124" s="46">
        <v>0</v>
      </c>
      <c r="P124" s="49">
        <f t="shared" si="11"/>
        <v>0</v>
      </c>
      <c r="R124" s="3" t="str">
        <f t="shared" si="12"/>
        <v/>
      </c>
    </row>
    <row r="125" spans="1:18" x14ac:dyDescent="0.2">
      <c r="A125" s="37">
        <f>SAS!A118</f>
        <v>2020</v>
      </c>
      <c r="B125" s="45" t="str">
        <f>SAS!B118</f>
        <v>2466</v>
      </c>
      <c r="C125" s="42" t="str">
        <f>INDEX(SAS!$A$2:$F$328,MATCH(AdjustedAdditionalPropertyTaxLe!$B125,SAS!$B$2:$B$328,0),3)</f>
        <v>2466</v>
      </c>
      <c r="D125" s="16" t="str">
        <f>INDEX(SAS!$A$2:$F$328,MATCH(AdjustedAdditionalPropertyTaxLe!$B125,SAS!$B$2:$B$328,0),4)</f>
        <v>Gilbert</v>
      </c>
      <c r="E125" s="16">
        <f>INDEX(SAS!$A$2:$F$328,MATCH(AdjustedAdditionalPropertyTaxLe!$B125,SAS!$B$2:$B$328,0),5)</f>
        <v>574640288</v>
      </c>
      <c r="F125" s="16">
        <f>INDEX(SAS!$A$2:$F$328,MATCH(AdjustedAdditionalPropertyTaxLe!$B125,SAS!$B$2:$B$328,0),6)</f>
        <v>1253520</v>
      </c>
      <c r="G125" s="17">
        <f t="shared" si="7"/>
        <v>2.1814</v>
      </c>
      <c r="H125" s="4"/>
      <c r="I125" s="18">
        <f t="shared" si="8"/>
        <v>0</v>
      </c>
      <c r="J125" s="19">
        <f t="shared" si="9"/>
        <v>0</v>
      </c>
      <c r="K125" s="4"/>
      <c r="L125" s="18">
        <f t="shared" si="10"/>
        <v>2.1814</v>
      </c>
      <c r="O125" s="46">
        <v>0</v>
      </c>
      <c r="P125" s="49">
        <f t="shared" si="11"/>
        <v>0</v>
      </c>
      <c r="R125" s="3" t="str">
        <f t="shared" si="12"/>
        <v/>
      </c>
    </row>
    <row r="126" spans="1:18" x14ac:dyDescent="0.2">
      <c r="A126" s="37">
        <f>SAS!A119</f>
        <v>2020</v>
      </c>
      <c r="B126" s="45" t="str">
        <f>SAS!B119</f>
        <v>2493</v>
      </c>
      <c r="C126" s="42" t="str">
        <f>INDEX(SAS!$A$2:$F$328,MATCH(AdjustedAdditionalPropertyTaxLe!$B126,SAS!$B$2:$B$328,0),3)</f>
        <v>2493</v>
      </c>
      <c r="D126" s="16" t="str">
        <f>INDEX(SAS!$A$2:$F$328,MATCH(AdjustedAdditionalPropertyTaxLe!$B126,SAS!$B$2:$B$328,0),4)</f>
        <v>Gilmore City-Bradgate</v>
      </c>
      <c r="E126" s="16">
        <f>INDEX(SAS!$A$2:$F$328,MATCH(AdjustedAdditionalPropertyTaxLe!$B126,SAS!$B$2:$B$328,0),5)</f>
        <v>109904889</v>
      </c>
      <c r="F126" s="16">
        <f>INDEX(SAS!$A$2:$F$328,MATCH(AdjustedAdditionalPropertyTaxLe!$B126,SAS!$B$2:$B$328,0),6)</f>
        <v>166658</v>
      </c>
      <c r="G126" s="17">
        <f t="shared" si="7"/>
        <v>1.5163800000000001</v>
      </c>
      <c r="H126" s="4"/>
      <c r="I126" s="18">
        <f t="shared" si="8"/>
        <v>0</v>
      </c>
      <c r="J126" s="19">
        <f t="shared" si="9"/>
        <v>0</v>
      </c>
      <c r="K126" s="4"/>
      <c r="L126" s="18">
        <f t="shared" si="10"/>
        <v>1.5163800000000001</v>
      </c>
      <c r="O126" s="46">
        <v>0</v>
      </c>
      <c r="P126" s="49">
        <f t="shared" si="11"/>
        <v>0</v>
      </c>
      <c r="R126" s="3" t="str">
        <f t="shared" si="12"/>
        <v/>
      </c>
    </row>
    <row r="127" spans="1:18" x14ac:dyDescent="0.2">
      <c r="A127" s="37">
        <f>SAS!A120</f>
        <v>2020</v>
      </c>
      <c r="B127" s="45" t="str">
        <f>SAS!B120</f>
        <v>2502</v>
      </c>
      <c r="C127" s="42" t="str">
        <f>INDEX(SAS!$A$2:$F$328,MATCH(AdjustedAdditionalPropertyTaxLe!$B127,SAS!$B$2:$B$328,0),3)</f>
        <v>2502</v>
      </c>
      <c r="D127" s="16" t="str">
        <f>INDEX(SAS!$A$2:$F$328,MATCH(AdjustedAdditionalPropertyTaxLe!$B127,SAS!$B$2:$B$328,0),4)</f>
        <v>Gladbrook-Reinbeck</v>
      </c>
      <c r="E127" s="16">
        <f>INDEX(SAS!$A$2:$F$328,MATCH(AdjustedAdditionalPropertyTaxLe!$B127,SAS!$B$2:$B$328,0),5)</f>
        <v>310834988</v>
      </c>
      <c r="F127" s="16">
        <f>INDEX(SAS!$A$2:$F$328,MATCH(AdjustedAdditionalPropertyTaxLe!$B127,SAS!$B$2:$B$328,0),6)</f>
        <v>519849</v>
      </c>
      <c r="G127" s="17">
        <f t="shared" si="7"/>
        <v>1.6724300000000001</v>
      </c>
      <c r="H127" s="4"/>
      <c r="I127" s="18">
        <f t="shared" si="8"/>
        <v>0</v>
      </c>
      <c r="J127" s="19">
        <f t="shared" si="9"/>
        <v>0</v>
      </c>
      <c r="K127" s="4"/>
      <c r="L127" s="18">
        <f t="shared" si="10"/>
        <v>1.6724300000000001</v>
      </c>
      <c r="O127" s="46">
        <v>0</v>
      </c>
      <c r="P127" s="49">
        <f t="shared" si="11"/>
        <v>0</v>
      </c>
      <c r="R127" s="3" t="str">
        <f t="shared" si="12"/>
        <v/>
      </c>
    </row>
    <row r="128" spans="1:18" x14ac:dyDescent="0.2">
      <c r="A128" s="37">
        <f>SAS!A121</f>
        <v>2020</v>
      </c>
      <c r="B128" s="45" t="str">
        <f>SAS!B121</f>
        <v>2511</v>
      </c>
      <c r="C128" s="42" t="str">
        <f>INDEX(SAS!$A$2:$F$328,MATCH(AdjustedAdditionalPropertyTaxLe!$B128,SAS!$B$2:$B$328,0),3)</f>
        <v>2511</v>
      </c>
      <c r="D128" s="16" t="str">
        <f>INDEX(SAS!$A$2:$F$328,MATCH(AdjustedAdditionalPropertyTaxLe!$B128,SAS!$B$2:$B$328,0),4)</f>
        <v>Glenwood</v>
      </c>
      <c r="E128" s="16">
        <f>INDEX(SAS!$A$2:$F$328,MATCH(AdjustedAdditionalPropertyTaxLe!$B128,SAS!$B$2:$B$328,0),5)</f>
        <v>594056428</v>
      </c>
      <c r="F128" s="16">
        <f>INDEX(SAS!$A$2:$F$328,MATCH(AdjustedAdditionalPropertyTaxLe!$B128,SAS!$B$2:$B$328,0),6)</f>
        <v>1673887</v>
      </c>
      <c r="G128" s="17">
        <f t="shared" si="7"/>
        <v>2.81772</v>
      </c>
      <c r="H128" s="4"/>
      <c r="I128" s="18">
        <f t="shared" si="8"/>
        <v>0</v>
      </c>
      <c r="J128" s="19">
        <f t="shared" si="9"/>
        <v>0</v>
      </c>
      <c r="K128" s="4"/>
      <c r="L128" s="18">
        <f t="shared" si="10"/>
        <v>2.81772</v>
      </c>
      <c r="O128" s="46">
        <v>0</v>
      </c>
      <c r="P128" s="49">
        <f t="shared" si="11"/>
        <v>0</v>
      </c>
      <c r="R128" s="3" t="str">
        <f t="shared" si="12"/>
        <v/>
      </c>
    </row>
    <row r="129" spans="1:18" x14ac:dyDescent="0.2">
      <c r="A129" s="37">
        <f>SAS!A122</f>
        <v>2020</v>
      </c>
      <c r="B129" s="45" t="str">
        <f>SAS!B122</f>
        <v>2520</v>
      </c>
      <c r="C129" s="42" t="str">
        <f>INDEX(SAS!$A$2:$F$328,MATCH(AdjustedAdditionalPropertyTaxLe!$B129,SAS!$B$2:$B$328,0),3)</f>
        <v>2520</v>
      </c>
      <c r="D129" s="16" t="str">
        <f>INDEX(SAS!$A$2:$F$328,MATCH(AdjustedAdditionalPropertyTaxLe!$B129,SAS!$B$2:$B$328,0),4)</f>
        <v>Glidden-Ralston</v>
      </c>
      <c r="E129" s="16">
        <f>INDEX(SAS!$A$2:$F$328,MATCH(AdjustedAdditionalPropertyTaxLe!$B129,SAS!$B$2:$B$328,0),5)</f>
        <v>155709844</v>
      </c>
      <c r="F129" s="16">
        <f>INDEX(SAS!$A$2:$F$328,MATCH(AdjustedAdditionalPropertyTaxLe!$B129,SAS!$B$2:$B$328,0),6)</f>
        <v>246445</v>
      </c>
      <c r="G129" s="17">
        <f t="shared" si="7"/>
        <v>1.5827199999999999</v>
      </c>
      <c r="H129" s="4"/>
      <c r="I129" s="18">
        <f t="shared" si="8"/>
        <v>0</v>
      </c>
      <c r="J129" s="19">
        <f t="shared" si="9"/>
        <v>0</v>
      </c>
      <c r="K129" s="4"/>
      <c r="L129" s="18">
        <f t="shared" si="10"/>
        <v>1.5827199999999999</v>
      </c>
      <c r="O129" s="46">
        <v>0</v>
      </c>
      <c r="P129" s="49">
        <f t="shared" si="11"/>
        <v>0</v>
      </c>
      <c r="R129" s="3" t="str">
        <f t="shared" si="12"/>
        <v/>
      </c>
    </row>
    <row r="130" spans="1:18" x14ac:dyDescent="0.2">
      <c r="A130" s="37">
        <f>SAS!A123</f>
        <v>2020</v>
      </c>
      <c r="B130" s="45" t="str">
        <f>SAS!B123</f>
        <v>2556</v>
      </c>
      <c r="C130" s="42" t="str">
        <f>INDEX(SAS!$A$2:$F$328,MATCH(AdjustedAdditionalPropertyTaxLe!$B130,SAS!$B$2:$B$328,0),3)</f>
        <v>2556</v>
      </c>
      <c r="D130" s="16" t="str">
        <f>INDEX(SAS!$A$2:$F$328,MATCH(AdjustedAdditionalPropertyTaxLe!$B130,SAS!$B$2:$B$328,0),4)</f>
        <v>Graettinger-Terril</v>
      </c>
      <c r="E130" s="16">
        <f>INDEX(SAS!$A$2:$F$328,MATCH(AdjustedAdditionalPropertyTaxLe!$B130,SAS!$B$2:$B$328,0),5)</f>
        <v>267214397</v>
      </c>
      <c r="F130" s="16">
        <f>INDEX(SAS!$A$2:$F$328,MATCH(AdjustedAdditionalPropertyTaxLe!$B130,SAS!$B$2:$B$328,0),6)</f>
        <v>334127</v>
      </c>
      <c r="G130" s="17">
        <f t="shared" si="7"/>
        <v>1.25041</v>
      </c>
      <c r="H130" s="4"/>
      <c r="I130" s="18">
        <f t="shared" si="8"/>
        <v>0</v>
      </c>
      <c r="J130" s="19">
        <f t="shared" si="9"/>
        <v>0</v>
      </c>
      <c r="K130" s="4"/>
      <c r="L130" s="18">
        <f t="shared" si="10"/>
        <v>1.25041</v>
      </c>
      <c r="O130" s="46">
        <v>0</v>
      </c>
      <c r="P130" s="49">
        <f t="shared" si="11"/>
        <v>0</v>
      </c>
      <c r="R130" s="3" t="str">
        <f t="shared" si="12"/>
        <v/>
      </c>
    </row>
    <row r="131" spans="1:18" x14ac:dyDescent="0.2">
      <c r="A131" s="37">
        <f>SAS!A124</f>
        <v>2020</v>
      </c>
      <c r="B131" s="45" t="str">
        <f>SAS!B124</f>
        <v>3195</v>
      </c>
      <c r="C131" s="42" t="str">
        <f>INDEX(SAS!$A$2:$F$328,MATCH(AdjustedAdditionalPropertyTaxLe!$B131,SAS!$B$2:$B$328,0),3)</f>
        <v>3195</v>
      </c>
      <c r="D131" s="16" t="str">
        <f>INDEX(SAS!$A$2:$F$328,MATCH(AdjustedAdditionalPropertyTaxLe!$B131,SAS!$B$2:$B$328,0),4)</f>
        <v>Greene County</v>
      </c>
      <c r="E131" s="16">
        <f>INDEX(SAS!$A$2:$F$328,MATCH(AdjustedAdditionalPropertyTaxLe!$B131,SAS!$B$2:$B$328,0),5)</f>
        <v>534447750</v>
      </c>
      <c r="F131" s="16">
        <f>INDEX(SAS!$A$2:$F$328,MATCH(AdjustedAdditionalPropertyTaxLe!$B131,SAS!$B$2:$B$328,0),6)</f>
        <v>1047031</v>
      </c>
      <c r="G131" s="17">
        <f t="shared" si="7"/>
        <v>1.95909</v>
      </c>
      <c r="H131" s="4"/>
      <c r="I131" s="18">
        <f t="shared" si="8"/>
        <v>0</v>
      </c>
      <c r="J131" s="19">
        <f t="shared" si="9"/>
        <v>0</v>
      </c>
      <c r="K131" s="4"/>
      <c r="L131" s="18">
        <f t="shared" si="10"/>
        <v>1.95909</v>
      </c>
      <c r="O131" s="46">
        <v>0</v>
      </c>
      <c r="P131" s="49">
        <f t="shared" si="11"/>
        <v>0</v>
      </c>
      <c r="R131" s="3" t="str">
        <f t="shared" si="12"/>
        <v/>
      </c>
    </row>
    <row r="132" spans="1:18" x14ac:dyDescent="0.2">
      <c r="A132" s="37">
        <f>SAS!A125</f>
        <v>2020</v>
      </c>
      <c r="B132" s="45" t="str">
        <f>SAS!B125</f>
        <v>2709</v>
      </c>
      <c r="C132" s="42" t="str">
        <f>INDEX(SAS!$A$2:$F$328,MATCH(AdjustedAdditionalPropertyTaxLe!$B132,SAS!$B$2:$B$328,0),3)</f>
        <v>2709</v>
      </c>
      <c r="D132" s="16" t="str">
        <f>INDEX(SAS!$A$2:$F$328,MATCH(AdjustedAdditionalPropertyTaxLe!$B132,SAS!$B$2:$B$328,0),4)</f>
        <v>Grinnell-Newburg</v>
      </c>
      <c r="E132" s="16">
        <f>INDEX(SAS!$A$2:$F$328,MATCH(AdjustedAdditionalPropertyTaxLe!$B132,SAS!$B$2:$B$328,0),5)</f>
        <v>577253541</v>
      </c>
      <c r="F132" s="16">
        <f>INDEX(SAS!$A$2:$F$328,MATCH(AdjustedAdditionalPropertyTaxLe!$B132,SAS!$B$2:$B$328,0),6)</f>
        <v>1422903</v>
      </c>
      <c r="G132" s="17">
        <f t="shared" si="7"/>
        <v>2.46495</v>
      </c>
      <c r="H132" s="4"/>
      <c r="I132" s="18">
        <f t="shared" si="8"/>
        <v>0</v>
      </c>
      <c r="J132" s="19">
        <f t="shared" si="9"/>
        <v>0</v>
      </c>
      <c r="K132" s="4"/>
      <c r="L132" s="18">
        <f t="shared" si="10"/>
        <v>2.46495</v>
      </c>
      <c r="O132" s="46">
        <v>0</v>
      </c>
      <c r="P132" s="49">
        <f t="shared" si="11"/>
        <v>0</v>
      </c>
      <c r="R132" s="3" t="str">
        <f t="shared" si="12"/>
        <v/>
      </c>
    </row>
    <row r="133" spans="1:18" x14ac:dyDescent="0.2">
      <c r="A133" s="37">
        <f>SAS!A126</f>
        <v>2020</v>
      </c>
      <c r="B133" s="45" t="str">
        <f>SAS!B126</f>
        <v>2718</v>
      </c>
      <c r="C133" s="42" t="str">
        <f>INDEX(SAS!$A$2:$F$328,MATCH(AdjustedAdditionalPropertyTaxLe!$B133,SAS!$B$2:$B$328,0),3)</f>
        <v>2718</v>
      </c>
      <c r="D133" s="16" t="str">
        <f>INDEX(SAS!$A$2:$F$328,MATCH(AdjustedAdditionalPropertyTaxLe!$B133,SAS!$B$2:$B$328,0),4)</f>
        <v>Griswold</v>
      </c>
      <c r="E133" s="16">
        <f>INDEX(SAS!$A$2:$F$328,MATCH(AdjustedAdditionalPropertyTaxLe!$B133,SAS!$B$2:$B$328,0),5)</f>
        <v>274052057</v>
      </c>
      <c r="F133" s="16">
        <f>INDEX(SAS!$A$2:$F$328,MATCH(AdjustedAdditionalPropertyTaxLe!$B133,SAS!$B$2:$B$328,0),6)</f>
        <v>455130</v>
      </c>
      <c r="G133" s="17">
        <f t="shared" si="7"/>
        <v>1.6607400000000001</v>
      </c>
      <c r="H133" s="4"/>
      <c r="I133" s="18">
        <f t="shared" si="8"/>
        <v>0</v>
      </c>
      <c r="J133" s="19">
        <f t="shared" si="9"/>
        <v>0</v>
      </c>
      <c r="K133" s="4"/>
      <c r="L133" s="18">
        <f t="shared" si="10"/>
        <v>1.6607400000000001</v>
      </c>
      <c r="O133" s="46">
        <v>0</v>
      </c>
      <c r="P133" s="49">
        <f t="shared" si="11"/>
        <v>0</v>
      </c>
      <c r="R133" s="3" t="str">
        <f t="shared" si="12"/>
        <v/>
      </c>
    </row>
    <row r="134" spans="1:18" x14ac:dyDescent="0.2">
      <c r="A134" s="37">
        <f>SAS!A127</f>
        <v>2020</v>
      </c>
      <c r="B134" s="45" t="str">
        <f>SAS!B127</f>
        <v>2727</v>
      </c>
      <c r="C134" s="42" t="str">
        <f>INDEX(SAS!$A$2:$F$328,MATCH(AdjustedAdditionalPropertyTaxLe!$B134,SAS!$B$2:$B$328,0),3)</f>
        <v>2727</v>
      </c>
      <c r="D134" s="16" t="str">
        <f>INDEX(SAS!$A$2:$F$328,MATCH(AdjustedAdditionalPropertyTaxLe!$B134,SAS!$B$2:$B$328,0),4)</f>
        <v>Grundy Center</v>
      </c>
      <c r="E134" s="16">
        <f>INDEX(SAS!$A$2:$F$328,MATCH(AdjustedAdditionalPropertyTaxLe!$B134,SAS!$B$2:$B$328,0),5)</f>
        <v>225035693</v>
      </c>
      <c r="F134" s="16">
        <f>INDEX(SAS!$A$2:$F$328,MATCH(AdjustedAdditionalPropertyTaxLe!$B134,SAS!$B$2:$B$328,0),6)</f>
        <v>572350</v>
      </c>
      <c r="G134" s="17">
        <f t="shared" si="7"/>
        <v>2.5433699999999999</v>
      </c>
      <c r="H134" s="4"/>
      <c r="I134" s="18">
        <f t="shared" si="8"/>
        <v>0</v>
      </c>
      <c r="J134" s="19">
        <f t="shared" si="9"/>
        <v>0</v>
      </c>
      <c r="K134" s="4"/>
      <c r="L134" s="18">
        <f t="shared" si="10"/>
        <v>2.5433699999999999</v>
      </c>
      <c r="O134" s="46">
        <v>0</v>
      </c>
      <c r="P134" s="49">
        <f t="shared" si="11"/>
        <v>0</v>
      </c>
      <c r="R134" s="3" t="str">
        <f t="shared" si="12"/>
        <v/>
      </c>
    </row>
    <row r="135" spans="1:18" x14ac:dyDescent="0.2">
      <c r="A135" s="37">
        <f>SAS!A128</f>
        <v>2020</v>
      </c>
      <c r="B135" s="45" t="str">
        <f>SAS!B128</f>
        <v>2754</v>
      </c>
      <c r="C135" s="42" t="str">
        <f>INDEX(SAS!$A$2:$F$328,MATCH(AdjustedAdditionalPropertyTaxLe!$B135,SAS!$B$2:$B$328,0),3)</f>
        <v>2754</v>
      </c>
      <c r="D135" s="16" t="str">
        <f>INDEX(SAS!$A$2:$F$328,MATCH(AdjustedAdditionalPropertyTaxLe!$B135,SAS!$B$2:$B$328,0),4)</f>
        <v>Guthrie Center</v>
      </c>
      <c r="E135" s="16">
        <f>INDEX(SAS!$A$2:$F$328,MATCH(AdjustedAdditionalPropertyTaxLe!$B135,SAS!$B$2:$B$328,0),5)</f>
        <v>180750246</v>
      </c>
      <c r="F135" s="16">
        <f>INDEX(SAS!$A$2:$F$328,MATCH(AdjustedAdditionalPropertyTaxLe!$B135,SAS!$B$2:$B$328,0),6)</f>
        <v>386503</v>
      </c>
      <c r="G135" s="17">
        <f t="shared" si="7"/>
        <v>2.1383299999999998</v>
      </c>
      <c r="H135" s="4"/>
      <c r="I135" s="18">
        <f t="shared" si="8"/>
        <v>0</v>
      </c>
      <c r="J135" s="19">
        <f t="shared" si="9"/>
        <v>0</v>
      </c>
      <c r="K135" s="4"/>
      <c r="L135" s="18">
        <f t="shared" si="10"/>
        <v>2.1383299999999998</v>
      </c>
      <c r="O135" s="46">
        <v>0</v>
      </c>
      <c r="P135" s="49">
        <f t="shared" si="11"/>
        <v>0</v>
      </c>
      <c r="R135" s="3" t="str">
        <f t="shared" si="12"/>
        <v/>
      </c>
    </row>
    <row r="136" spans="1:18" x14ac:dyDescent="0.2">
      <c r="A136" s="37">
        <f>SAS!A129</f>
        <v>2020</v>
      </c>
      <c r="B136" s="45" t="str">
        <f>SAS!B129</f>
        <v>2766</v>
      </c>
      <c r="C136" s="42" t="str">
        <f>INDEX(SAS!$A$2:$F$328,MATCH(AdjustedAdditionalPropertyTaxLe!$B136,SAS!$B$2:$B$328,0),3)</f>
        <v>2766</v>
      </c>
      <c r="D136" s="16" t="str">
        <f>INDEX(SAS!$A$2:$F$328,MATCH(AdjustedAdditionalPropertyTaxLe!$B136,SAS!$B$2:$B$328,0),4)</f>
        <v>HLV</v>
      </c>
      <c r="E136" s="16">
        <f>INDEX(SAS!$A$2:$F$328,MATCH(AdjustedAdditionalPropertyTaxLe!$B136,SAS!$B$2:$B$328,0),5)</f>
        <v>171662122</v>
      </c>
      <c r="F136" s="16">
        <f>INDEX(SAS!$A$2:$F$328,MATCH(AdjustedAdditionalPropertyTaxLe!$B136,SAS!$B$2:$B$328,0),6)</f>
        <v>322696</v>
      </c>
      <c r="G136" s="17">
        <f t="shared" si="7"/>
        <v>1.8798299999999999</v>
      </c>
      <c r="H136" s="4"/>
      <c r="I136" s="18">
        <f t="shared" si="8"/>
        <v>0</v>
      </c>
      <c r="J136" s="19">
        <f t="shared" si="9"/>
        <v>0</v>
      </c>
      <c r="K136" s="4"/>
      <c r="L136" s="18">
        <f t="shared" si="10"/>
        <v>1.8798299999999999</v>
      </c>
      <c r="O136" s="46">
        <v>0</v>
      </c>
      <c r="P136" s="49">
        <f t="shared" si="11"/>
        <v>0</v>
      </c>
      <c r="R136" s="3" t="str">
        <f t="shared" si="12"/>
        <v/>
      </c>
    </row>
    <row r="137" spans="1:18" x14ac:dyDescent="0.2">
      <c r="A137" s="37">
        <f>SAS!A130</f>
        <v>2020</v>
      </c>
      <c r="B137" s="45" t="str">
        <f>SAS!B130</f>
        <v>2772</v>
      </c>
      <c r="C137" s="42" t="str">
        <f>INDEX(SAS!$A$2:$F$328,MATCH(AdjustedAdditionalPropertyTaxLe!$B137,SAS!$B$2:$B$328,0),3)</f>
        <v>2772</v>
      </c>
      <c r="D137" s="16" t="str">
        <f>INDEX(SAS!$A$2:$F$328,MATCH(AdjustedAdditionalPropertyTaxLe!$B137,SAS!$B$2:$B$328,0),4)</f>
        <v>Hamburg</v>
      </c>
      <c r="E137" s="16">
        <f>INDEX(SAS!$A$2:$F$328,MATCH(AdjustedAdditionalPropertyTaxLe!$B137,SAS!$B$2:$B$328,0),5)</f>
        <v>149659542</v>
      </c>
      <c r="F137" s="16">
        <f>INDEX(SAS!$A$2:$F$328,MATCH(AdjustedAdditionalPropertyTaxLe!$B137,SAS!$B$2:$B$328,0),6)</f>
        <v>207187</v>
      </c>
      <c r="G137" s="17">
        <f t="shared" si="7"/>
        <v>1.38439</v>
      </c>
      <c r="H137" s="4"/>
      <c r="I137" s="18">
        <f t="shared" ref="I137:I200" si="13">IF(G137&gt;$I$7,G137-$I$7,0)</f>
        <v>0</v>
      </c>
      <c r="J137" s="19">
        <f t="shared" ref="J137:J200" si="14">ROUND(I137*$E137/1000,0)</f>
        <v>0</v>
      </c>
      <c r="K137" s="4"/>
      <c r="L137" s="18">
        <f t="shared" ref="L137:L200" si="15">G137-I137</f>
        <v>1.38439</v>
      </c>
      <c r="O137" s="46">
        <v>0</v>
      </c>
      <c r="P137" s="49">
        <f t="shared" si="11"/>
        <v>0</v>
      </c>
      <c r="R137" s="3" t="str">
        <f t="shared" si="12"/>
        <v/>
      </c>
    </row>
    <row r="138" spans="1:18" x14ac:dyDescent="0.2">
      <c r="A138" s="37">
        <f>SAS!A131</f>
        <v>2020</v>
      </c>
      <c r="B138" s="45" t="str">
        <f>SAS!B131</f>
        <v>2781</v>
      </c>
      <c r="C138" s="42" t="str">
        <f>INDEX(SAS!$A$2:$F$328,MATCH(AdjustedAdditionalPropertyTaxLe!$B138,SAS!$B$2:$B$328,0),3)</f>
        <v>2781</v>
      </c>
      <c r="D138" s="16" t="str">
        <f>INDEX(SAS!$A$2:$F$328,MATCH(AdjustedAdditionalPropertyTaxLe!$B138,SAS!$B$2:$B$328,0),4)</f>
        <v>Hampton-Dumont</v>
      </c>
      <c r="E138" s="16">
        <f>INDEX(SAS!$A$2:$F$328,MATCH(AdjustedAdditionalPropertyTaxLe!$B138,SAS!$B$2:$B$328,0),5)</f>
        <v>368771642</v>
      </c>
      <c r="F138" s="16">
        <f>INDEX(SAS!$A$2:$F$328,MATCH(AdjustedAdditionalPropertyTaxLe!$B138,SAS!$B$2:$B$328,0),6)</f>
        <v>1082760</v>
      </c>
      <c r="G138" s="17">
        <f t="shared" ref="G138:G201" si="16">ROUND(F138/(E138/1000),5)</f>
        <v>2.9361299999999999</v>
      </c>
      <c r="H138" s="4"/>
      <c r="I138" s="18">
        <f t="shared" si="13"/>
        <v>3.0100000000000016E-2</v>
      </c>
      <c r="J138" s="19">
        <f t="shared" si="14"/>
        <v>11100</v>
      </c>
      <c r="K138" s="4"/>
      <c r="L138" s="18">
        <f t="shared" si="15"/>
        <v>2.9060299999999999</v>
      </c>
      <c r="O138" s="46">
        <v>10989</v>
      </c>
      <c r="P138" s="49">
        <f t="shared" ref="P138:P201" si="17">J138-O138</f>
        <v>111</v>
      </c>
      <c r="R138" s="3" t="e">
        <f t="shared" ref="R138:R201" si="18">IF(P138&lt;&gt;0,INDEX($T$9:$U$315,MATCH(D138,$U$9:$U$315,0),1),"")</f>
        <v>#N/A</v>
      </c>
    </row>
    <row r="139" spans="1:18" x14ac:dyDescent="0.2">
      <c r="A139" s="37">
        <f>SAS!A132</f>
        <v>2020</v>
      </c>
      <c r="B139" s="45" t="str">
        <f>SAS!B132</f>
        <v>2826</v>
      </c>
      <c r="C139" s="42" t="str">
        <f>INDEX(SAS!$A$2:$F$328,MATCH(AdjustedAdditionalPropertyTaxLe!$B139,SAS!$B$2:$B$328,0),3)</f>
        <v>2826</v>
      </c>
      <c r="D139" s="16" t="str">
        <f>INDEX(SAS!$A$2:$F$328,MATCH(AdjustedAdditionalPropertyTaxLe!$B139,SAS!$B$2:$B$328,0),4)</f>
        <v>Harlan</v>
      </c>
      <c r="E139" s="16">
        <f>INDEX(SAS!$A$2:$F$328,MATCH(AdjustedAdditionalPropertyTaxLe!$B139,SAS!$B$2:$B$328,0),5)</f>
        <v>529008573</v>
      </c>
      <c r="F139" s="16">
        <f>INDEX(SAS!$A$2:$F$328,MATCH(AdjustedAdditionalPropertyTaxLe!$B139,SAS!$B$2:$B$328,0),6)</f>
        <v>1231791</v>
      </c>
      <c r="G139" s="17">
        <f t="shared" si="16"/>
        <v>2.3284899999999999</v>
      </c>
      <c r="H139" s="4"/>
      <c r="I139" s="18">
        <f t="shared" si="13"/>
        <v>0</v>
      </c>
      <c r="J139" s="19">
        <f t="shared" si="14"/>
        <v>0</v>
      </c>
      <c r="K139" s="4"/>
      <c r="L139" s="18">
        <f t="shared" si="15"/>
        <v>2.3284899999999999</v>
      </c>
      <c r="O139" s="46">
        <v>0</v>
      </c>
      <c r="P139" s="49">
        <f t="shared" si="17"/>
        <v>0</v>
      </c>
      <c r="R139" s="3" t="str">
        <f t="shared" si="18"/>
        <v/>
      </c>
    </row>
    <row r="140" spans="1:18" x14ac:dyDescent="0.2">
      <c r="A140" s="37">
        <f>SAS!A133</f>
        <v>2020</v>
      </c>
      <c r="B140" s="45" t="str">
        <f>SAS!B133</f>
        <v>2846</v>
      </c>
      <c r="C140" s="42" t="str">
        <f>INDEX(SAS!$A$2:$F$328,MATCH(AdjustedAdditionalPropertyTaxLe!$B140,SAS!$B$2:$B$328,0),3)</f>
        <v>2846</v>
      </c>
      <c r="D140" s="16" t="str">
        <f>INDEX(SAS!$A$2:$F$328,MATCH(AdjustedAdditionalPropertyTaxLe!$B140,SAS!$B$2:$B$328,0),4)</f>
        <v>Harris-Lake Park</v>
      </c>
      <c r="E140" s="16">
        <f>INDEX(SAS!$A$2:$F$328,MATCH(AdjustedAdditionalPropertyTaxLe!$B140,SAS!$B$2:$B$328,0),5)</f>
        <v>262579810</v>
      </c>
      <c r="F140" s="16">
        <f>INDEX(SAS!$A$2:$F$328,MATCH(AdjustedAdditionalPropertyTaxLe!$B140,SAS!$B$2:$B$328,0),6)</f>
        <v>263832</v>
      </c>
      <c r="G140" s="17">
        <f t="shared" si="16"/>
        <v>1.0047699999999999</v>
      </c>
      <c r="H140" s="4"/>
      <c r="I140" s="18">
        <f t="shared" si="13"/>
        <v>0</v>
      </c>
      <c r="J140" s="19">
        <f t="shared" si="14"/>
        <v>0</v>
      </c>
      <c r="K140" s="4"/>
      <c r="L140" s="18">
        <f t="shared" si="15"/>
        <v>1.0047699999999999</v>
      </c>
      <c r="O140" s="46">
        <v>0</v>
      </c>
      <c r="P140" s="49">
        <f t="shared" si="17"/>
        <v>0</v>
      </c>
      <c r="R140" s="3" t="str">
        <f t="shared" si="18"/>
        <v/>
      </c>
    </row>
    <row r="141" spans="1:18" x14ac:dyDescent="0.2">
      <c r="A141" s="37">
        <f>SAS!A134</f>
        <v>2020</v>
      </c>
      <c r="B141" s="45" t="str">
        <f>SAS!B134</f>
        <v>2862</v>
      </c>
      <c r="C141" s="42" t="str">
        <f>INDEX(SAS!$A$2:$F$328,MATCH(AdjustedAdditionalPropertyTaxLe!$B141,SAS!$B$2:$B$328,0),3)</f>
        <v>2862</v>
      </c>
      <c r="D141" s="16" t="str">
        <f>INDEX(SAS!$A$2:$F$328,MATCH(AdjustedAdditionalPropertyTaxLe!$B141,SAS!$B$2:$B$328,0),4)</f>
        <v>Hartley-Melvin-Sanborn</v>
      </c>
      <c r="E141" s="16">
        <f>INDEX(SAS!$A$2:$F$328,MATCH(AdjustedAdditionalPropertyTaxLe!$B141,SAS!$B$2:$B$328,0),5)</f>
        <v>390648516</v>
      </c>
      <c r="F141" s="16">
        <f>INDEX(SAS!$A$2:$F$328,MATCH(AdjustedAdditionalPropertyTaxLe!$B141,SAS!$B$2:$B$328,0),6)</f>
        <v>564142</v>
      </c>
      <c r="G141" s="17">
        <f t="shared" si="16"/>
        <v>1.4441200000000001</v>
      </c>
      <c r="H141" s="4"/>
      <c r="I141" s="18">
        <f t="shared" si="13"/>
        <v>0</v>
      </c>
      <c r="J141" s="19">
        <f t="shared" si="14"/>
        <v>0</v>
      </c>
      <c r="K141" s="4"/>
      <c r="L141" s="18">
        <f t="shared" si="15"/>
        <v>1.4441200000000001</v>
      </c>
      <c r="O141" s="46">
        <v>0</v>
      </c>
      <c r="P141" s="49">
        <f t="shared" si="17"/>
        <v>0</v>
      </c>
      <c r="R141" s="3" t="str">
        <f t="shared" si="18"/>
        <v/>
      </c>
    </row>
    <row r="142" spans="1:18" x14ac:dyDescent="0.2">
      <c r="A142" s="37">
        <f>SAS!A135</f>
        <v>2020</v>
      </c>
      <c r="B142" s="45" t="str">
        <f>SAS!B135</f>
        <v>2977</v>
      </c>
      <c r="C142" s="42" t="str">
        <f>INDEX(SAS!$A$2:$F$328,MATCH(AdjustedAdditionalPropertyTaxLe!$B142,SAS!$B$2:$B$328,0),3)</f>
        <v>2977</v>
      </c>
      <c r="D142" s="16" t="str">
        <f>INDEX(SAS!$A$2:$F$328,MATCH(AdjustedAdditionalPropertyTaxLe!$B142,SAS!$B$2:$B$328,0),4)</f>
        <v>Highland</v>
      </c>
      <c r="E142" s="16">
        <f>INDEX(SAS!$A$2:$F$328,MATCH(AdjustedAdditionalPropertyTaxLe!$B142,SAS!$B$2:$B$328,0),5)</f>
        <v>321273289</v>
      </c>
      <c r="F142" s="16">
        <f>INDEX(SAS!$A$2:$F$328,MATCH(AdjustedAdditionalPropertyTaxLe!$B142,SAS!$B$2:$B$328,0),6)</f>
        <v>553958</v>
      </c>
      <c r="G142" s="17">
        <f t="shared" si="16"/>
        <v>1.7242599999999999</v>
      </c>
      <c r="H142" s="4"/>
      <c r="I142" s="18">
        <f t="shared" si="13"/>
        <v>0</v>
      </c>
      <c r="J142" s="19">
        <f t="shared" si="14"/>
        <v>0</v>
      </c>
      <c r="K142" s="4"/>
      <c r="L142" s="18">
        <f t="shared" si="15"/>
        <v>1.7242599999999999</v>
      </c>
      <c r="O142" s="46">
        <v>0</v>
      </c>
      <c r="P142" s="49">
        <f t="shared" si="17"/>
        <v>0</v>
      </c>
      <c r="R142" s="3" t="str">
        <f t="shared" si="18"/>
        <v/>
      </c>
    </row>
    <row r="143" spans="1:18" x14ac:dyDescent="0.2">
      <c r="A143" s="37">
        <f>SAS!A136</f>
        <v>2020</v>
      </c>
      <c r="B143" s="45" t="str">
        <f>SAS!B136</f>
        <v>2988</v>
      </c>
      <c r="C143" s="42" t="str">
        <f>INDEX(SAS!$A$2:$F$328,MATCH(AdjustedAdditionalPropertyTaxLe!$B143,SAS!$B$2:$B$328,0),3)</f>
        <v>2988</v>
      </c>
      <c r="D143" s="16" t="str">
        <f>INDEX(SAS!$A$2:$F$328,MATCH(AdjustedAdditionalPropertyTaxLe!$B143,SAS!$B$2:$B$328,0),4)</f>
        <v>Hinton</v>
      </c>
      <c r="E143" s="16">
        <f>INDEX(SAS!$A$2:$F$328,MATCH(AdjustedAdditionalPropertyTaxLe!$B143,SAS!$B$2:$B$328,0),5)</f>
        <v>218264964</v>
      </c>
      <c r="F143" s="16">
        <f>INDEX(SAS!$A$2:$F$328,MATCH(AdjustedAdditionalPropertyTaxLe!$B143,SAS!$B$2:$B$328,0),6)</f>
        <v>441058</v>
      </c>
      <c r="G143" s="17">
        <f t="shared" si="16"/>
        <v>2.02075</v>
      </c>
      <c r="H143" s="4"/>
      <c r="I143" s="18">
        <f t="shared" si="13"/>
        <v>0</v>
      </c>
      <c r="J143" s="19">
        <f t="shared" si="14"/>
        <v>0</v>
      </c>
      <c r="K143" s="4"/>
      <c r="L143" s="18">
        <f t="shared" si="15"/>
        <v>2.02075</v>
      </c>
      <c r="O143" s="46">
        <v>0</v>
      </c>
      <c r="P143" s="49">
        <f t="shared" si="17"/>
        <v>0</v>
      </c>
      <c r="R143" s="3" t="str">
        <f t="shared" si="18"/>
        <v/>
      </c>
    </row>
    <row r="144" spans="1:18" x14ac:dyDescent="0.2">
      <c r="A144" s="37">
        <f>SAS!A137</f>
        <v>2020</v>
      </c>
      <c r="B144" s="45" t="str">
        <f>SAS!B137</f>
        <v>3029</v>
      </c>
      <c r="C144" s="42" t="str">
        <f>INDEX(SAS!$A$2:$F$328,MATCH(AdjustedAdditionalPropertyTaxLe!$B144,SAS!$B$2:$B$328,0),3)</f>
        <v>3029</v>
      </c>
      <c r="D144" s="16" t="str">
        <f>INDEX(SAS!$A$2:$F$328,MATCH(AdjustedAdditionalPropertyTaxLe!$B144,SAS!$B$2:$B$328,0),4)</f>
        <v>Howard-Winneshiek</v>
      </c>
      <c r="E144" s="16">
        <f>INDEX(SAS!$A$2:$F$328,MATCH(AdjustedAdditionalPropertyTaxLe!$B144,SAS!$B$2:$B$328,0),5)</f>
        <v>575209179</v>
      </c>
      <c r="F144" s="16">
        <f>INDEX(SAS!$A$2:$F$328,MATCH(AdjustedAdditionalPropertyTaxLe!$B144,SAS!$B$2:$B$328,0),6)</f>
        <v>1039393</v>
      </c>
      <c r="G144" s="17">
        <f t="shared" si="16"/>
        <v>1.80698</v>
      </c>
      <c r="H144" s="4"/>
      <c r="I144" s="18">
        <f t="shared" si="13"/>
        <v>0</v>
      </c>
      <c r="J144" s="19">
        <f t="shared" si="14"/>
        <v>0</v>
      </c>
      <c r="K144" s="4"/>
      <c r="L144" s="18">
        <f t="shared" si="15"/>
        <v>1.80698</v>
      </c>
      <c r="O144" s="46">
        <v>0</v>
      </c>
      <c r="P144" s="49">
        <f t="shared" si="17"/>
        <v>0</v>
      </c>
      <c r="R144" s="3" t="str">
        <f t="shared" si="18"/>
        <v/>
      </c>
    </row>
    <row r="145" spans="1:18" x14ac:dyDescent="0.2">
      <c r="A145" s="37">
        <f>SAS!A138</f>
        <v>2020</v>
      </c>
      <c r="B145" s="45" t="str">
        <f>SAS!B138</f>
        <v>3033</v>
      </c>
      <c r="C145" s="42" t="str">
        <f>INDEX(SAS!$A$2:$F$328,MATCH(AdjustedAdditionalPropertyTaxLe!$B145,SAS!$B$2:$B$328,0),3)</f>
        <v>3033</v>
      </c>
      <c r="D145" s="16" t="str">
        <f>INDEX(SAS!$A$2:$F$328,MATCH(AdjustedAdditionalPropertyTaxLe!$B145,SAS!$B$2:$B$328,0),4)</f>
        <v>Hubbard-Radcliffe</v>
      </c>
      <c r="E145" s="16">
        <f>INDEX(SAS!$A$2:$F$328,MATCH(AdjustedAdditionalPropertyTaxLe!$B145,SAS!$B$2:$B$328,0),5)</f>
        <v>274718354</v>
      </c>
      <c r="F145" s="16">
        <f>INDEX(SAS!$A$2:$F$328,MATCH(AdjustedAdditionalPropertyTaxLe!$B145,SAS!$B$2:$B$328,0),6)</f>
        <v>368937</v>
      </c>
      <c r="G145" s="17">
        <f t="shared" si="16"/>
        <v>1.3429599999999999</v>
      </c>
      <c r="H145" s="4"/>
      <c r="I145" s="18">
        <f t="shared" si="13"/>
        <v>0</v>
      </c>
      <c r="J145" s="19">
        <f t="shared" si="14"/>
        <v>0</v>
      </c>
      <c r="K145" s="4"/>
      <c r="L145" s="18">
        <f t="shared" si="15"/>
        <v>1.3429599999999999</v>
      </c>
      <c r="O145" s="46">
        <v>0</v>
      </c>
      <c r="P145" s="49">
        <f t="shared" si="17"/>
        <v>0</v>
      </c>
      <c r="R145" s="3" t="str">
        <f t="shared" si="18"/>
        <v/>
      </c>
    </row>
    <row r="146" spans="1:18" x14ac:dyDescent="0.2">
      <c r="A146" s="37">
        <f>SAS!A139</f>
        <v>2020</v>
      </c>
      <c r="B146" s="45" t="str">
        <f>SAS!B139</f>
        <v>3042</v>
      </c>
      <c r="C146" s="42" t="str">
        <f>INDEX(SAS!$A$2:$F$328,MATCH(AdjustedAdditionalPropertyTaxLe!$B146,SAS!$B$2:$B$328,0),3)</f>
        <v>3042</v>
      </c>
      <c r="D146" s="16" t="str">
        <f>INDEX(SAS!$A$2:$F$328,MATCH(AdjustedAdditionalPropertyTaxLe!$B146,SAS!$B$2:$B$328,0),4)</f>
        <v>Hudson</v>
      </c>
      <c r="E146" s="16">
        <f>INDEX(SAS!$A$2:$F$328,MATCH(AdjustedAdditionalPropertyTaxLe!$B146,SAS!$B$2:$B$328,0),5)</f>
        <v>202018150</v>
      </c>
      <c r="F146" s="16">
        <f>INDEX(SAS!$A$2:$F$328,MATCH(AdjustedAdditionalPropertyTaxLe!$B146,SAS!$B$2:$B$328,0),6)</f>
        <v>599160</v>
      </c>
      <c r="G146" s="17">
        <f t="shared" si="16"/>
        <v>2.9658699999999998</v>
      </c>
      <c r="H146" s="4"/>
      <c r="I146" s="18">
        <f t="shared" si="13"/>
        <v>5.9839999999999893E-2</v>
      </c>
      <c r="J146" s="19">
        <f t="shared" si="14"/>
        <v>12089</v>
      </c>
      <c r="K146" s="4"/>
      <c r="L146" s="18">
        <f t="shared" si="15"/>
        <v>2.9060299999999999</v>
      </c>
      <c r="O146" s="46">
        <v>12028</v>
      </c>
      <c r="P146" s="49">
        <f t="shared" si="17"/>
        <v>61</v>
      </c>
      <c r="R146" s="3" t="e">
        <f t="shared" si="18"/>
        <v>#N/A</v>
      </c>
    </row>
    <row r="147" spans="1:18" x14ac:dyDescent="0.2">
      <c r="A147" s="37">
        <f>SAS!A140</f>
        <v>2020</v>
      </c>
      <c r="B147" s="45" t="str">
        <f>SAS!B140</f>
        <v>3060</v>
      </c>
      <c r="C147" s="42" t="str">
        <f>INDEX(SAS!$A$2:$F$328,MATCH(AdjustedAdditionalPropertyTaxLe!$B147,SAS!$B$2:$B$328,0),3)</f>
        <v>3060</v>
      </c>
      <c r="D147" s="16" t="str">
        <f>INDEX(SAS!$A$2:$F$328,MATCH(AdjustedAdditionalPropertyTaxLe!$B147,SAS!$B$2:$B$328,0),4)</f>
        <v>Humboldt</v>
      </c>
      <c r="E147" s="16">
        <f>INDEX(SAS!$A$2:$F$328,MATCH(AdjustedAdditionalPropertyTaxLe!$B147,SAS!$B$2:$B$328,0),5)</f>
        <v>479797390</v>
      </c>
      <c r="F147" s="16">
        <f>INDEX(SAS!$A$2:$F$328,MATCH(AdjustedAdditionalPropertyTaxLe!$B147,SAS!$B$2:$B$328,0),6)</f>
        <v>1040312</v>
      </c>
      <c r="G147" s="17">
        <f t="shared" si="16"/>
        <v>2.1682299999999999</v>
      </c>
      <c r="H147" s="4"/>
      <c r="I147" s="18">
        <f t="shared" si="13"/>
        <v>0</v>
      </c>
      <c r="J147" s="19">
        <f t="shared" si="14"/>
        <v>0</v>
      </c>
      <c r="K147" s="4"/>
      <c r="L147" s="18">
        <f t="shared" si="15"/>
        <v>2.1682299999999999</v>
      </c>
      <c r="O147" s="46">
        <v>0</v>
      </c>
      <c r="P147" s="49">
        <f t="shared" si="17"/>
        <v>0</v>
      </c>
      <c r="R147" s="3" t="str">
        <f t="shared" si="18"/>
        <v/>
      </c>
    </row>
    <row r="148" spans="1:18" x14ac:dyDescent="0.2">
      <c r="A148" s="37">
        <f>SAS!A141</f>
        <v>2020</v>
      </c>
      <c r="B148" s="45" t="str">
        <f>SAS!B141</f>
        <v>3168</v>
      </c>
      <c r="C148" s="42" t="str">
        <f>INDEX(SAS!$A$2:$F$328,MATCH(AdjustedAdditionalPropertyTaxLe!$B148,SAS!$B$2:$B$328,0),3)</f>
        <v>3168</v>
      </c>
      <c r="D148" s="16" t="str">
        <f>INDEX(SAS!$A$2:$F$328,MATCH(AdjustedAdditionalPropertyTaxLe!$B148,SAS!$B$2:$B$328,0),4)</f>
        <v>IKM-Manning</v>
      </c>
      <c r="E148" s="16">
        <f>INDEX(SAS!$A$2:$F$328,MATCH(AdjustedAdditionalPropertyTaxLe!$B148,SAS!$B$2:$B$328,0),5)</f>
        <v>386513660</v>
      </c>
      <c r="F148" s="16">
        <f>INDEX(SAS!$A$2:$F$328,MATCH(AdjustedAdditionalPropertyTaxLe!$B148,SAS!$B$2:$B$328,0),6)</f>
        <v>602117</v>
      </c>
      <c r="G148" s="17">
        <f t="shared" si="16"/>
        <v>1.55782</v>
      </c>
      <c r="H148" s="4"/>
      <c r="I148" s="18">
        <f t="shared" si="13"/>
        <v>0</v>
      </c>
      <c r="J148" s="19">
        <f t="shared" si="14"/>
        <v>0</v>
      </c>
      <c r="K148" s="4"/>
      <c r="L148" s="18">
        <f t="shared" si="15"/>
        <v>1.55782</v>
      </c>
      <c r="O148" s="46">
        <v>0</v>
      </c>
      <c r="P148" s="49">
        <f t="shared" si="17"/>
        <v>0</v>
      </c>
      <c r="R148" s="3" t="str">
        <f t="shared" si="18"/>
        <v/>
      </c>
    </row>
    <row r="149" spans="1:18" x14ac:dyDescent="0.2">
      <c r="A149" s="37">
        <f>SAS!A142</f>
        <v>2020</v>
      </c>
      <c r="B149" s="45" t="str">
        <f>SAS!B142</f>
        <v>3105</v>
      </c>
      <c r="C149" s="42" t="str">
        <f>INDEX(SAS!$A$2:$F$328,MATCH(AdjustedAdditionalPropertyTaxLe!$B149,SAS!$B$2:$B$328,0),3)</f>
        <v>3105</v>
      </c>
      <c r="D149" s="16" t="str">
        <f>INDEX(SAS!$A$2:$F$328,MATCH(AdjustedAdditionalPropertyTaxLe!$B149,SAS!$B$2:$B$328,0),4)</f>
        <v>Independence</v>
      </c>
      <c r="E149" s="16">
        <f>INDEX(SAS!$A$2:$F$328,MATCH(AdjustedAdditionalPropertyTaxLe!$B149,SAS!$B$2:$B$328,0),5)</f>
        <v>450017851</v>
      </c>
      <c r="F149" s="16">
        <f>INDEX(SAS!$A$2:$F$328,MATCH(AdjustedAdditionalPropertyTaxLe!$B149,SAS!$B$2:$B$328,0),6)</f>
        <v>1239743</v>
      </c>
      <c r="G149" s="17">
        <f t="shared" si="16"/>
        <v>2.75488</v>
      </c>
      <c r="H149" s="4"/>
      <c r="I149" s="18">
        <f t="shared" si="13"/>
        <v>0</v>
      </c>
      <c r="J149" s="19">
        <f t="shared" si="14"/>
        <v>0</v>
      </c>
      <c r="K149" s="4"/>
      <c r="L149" s="18">
        <f t="shared" si="15"/>
        <v>2.75488</v>
      </c>
      <c r="O149" s="46">
        <v>0</v>
      </c>
      <c r="P149" s="49">
        <f t="shared" si="17"/>
        <v>0</v>
      </c>
      <c r="R149" s="3" t="str">
        <f t="shared" si="18"/>
        <v/>
      </c>
    </row>
    <row r="150" spans="1:18" x14ac:dyDescent="0.2">
      <c r="A150" s="37">
        <f>SAS!A143</f>
        <v>2020</v>
      </c>
      <c r="B150" s="45" t="str">
        <f>SAS!B143</f>
        <v>3114</v>
      </c>
      <c r="C150" s="42" t="str">
        <f>INDEX(SAS!$A$2:$F$328,MATCH(AdjustedAdditionalPropertyTaxLe!$B150,SAS!$B$2:$B$328,0),3)</f>
        <v>3114</v>
      </c>
      <c r="D150" s="16" t="str">
        <f>INDEX(SAS!$A$2:$F$328,MATCH(AdjustedAdditionalPropertyTaxLe!$B150,SAS!$B$2:$B$328,0),4)</f>
        <v>Indianola</v>
      </c>
      <c r="E150" s="16">
        <f>INDEX(SAS!$A$2:$F$328,MATCH(AdjustedAdditionalPropertyTaxLe!$B150,SAS!$B$2:$B$328,0),5)</f>
        <v>878809134</v>
      </c>
      <c r="F150" s="16">
        <f>INDEX(SAS!$A$2:$F$328,MATCH(AdjustedAdditionalPropertyTaxLe!$B150,SAS!$B$2:$B$328,0),6)</f>
        <v>2958003</v>
      </c>
      <c r="G150" s="17">
        <f t="shared" si="16"/>
        <v>3.36592</v>
      </c>
      <c r="H150" s="4"/>
      <c r="I150" s="18">
        <f t="shared" si="13"/>
        <v>0.45989000000000013</v>
      </c>
      <c r="J150" s="19">
        <f t="shared" si="14"/>
        <v>404156</v>
      </c>
      <c r="K150" s="4"/>
      <c r="L150" s="18">
        <f t="shared" si="15"/>
        <v>2.9060299999999999</v>
      </c>
      <c r="O150" s="46">
        <v>403883</v>
      </c>
      <c r="P150" s="49">
        <f t="shared" si="17"/>
        <v>273</v>
      </c>
      <c r="R150" s="3" t="e">
        <f t="shared" si="18"/>
        <v>#N/A</v>
      </c>
    </row>
    <row r="151" spans="1:18" x14ac:dyDescent="0.2">
      <c r="A151" s="37">
        <f>SAS!A144</f>
        <v>2020</v>
      </c>
      <c r="B151" s="45" t="str">
        <f>SAS!B144</f>
        <v>3119</v>
      </c>
      <c r="C151" s="42" t="str">
        <f>INDEX(SAS!$A$2:$F$328,MATCH(AdjustedAdditionalPropertyTaxLe!$B151,SAS!$B$2:$B$328,0),3)</f>
        <v>3119</v>
      </c>
      <c r="D151" s="16" t="str">
        <f>INDEX(SAS!$A$2:$F$328,MATCH(AdjustedAdditionalPropertyTaxLe!$B151,SAS!$B$2:$B$328,0),4)</f>
        <v>Interstate 35</v>
      </c>
      <c r="E151" s="16">
        <f>INDEX(SAS!$A$2:$F$328,MATCH(AdjustedAdditionalPropertyTaxLe!$B151,SAS!$B$2:$B$328,0),5)</f>
        <v>243372024</v>
      </c>
      <c r="F151" s="16">
        <f>INDEX(SAS!$A$2:$F$328,MATCH(AdjustedAdditionalPropertyTaxLe!$B151,SAS!$B$2:$B$328,0),6)</f>
        <v>736472</v>
      </c>
      <c r="G151" s="17">
        <f t="shared" si="16"/>
        <v>3.0261200000000001</v>
      </c>
      <c r="H151" s="4"/>
      <c r="I151" s="18">
        <f t="shared" si="13"/>
        <v>0.12009000000000025</v>
      </c>
      <c r="J151" s="19">
        <f t="shared" si="14"/>
        <v>29227</v>
      </c>
      <c r="K151" s="4"/>
      <c r="L151" s="18">
        <f t="shared" si="15"/>
        <v>2.9060299999999999</v>
      </c>
      <c r="O151" s="46">
        <v>29295</v>
      </c>
      <c r="P151" s="49">
        <f t="shared" si="17"/>
        <v>-68</v>
      </c>
      <c r="Q151" s="34" t="s">
        <v>695</v>
      </c>
      <c r="R151" s="3" t="e">
        <f t="shared" si="18"/>
        <v>#N/A</v>
      </c>
    </row>
    <row r="152" spans="1:18" x14ac:dyDescent="0.2">
      <c r="A152" s="37">
        <f>SAS!A145</f>
        <v>2020</v>
      </c>
      <c r="B152" s="45" t="str">
        <f>SAS!B145</f>
        <v>3141</v>
      </c>
      <c r="C152" s="42" t="str">
        <f>INDEX(SAS!$A$2:$F$328,MATCH(AdjustedAdditionalPropertyTaxLe!$B152,SAS!$B$2:$B$328,0),3)</f>
        <v>3141</v>
      </c>
      <c r="D152" s="16" t="str">
        <f>INDEX(SAS!$A$2:$F$328,MATCH(AdjustedAdditionalPropertyTaxLe!$B152,SAS!$B$2:$B$328,0),4)</f>
        <v>Iowa City</v>
      </c>
      <c r="E152" s="16">
        <f>INDEX(SAS!$A$2:$F$328,MATCH(AdjustedAdditionalPropertyTaxLe!$B152,SAS!$B$2:$B$328,0),5)</f>
        <v>6318955710</v>
      </c>
      <c r="F152" s="16">
        <f>INDEX(SAS!$A$2:$F$328,MATCH(AdjustedAdditionalPropertyTaxLe!$B152,SAS!$B$2:$B$328,0),6)</f>
        <v>12054697</v>
      </c>
      <c r="G152" s="17">
        <f t="shared" si="16"/>
        <v>1.9077</v>
      </c>
      <c r="H152" s="4"/>
      <c r="I152" s="18">
        <f t="shared" si="13"/>
        <v>0</v>
      </c>
      <c r="J152" s="19">
        <f t="shared" si="14"/>
        <v>0</v>
      </c>
      <c r="K152" s="4"/>
      <c r="L152" s="18">
        <f t="shared" si="15"/>
        <v>1.9077</v>
      </c>
      <c r="O152" s="46">
        <v>0</v>
      </c>
      <c r="P152" s="49">
        <f t="shared" si="17"/>
        <v>0</v>
      </c>
      <c r="R152" s="3" t="str">
        <f t="shared" si="18"/>
        <v/>
      </c>
    </row>
    <row r="153" spans="1:18" x14ac:dyDescent="0.2">
      <c r="A153" s="37">
        <f>SAS!A146</f>
        <v>2020</v>
      </c>
      <c r="B153" s="45" t="str">
        <f>SAS!B146</f>
        <v>3150</v>
      </c>
      <c r="C153" s="42" t="str">
        <f>INDEX(SAS!$A$2:$F$328,MATCH(AdjustedAdditionalPropertyTaxLe!$B153,SAS!$B$2:$B$328,0),3)</f>
        <v>3150</v>
      </c>
      <c r="D153" s="16" t="str">
        <f>INDEX(SAS!$A$2:$F$328,MATCH(AdjustedAdditionalPropertyTaxLe!$B153,SAS!$B$2:$B$328,0),4)</f>
        <v>Iowa Falls</v>
      </c>
      <c r="E153" s="16">
        <f>INDEX(SAS!$A$2:$F$328,MATCH(AdjustedAdditionalPropertyTaxLe!$B153,SAS!$B$2:$B$328,0),5)</f>
        <v>363140192</v>
      </c>
      <c r="F153" s="16">
        <f>INDEX(SAS!$A$2:$F$328,MATCH(AdjustedAdditionalPropertyTaxLe!$B153,SAS!$B$2:$B$328,0),6)</f>
        <v>912980</v>
      </c>
      <c r="G153" s="17">
        <f t="shared" si="16"/>
        <v>2.5141300000000002</v>
      </c>
      <c r="H153" s="4"/>
      <c r="I153" s="18">
        <f t="shared" si="13"/>
        <v>0</v>
      </c>
      <c r="J153" s="19">
        <f t="shared" si="14"/>
        <v>0</v>
      </c>
      <c r="K153" s="4"/>
      <c r="L153" s="18">
        <f t="shared" si="15"/>
        <v>2.5141300000000002</v>
      </c>
      <c r="O153" s="46">
        <v>0</v>
      </c>
      <c r="P153" s="49">
        <f t="shared" si="17"/>
        <v>0</v>
      </c>
      <c r="R153" s="3" t="str">
        <f t="shared" si="18"/>
        <v/>
      </c>
    </row>
    <row r="154" spans="1:18" x14ac:dyDescent="0.2">
      <c r="A154" s="37">
        <f>SAS!A147</f>
        <v>2020</v>
      </c>
      <c r="B154" s="45" t="str">
        <f>SAS!B147</f>
        <v>3154</v>
      </c>
      <c r="C154" s="42" t="str">
        <f>INDEX(SAS!$A$2:$F$328,MATCH(AdjustedAdditionalPropertyTaxLe!$B154,SAS!$B$2:$B$328,0),3)</f>
        <v>3154</v>
      </c>
      <c r="D154" s="16" t="str">
        <f>INDEX(SAS!$A$2:$F$328,MATCH(AdjustedAdditionalPropertyTaxLe!$B154,SAS!$B$2:$B$328,0),4)</f>
        <v>Iowa Valley</v>
      </c>
      <c r="E154" s="16">
        <f>INDEX(SAS!$A$2:$F$328,MATCH(AdjustedAdditionalPropertyTaxLe!$B154,SAS!$B$2:$B$328,0),5)</f>
        <v>166370259</v>
      </c>
      <c r="F154" s="16">
        <f>INDEX(SAS!$A$2:$F$328,MATCH(AdjustedAdditionalPropertyTaxLe!$B154,SAS!$B$2:$B$328,0),6)</f>
        <v>479897</v>
      </c>
      <c r="G154" s="17">
        <f t="shared" si="16"/>
        <v>2.8845100000000001</v>
      </c>
      <c r="H154" s="4"/>
      <c r="I154" s="18">
        <f t="shared" si="13"/>
        <v>0</v>
      </c>
      <c r="J154" s="19">
        <f t="shared" si="14"/>
        <v>0</v>
      </c>
      <c r="K154" s="4"/>
      <c r="L154" s="18">
        <f t="shared" si="15"/>
        <v>2.8845100000000001</v>
      </c>
      <c r="O154" s="46">
        <v>0</v>
      </c>
      <c r="P154" s="49">
        <f t="shared" si="17"/>
        <v>0</v>
      </c>
      <c r="R154" s="3" t="str">
        <f t="shared" si="18"/>
        <v/>
      </c>
    </row>
    <row r="155" spans="1:18" x14ac:dyDescent="0.2">
      <c r="A155" s="37">
        <f>SAS!A148</f>
        <v>2020</v>
      </c>
      <c r="B155" s="45" t="str">
        <f>SAS!B148</f>
        <v>3186</v>
      </c>
      <c r="C155" s="42" t="str">
        <f>INDEX(SAS!$A$2:$F$328,MATCH(AdjustedAdditionalPropertyTaxLe!$B155,SAS!$B$2:$B$328,0),3)</f>
        <v>3186</v>
      </c>
      <c r="D155" s="16" t="str">
        <f>INDEX(SAS!$A$2:$F$328,MATCH(AdjustedAdditionalPropertyTaxLe!$B155,SAS!$B$2:$B$328,0),4)</f>
        <v>Janesville</v>
      </c>
      <c r="E155" s="16">
        <f>INDEX(SAS!$A$2:$F$328,MATCH(AdjustedAdditionalPropertyTaxLe!$B155,SAS!$B$2:$B$328,0),5)</f>
        <v>152315138</v>
      </c>
      <c r="F155" s="16">
        <f>INDEX(SAS!$A$2:$F$328,MATCH(AdjustedAdditionalPropertyTaxLe!$B155,SAS!$B$2:$B$328,0),6)</f>
        <v>367528</v>
      </c>
      <c r="G155" s="17">
        <f t="shared" si="16"/>
        <v>2.4129399999999999</v>
      </c>
      <c r="H155" s="4"/>
      <c r="I155" s="18">
        <f t="shared" si="13"/>
        <v>0</v>
      </c>
      <c r="J155" s="19">
        <f t="shared" si="14"/>
        <v>0</v>
      </c>
      <c r="K155" s="4"/>
      <c r="L155" s="18">
        <f t="shared" si="15"/>
        <v>2.4129399999999999</v>
      </c>
      <c r="O155" s="46">
        <v>0</v>
      </c>
      <c r="P155" s="49">
        <f t="shared" si="17"/>
        <v>0</v>
      </c>
      <c r="R155" s="3" t="str">
        <f t="shared" si="18"/>
        <v/>
      </c>
    </row>
    <row r="156" spans="1:18" x14ac:dyDescent="0.2">
      <c r="A156" s="37">
        <f>SAS!A149</f>
        <v>2020</v>
      </c>
      <c r="B156" s="45" t="str">
        <f>SAS!B149</f>
        <v>3204</v>
      </c>
      <c r="C156" s="42" t="str">
        <f>INDEX(SAS!$A$2:$F$328,MATCH(AdjustedAdditionalPropertyTaxLe!$B156,SAS!$B$2:$B$328,0),3)</f>
        <v>3204</v>
      </c>
      <c r="D156" s="16" t="str">
        <f>INDEX(SAS!$A$2:$F$328,MATCH(AdjustedAdditionalPropertyTaxLe!$B156,SAS!$B$2:$B$328,0),4)</f>
        <v>Jesup</v>
      </c>
      <c r="E156" s="16">
        <f>INDEX(SAS!$A$2:$F$328,MATCH(AdjustedAdditionalPropertyTaxLe!$B156,SAS!$B$2:$B$328,0),5)</f>
        <v>300363221</v>
      </c>
      <c r="F156" s="16">
        <f>INDEX(SAS!$A$2:$F$328,MATCH(AdjustedAdditionalPropertyTaxLe!$B156,SAS!$B$2:$B$328,0),6)</f>
        <v>781930</v>
      </c>
      <c r="G156" s="17">
        <f t="shared" si="16"/>
        <v>2.6032799999999998</v>
      </c>
      <c r="H156" s="4"/>
      <c r="I156" s="18">
        <f t="shared" si="13"/>
        <v>0</v>
      </c>
      <c r="J156" s="19">
        <f t="shared" si="14"/>
        <v>0</v>
      </c>
      <c r="K156" s="4"/>
      <c r="L156" s="18">
        <f t="shared" si="15"/>
        <v>2.6032799999999998</v>
      </c>
      <c r="O156" s="46">
        <v>0</v>
      </c>
      <c r="P156" s="49">
        <f t="shared" si="17"/>
        <v>0</v>
      </c>
      <c r="R156" s="3" t="str">
        <f t="shared" si="18"/>
        <v/>
      </c>
    </row>
    <row r="157" spans="1:18" x14ac:dyDescent="0.2">
      <c r="A157" s="37">
        <f>SAS!A150</f>
        <v>2020</v>
      </c>
      <c r="B157" s="45" t="str">
        <f>SAS!B150</f>
        <v>3231</v>
      </c>
      <c r="C157" s="42" t="str">
        <f>INDEX(SAS!$A$2:$F$328,MATCH(AdjustedAdditionalPropertyTaxLe!$B157,SAS!$B$2:$B$328,0),3)</f>
        <v>3231</v>
      </c>
      <c r="D157" s="16" t="str">
        <f>INDEX(SAS!$A$2:$F$328,MATCH(AdjustedAdditionalPropertyTaxLe!$B157,SAS!$B$2:$B$328,0),4)</f>
        <v>Johnston</v>
      </c>
      <c r="E157" s="16">
        <f>INDEX(SAS!$A$2:$F$328,MATCH(AdjustedAdditionalPropertyTaxLe!$B157,SAS!$B$2:$B$328,0),5)</f>
        <v>2282945325</v>
      </c>
      <c r="F157" s="16">
        <f>INDEX(SAS!$A$2:$F$328,MATCH(AdjustedAdditionalPropertyTaxLe!$B157,SAS!$B$2:$B$328,0),6)</f>
        <v>5919720</v>
      </c>
      <c r="G157" s="17">
        <f t="shared" si="16"/>
        <v>2.5930200000000001</v>
      </c>
      <c r="H157" s="4"/>
      <c r="I157" s="18">
        <f t="shared" si="13"/>
        <v>0</v>
      </c>
      <c r="J157" s="19">
        <f t="shared" si="14"/>
        <v>0</v>
      </c>
      <c r="K157" s="4"/>
      <c r="L157" s="18">
        <f t="shared" si="15"/>
        <v>2.5930200000000001</v>
      </c>
      <c r="O157" s="46">
        <v>0</v>
      </c>
      <c r="P157" s="49">
        <f t="shared" si="17"/>
        <v>0</v>
      </c>
      <c r="R157" s="3" t="str">
        <f t="shared" si="18"/>
        <v/>
      </c>
    </row>
    <row r="158" spans="1:18" x14ac:dyDescent="0.2">
      <c r="A158" s="37">
        <f>SAS!A151</f>
        <v>2020</v>
      </c>
      <c r="B158" s="45" t="str">
        <f>SAS!B151</f>
        <v>3312</v>
      </c>
      <c r="C158" s="42" t="str">
        <f>INDEX(SAS!$A$2:$F$328,MATCH(AdjustedAdditionalPropertyTaxLe!$B158,SAS!$B$2:$B$328,0),3)</f>
        <v>3312</v>
      </c>
      <c r="D158" s="16" t="str">
        <f>INDEX(SAS!$A$2:$F$328,MATCH(AdjustedAdditionalPropertyTaxLe!$B158,SAS!$B$2:$B$328,0),4)</f>
        <v>Keokuk</v>
      </c>
      <c r="E158" s="16">
        <f>INDEX(SAS!$A$2:$F$328,MATCH(AdjustedAdditionalPropertyTaxLe!$B158,SAS!$B$2:$B$328,0),5)</f>
        <v>397845801</v>
      </c>
      <c r="F158" s="16">
        <f>INDEX(SAS!$A$2:$F$328,MATCH(AdjustedAdditionalPropertyTaxLe!$B158,SAS!$B$2:$B$328,0),6)</f>
        <v>1707498</v>
      </c>
      <c r="G158" s="17">
        <f t="shared" si="16"/>
        <v>4.2918599999999998</v>
      </c>
      <c r="H158" s="4"/>
      <c r="I158" s="18">
        <f t="shared" si="13"/>
        <v>1.3858299999999999</v>
      </c>
      <c r="J158" s="19">
        <f t="shared" si="14"/>
        <v>551347</v>
      </c>
      <c r="K158" s="4"/>
      <c r="L158" s="18">
        <f t="shared" si="15"/>
        <v>2.9060299999999999</v>
      </c>
      <c r="O158" s="46">
        <v>551112</v>
      </c>
      <c r="P158" s="49">
        <f t="shared" si="17"/>
        <v>235</v>
      </c>
      <c r="R158" s="3" t="e">
        <f t="shared" si="18"/>
        <v>#N/A</v>
      </c>
    </row>
    <row r="159" spans="1:18" x14ac:dyDescent="0.2">
      <c r="A159" s="37">
        <f>SAS!A152</f>
        <v>2020</v>
      </c>
      <c r="B159" s="45" t="str">
        <f>SAS!B152</f>
        <v>3330</v>
      </c>
      <c r="C159" s="42" t="str">
        <f>INDEX(SAS!$A$2:$F$328,MATCH(AdjustedAdditionalPropertyTaxLe!$B159,SAS!$B$2:$B$328,0),3)</f>
        <v>3330</v>
      </c>
      <c r="D159" s="16" t="str">
        <f>INDEX(SAS!$A$2:$F$328,MATCH(AdjustedAdditionalPropertyTaxLe!$B159,SAS!$B$2:$B$328,0),4)</f>
        <v>Keota</v>
      </c>
      <c r="E159" s="16">
        <f>INDEX(SAS!$A$2:$F$328,MATCH(AdjustedAdditionalPropertyTaxLe!$B159,SAS!$B$2:$B$328,0),5)</f>
        <v>185934117</v>
      </c>
      <c r="F159" s="16">
        <f>INDEX(SAS!$A$2:$F$328,MATCH(AdjustedAdditionalPropertyTaxLe!$B159,SAS!$B$2:$B$328,0),6)</f>
        <v>302003</v>
      </c>
      <c r="G159" s="17">
        <f t="shared" si="16"/>
        <v>1.62425</v>
      </c>
      <c r="H159" s="4"/>
      <c r="I159" s="18">
        <f t="shared" si="13"/>
        <v>0</v>
      </c>
      <c r="J159" s="19">
        <f t="shared" si="14"/>
        <v>0</v>
      </c>
      <c r="K159" s="4"/>
      <c r="L159" s="18">
        <f t="shared" si="15"/>
        <v>1.62425</v>
      </c>
      <c r="O159" s="46">
        <v>0</v>
      </c>
      <c r="P159" s="49">
        <f t="shared" si="17"/>
        <v>0</v>
      </c>
      <c r="R159" s="3" t="str">
        <f t="shared" si="18"/>
        <v/>
      </c>
    </row>
    <row r="160" spans="1:18" x14ac:dyDescent="0.2">
      <c r="A160" s="37">
        <f>SAS!A153</f>
        <v>2020</v>
      </c>
      <c r="B160" s="45" t="str">
        <f>SAS!B153</f>
        <v>3348</v>
      </c>
      <c r="C160" s="42" t="str">
        <f>INDEX(SAS!$A$2:$F$328,MATCH(AdjustedAdditionalPropertyTaxLe!$B160,SAS!$B$2:$B$328,0),3)</f>
        <v>3348</v>
      </c>
      <c r="D160" s="16" t="str">
        <f>INDEX(SAS!$A$2:$F$328,MATCH(AdjustedAdditionalPropertyTaxLe!$B160,SAS!$B$2:$B$328,0),4)</f>
        <v>Kingsley-Pierson</v>
      </c>
      <c r="E160" s="16">
        <f>INDEX(SAS!$A$2:$F$328,MATCH(AdjustedAdditionalPropertyTaxLe!$B160,SAS!$B$2:$B$328,0),5)</f>
        <v>200513217</v>
      </c>
      <c r="F160" s="16">
        <f>INDEX(SAS!$A$2:$F$328,MATCH(AdjustedAdditionalPropertyTaxLe!$B160,SAS!$B$2:$B$328,0),6)</f>
        <v>382083</v>
      </c>
      <c r="G160" s="17">
        <f t="shared" si="16"/>
        <v>1.9055299999999999</v>
      </c>
      <c r="H160" s="4"/>
      <c r="I160" s="18">
        <f t="shared" si="13"/>
        <v>0</v>
      </c>
      <c r="J160" s="19">
        <f t="shared" si="14"/>
        <v>0</v>
      </c>
      <c r="K160" s="4"/>
      <c r="L160" s="18">
        <f t="shared" si="15"/>
        <v>1.9055299999999999</v>
      </c>
      <c r="O160" s="46">
        <v>0</v>
      </c>
      <c r="P160" s="49">
        <f t="shared" si="17"/>
        <v>0</v>
      </c>
      <c r="R160" s="3" t="str">
        <f t="shared" si="18"/>
        <v/>
      </c>
    </row>
    <row r="161" spans="1:18" x14ac:dyDescent="0.2">
      <c r="A161" s="37">
        <f>SAS!A154</f>
        <v>2020</v>
      </c>
      <c r="B161" s="45" t="str">
        <f>SAS!B154</f>
        <v>3375</v>
      </c>
      <c r="C161" s="42" t="str">
        <f>INDEX(SAS!$A$2:$F$328,MATCH(AdjustedAdditionalPropertyTaxLe!$B161,SAS!$B$2:$B$328,0),3)</f>
        <v>3375</v>
      </c>
      <c r="D161" s="16" t="str">
        <f>INDEX(SAS!$A$2:$F$328,MATCH(AdjustedAdditionalPropertyTaxLe!$B161,SAS!$B$2:$B$328,0),4)</f>
        <v>Knoxville</v>
      </c>
      <c r="E161" s="16">
        <f>INDEX(SAS!$A$2:$F$328,MATCH(AdjustedAdditionalPropertyTaxLe!$B161,SAS!$B$2:$B$328,0),5)</f>
        <v>421463794</v>
      </c>
      <c r="F161" s="16">
        <f>INDEX(SAS!$A$2:$F$328,MATCH(AdjustedAdditionalPropertyTaxLe!$B161,SAS!$B$2:$B$328,0),6)</f>
        <v>1539940</v>
      </c>
      <c r="G161" s="17">
        <f t="shared" si="16"/>
        <v>3.6537899999999999</v>
      </c>
      <c r="H161" s="4"/>
      <c r="I161" s="18">
        <f t="shared" si="13"/>
        <v>0.74775999999999998</v>
      </c>
      <c r="J161" s="19">
        <f t="shared" si="14"/>
        <v>315154</v>
      </c>
      <c r="K161" s="4"/>
      <c r="L161" s="18">
        <f t="shared" si="15"/>
        <v>2.9060299999999999</v>
      </c>
      <c r="O161" s="46">
        <v>315364</v>
      </c>
      <c r="P161" s="49">
        <f t="shared" si="17"/>
        <v>-210</v>
      </c>
      <c r="R161" s="3" t="e">
        <f t="shared" si="18"/>
        <v>#N/A</v>
      </c>
    </row>
    <row r="162" spans="1:18" x14ac:dyDescent="0.2">
      <c r="A162" s="37">
        <f>SAS!A155</f>
        <v>2020</v>
      </c>
      <c r="B162" s="45" t="str">
        <f>SAS!B155</f>
        <v>3420</v>
      </c>
      <c r="C162" s="42" t="str">
        <f>INDEX(SAS!$A$2:$F$328,MATCH(AdjustedAdditionalPropertyTaxLe!$B162,SAS!$B$2:$B$328,0),3)</f>
        <v>3420</v>
      </c>
      <c r="D162" s="16" t="str">
        <f>INDEX(SAS!$A$2:$F$328,MATCH(AdjustedAdditionalPropertyTaxLe!$B162,SAS!$B$2:$B$328,0),4)</f>
        <v>Lake Mills</v>
      </c>
      <c r="E162" s="16">
        <f>INDEX(SAS!$A$2:$F$328,MATCH(AdjustedAdditionalPropertyTaxLe!$B162,SAS!$B$2:$B$328,0),5)</f>
        <v>274401022</v>
      </c>
      <c r="F162" s="16">
        <f>INDEX(SAS!$A$2:$F$328,MATCH(AdjustedAdditionalPropertyTaxLe!$B162,SAS!$B$2:$B$328,0),6)</f>
        <v>524953</v>
      </c>
      <c r="G162" s="17">
        <f t="shared" si="16"/>
        <v>1.91309</v>
      </c>
      <c r="H162" s="4"/>
      <c r="I162" s="18">
        <f t="shared" si="13"/>
        <v>0</v>
      </c>
      <c r="J162" s="19">
        <f t="shared" si="14"/>
        <v>0</v>
      </c>
      <c r="K162" s="4"/>
      <c r="L162" s="18">
        <f t="shared" si="15"/>
        <v>1.91309</v>
      </c>
      <c r="O162" s="46">
        <v>0</v>
      </c>
      <c r="P162" s="49">
        <f t="shared" si="17"/>
        <v>0</v>
      </c>
      <c r="R162" s="3" t="str">
        <f t="shared" si="18"/>
        <v/>
      </c>
    </row>
    <row r="163" spans="1:18" x14ac:dyDescent="0.2">
      <c r="A163" s="37">
        <f>SAS!A156</f>
        <v>2020</v>
      </c>
      <c r="B163" s="45" t="str">
        <f>SAS!B156</f>
        <v>3465</v>
      </c>
      <c r="C163" s="42" t="str">
        <f>INDEX(SAS!$A$2:$F$328,MATCH(AdjustedAdditionalPropertyTaxLe!$B163,SAS!$B$2:$B$328,0),3)</f>
        <v>3465</v>
      </c>
      <c r="D163" s="16" t="str">
        <f>INDEX(SAS!$A$2:$F$328,MATCH(AdjustedAdditionalPropertyTaxLe!$B163,SAS!$B$2:$B$328,0),4)</f>
        <v>Lamoni</v>
      </c>
      <c r="E163" s="16">
        <f>INDEX(SAS!$A$2:$F$328,MATCH(AdjustedAdditionalPropertyTaxLe!$B163,SAS!$B$2:$B$328,0),5)</f>
        <v>87829782</v>
      </c>
      <c r="F163" s="16">
        <f>INDEX(SAS!$A$2:$F$328,MATCH(AdjustedAdditionalPropertyTaxLe!$B163,SAS!$B$2:$B$328,0),6)</f>
        <v>290182</v>
      </c>
      <c r="G163" s="17">
        <f t="shared" si="16"/>
        <v>3.3039100000000001</v>
      </c>
      <c r="H163" s="4"/>
      <c r="I163" s="18">
        <f t="shared" si="13"/>
        <v>0.39788000000000023</v>
      </c>
      <c r="J163" s="19">
        <f t="shared" si="14"/>
        <v>34946</v>
      </c>
      <c r="K163" s="4"/>
      <c r="L163" s="18">
        <f t="shared" si="15"/>
        <v>2.9060299999999999</v>
      </c>
      <c r="O163" s="46">
        <v>35030</v>
      </c>
      <c r="P163" s="49">
        <f t="shared" si="17"/>
        <v>-84</v>
      </c>
      <c r="R163" s="3" t="e">
        <f t="shared" si="18"/>
        <v>#N/A</v>
      </c>
    </row>
    <row r="164" spans="1:18" x14ac:dyDescent="0.2">
      <c r="A164" s="37">
        <f>SAS!A157</f>
        <v>2020</v>
      </c>
      <c r="B164" s="45" t="str">
        <f>SAS!B157</f>
        <v>3537</v>
      </c>
      <c r="C164" s="42" t="str">
        <f>INDEX(SAS!$A$2:$F$328,MATCH(AdjustedAdditionalPropertyTaxLe!$B164,SAS!$B$2:$B$328,0),3)</f>
        <v>3537</v>
      </c>
      <c r="D164" s="16" t="str">
        <f>INDEX(SAS!$A$2:$F$328,MATCH(AdjustedAdditionalPropertyTaxLe!$B164,SAS!$B$2:$B$328,0),4)</f>
        <v>Laurens-Marathon</v>
      </c>
      <c r="E164" s="16">
        <f>INDEX(SAS!$A$2:$F$328,MATCH(AdjustedAdditionalPropertyTaxLe!$B164,SAS!$B$2:$B$328,0),5)</f>
        <v>175743128</v>
      </c>
      <c r="F164" s="16">
        <f>INDEX(SAS!$A$2:$F$328,MATCH(AdjustedAdditionalPropertyTaxLe!$B164,SAS!$B$2:$B$328,0),6)</f>
        <v>234590</v>
      </c>
      <c r="G164" s="17">
        <f t="shared" si="16"/>
        <v>1.3348500000000001</v>
      </c>
      <c r="H164" s="4"/>
      <c r="I164" s="18">
        <f t="shared" si="13"/>
        <v>0</v>
      </c>
      <c r="J164" s="19">
        <f t="shared" si="14"/>
        <v>0</v>
      </c>
      <c r="K164" s="4"/>
      <c r="L164" s="18">
        <f t="shared" si="15"/>
        <v>1.3348500000000001</v>
      </c>
      <c r="O164" s="46">
        <v>0</v>
      </c>
      <c r="P164" s="49">
        <f t="shared" si="17"/>
        <v>0</v>
      </c>
      <c r="R164" s="3" t="str">
        <f t="shared" si="18"/>
        <v/>
      </c>
    </row>
    <row r="165" spans="1:18" x14ac:dyDescent="0.2">
      <c r="A165" s="37">
        <f>SAS!A158</f>
        <v>2020</v>
      </c>
      <c r="B165" s="45" t="str">
        <f>SAS!B158</f>
        <v>3555</v>
      </c>
      <c r="C165" s="42" t="str">
        <f>INDEX(SAS!$A$2:$F$328,MATCH(AdjustedAdditionalPropertyTaxLe!$B165,SAS!$B$2:$B$328,0),3)</f>
        <v>3555</v>
      </c>
      <c r="D165" s="16" t="str">
        <f>INDEX(SAS!$A$2:$F$328,MATCH(AdjustedAdditionalPropertyTaxLe!$B165,SAS!$B$2:$B$328,0),4)</f>
        <v>Lawton-Bronson</v>
      </c>
      <c r="E165" s="16">
        <f>INDEX(SAS!$A$2:$F$328,MATCH(AdjustedAdditionalPropertyTaxLe!$B165,SAS!$B$2:$B$328,0),5)</f>
        <v>234405986</v>
      </c>
      <c r="F165" s="16">
        <f>INDEX(SAS!$A$2:$F$328,MATCH(AdjustedAdditionalPropertyTaxLe!$B165,SAS!$B$2:$B$328,0),6)</f>
        <v>521910</v>
      </c>
      <c r="G165" s="17">
        <f t="shared" si="16"/>
        <v>2.2265199999999998</v>
      </c>
      <c r="H165" s="4"/>
      <c r="I165" s="18">
        <f t="shared" si="13"/>
        <v>0</v>
      </c>
      <c r="J165" s="19">
        <f t="shared" si="14"/>
        <v>0</v>
      </c>
      <c r="K165" s="4"/>
      <c r="L165" s="18">
        <f t="shared" si="15"/>
        <v>2.2265199999999998</v>
      </c>
      <c r="O165" s="46">
        <v>0</v>
      </c>
      <c r="P165" s="49">
        <f t="shared" si="17"/>
        <v>0</v>
      </c>
      <c r="R165" s="3" t="str">
        <f t="shared" si="18"/>
        <v/>
      </c>
    </row>
    <row r="166" spans="1:18" x14ac:dyDescent="0.2">
      <c r="A166" s="37">
        <f>SAS!A159</f>
        <v>2020</v>
      </c>
      <c r="B166" s="45" t="str">
        <f>SAS!B159</f>
        <v>3600</v>
      </c>
      <c r="C166" s="42" t="str">
        <f>INDEX(SAS!$A$2:$F$328,MATCH(AdjustedAdditionalPropertyTaxLe!$B166,SAS!$B$2:$B$328,0),3)</f>
        <v>3600</v>
      </c>
      <c r="D166" s="16" t="str">
        <f>INDEX(SAS!$A$2:$F$328,MATCH(AdjustedAdditionalPropertyTaxLe!$B166,SAS!$B$2:$B$328,0),4)</f>
        <v>Le Mars</v>
      </c>
      <c r="E166" s="16">
        <f>INDEX(SAS!$A$2:$F$328,MATCH(AdjustedAdditionalPropertyTaxLe!$B166,SAS!$B$2:$B$328,0),5)</f>
        <v>883932156</v>
      </c>
      <c r="F166" s="16">
        <f>INDEX(SAS!$A$2:$F$328,MATCH(AdjustedAdditionalPropertyTaxLe!$B166,SAS!$B$2:$B$328,0),6)</f>
        <v>1990488</v>
      </c>
      <c r="G166" s="17">
        <f t="shared" si="16"/>
        <v>2.2518600000000002</v>
      </c>
      <c r="H166" s="4"/>
      <c r="I166" s="18">
        <f t="shared" si="13"/>
        <v>0</v>
      </c>
      <c r="J166" s="19">
        <f t="shared" si="14"/>
        <v>0</v>
      </c>
      <c r="K166" s="4"/>
      <c r="L166" s="18">
        <f t="shared" si="15"/>
        <v>2.2518600000000002</v>
      </c>
      <c r="O166" s="46">
        <v>0</v>
      </c>
      <c r="P166" s="49">
        <f t="shared" si="17"/>
        <v>0</v>
      </c>
      <c r="R166" s="3" t="str">
        <f t="shared" si="18"/>
        <v/>
      </c>
    </row>
    <row r="167" spans="1:18" x14ac:dyDescent="0.2">
      <c r="A167" s="37">
        <f>SAS!A160</f>
        <v>2020</v>
      </c>
      <c r="B167" s="45" t="str">
        <f>SAS!B160</f>
        <v>3609</v>
      </c>
      <c r="C167" s="42" t="str">
        <f>INDEX(SAS!$A$2:$F$328,MATCH(AdjustedAdditionalPropertyTaxLe!$B167,SAS!$B$2:$B$328,0),3)</f>
        <v>3609</v>
      </c>
      <c r="D167" s="16" t="str">
        <f>INDEX(SAS!$A$2:$F$328,MATCH(AdjustedAdditionalPropertyTaxLe!$B167,SAS!$B$2:$B$328,0),4)</f>
        <v>Lenox</v>
      </c>
      <c r="E167" s="16">
        <f>INDEX(SAS!$A$2:$F$328,MATCH(AdjustedAdditionalPropertyTaxLe!$B167,SAS!$B$2:$B$328,0),5)</f>
        <v>167496895</v>
      </c>
      <c r="F167" s="16">
        <f>INDEX(SAS!$A$2:$F$328,MATCH(AdjustedAdditionalPropertyTaxLe!$B167,SAS!$B$2:$B$328,0),6)</f>
        <v>391541</v>
      </c>
      <c r="G167" s="17">
        <f t="shared" si="16"/>
        <v>2.3376000000000001</v>
      </c>
      <c r="H167" s="4"/>
      <c r="I167" s="18">
        <f t="shared" si="13"/>
        <v>0</v>
      </c>
      <c r="J167" s="19">
        <f t="shared" si="14"/>
        <v>0</v>
      </c>
      <c r="K167" s="4"/>
      <c r="L167" s="18">
        <f t="shared" si="15"/>
        <v>2.3376000000000001</v>
      </c>
      <c r="O167" s="46">
        <v>0</v>
      </c>
      <c r="P167" s="49">
        <f t="shared" si="17"/>
        <v>0</v>
      </c>
      <c r="R167" s="3" t="str">
        <f t="shared" si="18"/>
        <v/>
      </c>
    </row>
    <row r="168" spans="1:18" x14ac:dyDescent="0.2">
      <c r="A168" s="37">
        <f>SAS!A161</f>
        <v>2020</v>
      </c>
      <c r="B168" s="45" t="str">
        <f>SAS!B161</f>
        <v>3645</v>
      </c>
      <c r="C168" s="42" t="str">
        <f>INDEX(SAS!$A$2:$F$328,MATCH(AdjustedAdditionalPropertyTaxLe!$B168,SAS!$B$2:$B$328,0),3)</f>
        <v>3645</v>
      </c>
      <c r="D168" s="16" t="str">
        <f>INDEX(SAS!$A$2:$F$328,MATCH(AdjustedAdditionalPropertyTaxLe!$B168,SAS!$B$2:$B$328,0),4)</f>
        <v>Lewis Central</v>
      </c>
      <c r="E168" s="16">
        <f>INDEX(SAS!$A$2:$F$328,MATCH(AdjustedAdditionalPropertyTaxLe!$B168,SAS!$B$2:$B$328,0),5)</f>
        <v>1324897712</v>
      </c>
      <c r="F168" s="16">
        <f>INDEX(SAS!$A$2:$F$328,MATCH(AdjustedAdditionalPropertyTaxLe!$B168,SAS!$B$2:$B$328,0),6)</f>
        <v>2221981</v>
      </c>
      <c r="G168" s="17">
        <f t="shared" si="16"/>
        <v>1.6771</v>
      </c>
      <c r="H168" s="4"/>
      <c r="I168" s="18">
        <f t="shared" si="13"/>
        <v>0</v>
      </c>
      <c r="J168" s="19">
        <f t="shared" si="14"/>
        <v>0</v>
      </c>
      <c r="K168" s="4"/>
      <c r="L168" s="18">
        <f t="shared" si="15"/>
        <v>1.6771</v>
      </c>
      <c r="O168" s="46">
        <v>0</v>
      </c>
      <c r="P168" s="49">
        <f t="shared" si="17"/>
        <v>0</v>
      </c>
      <c r="R168" s="3" t="str">
        <f t="shared" si="18"/>
        <v/>
      </c>
    </row>
    <row r="169" spans="1:18" x14ac:dyDescent="0.2">
      <c r="A169" s="37">
        <f>SAS!A162</f>
        <v>2020</v>
      </c>
      <c r="B169" s="45" t="str">
        <f>SAS!B162</f>
        <v>3715</v>
      </c>
      <c r="C169" s="42" t="str">
        <f>INDEX(SAS!$A$2:$F$328,MATCH(AdjustedAdditionalPropertyTaxLe!$B169,SAS!$B$2:$B$328,0),3)</f>
        <v>3715</v>
      </c>
      <c r="D169" s="16" t="str">
        <f>INDEX(SAS!$A$2:$F$328,MATCH(AdjustedAdditionalPropertyTaxLe!$B169,SAS!$B$2:$B$328,0),4)</f>
        <v>Linn-Mar</v>
      </c>
      <c r="E169" s="16">
        <f>INDEX(SAS!$A$2:$F$328,MATCH(AdjustedAdditionalPropertyTaxLe!$B169,SAS!$B$2:$B$328,0),5)</f>
        <v>2183750380</v>
      </c>
      <c r="F169" s="16">
        <f>INDEX(SAS!$A$2:$F$328,MATCH(AdjustedAdditionalPropertyTaxLe!$B169,SAS!$B$2:$B$328,0),6)</f>
        <v>6283645</v>
      </c>
      <c r="G169" s="17">
        <f t="shared" si="16"/>
        <v>2.8774600000000001</v>
      </c>
      <c r="H169" s="4"/>
      <c r="I169" s="18">
        <f t="shared" si="13"/>
        <v>0</v>
      </c>
      <c r="J169" s="19">
        <f t="shared" si="14"/>
        <v>0</v>
      </c>
      <c r="K169" s="4"/>
      <c r="L169" s="18">
        <f t="shared" si="15"/>
        <v>2.8774600000000001</v>
      </c>
      <c r="O169" s="46">
        <v>0</v>
      </c>
      <c r="P169" s="49">
        <f t="shared" si="17"/>
        <v>0</v>
      </c>
      <c r="R169" s="3" t="str">
        <f t="shared" si="18"/>
        <v/>
      </c>
    </row>
    <row r="170" spans="1:18" x14ac:dyDescent="0.2">
      <c r="A170" s="37">
        <f>SAS!A163</f>
        <v>2020</v>
      </c>
      <c r="B170" s="45" t="str">
        <f>SAS!B163</f>
        <v>3744</v>
      </c>
      <c r="C170" s="42" t="str">
        <f>INDEX(SAS!$A$2:$F$328,MATCH(AdjustedAdditionalPropertyTaxLe!$B170,SAS!$B$2:$B$328,0),3)</f>
        <v>3744</v>
      </c>
      <c r="D170" s="16" t="str">
        <f>INDEX(SAS!$A$2:$F$328,MATCH(AdjustedAdditionalPropertyTaxLe!$B170,SAS!$B$2:$B$328,0),4)</f>
        <v>Lisbon</v>
      </c>
      <c r="E170" s="16">
        <f>INDEX(SAS!$A$2:$F$328,MATCH(AdjustedAdditionalPropertyTaxLe!$B170,SAS!$B$2:$B$328,0),5)</f>
        <v>175686921</v>
      </c>
      <c r="F170" s="16">
        <f>INDEX(SAS!$A$2:$F$328,MATCH(AdjustedAdditionalPropertyTaxLe!$B170,SAS!$B$2:$B$328,0),6)</f>
        <v>521597</v>
      </c>
      <c r="G170" s="17">
        <f t="shared" si="16"/>
        <v>2.9689000000000001</v>
      </c>
      <c r="H170" s="4"/>
      <c r="I170" s="18">
        <f t="shared" si="13"/>
        <v>6.2870000000000203E-2</v>
      </c>
      <c r="J170" s="19">
        <f t="shared" si="14"/>
        <v>11045</v>
      </c>
      <c r="K170" s="4"/>
      <c r="L170" s="18">
        <f t="shared" si="15"/>
        <v>2.9060299999999999</v>
      </c>
      <c r="O170" s="46">
        <v>11021</v>
      </c>
      <c r="P170" s="49">
        <f t="shared" si="17"/>
        <v>24</v>
      </c>
      <c r="R170" s="3" t="e">
        <f t="shared" si="18"/>
        <v>#N/A</v>
      </c>
    </row>
    <row r="171" spans="1:18" x14ac:dyDescent="0.2">
      <c r="A171" s="37">
        <f>SAS!A164</f>
        <v>2020</v>
      </c>
      <c r="B171" s="45" t="str">
        <f>SAS!B164</f>
        <v>3798</v>
      </c>
      <c r="C171" s="42" t="str">
        <f>INDEX(SAS!$A$2:$F$328,MATCH(AdjustedAdditionalPropertyTaxLe!$B171,SAS!$B$2:$B$328,0),3)</f>
        <v>3798</v>
      </c>
      <c r="D171" s="16" t="str">
        <f>INDEX(SAS!$A$2:$F$328,MATCH(AdjustedAdditionalPropertyTaxLe!$B171,SAS!$B$2:$B$328,0),4)</f>
        <v>Logan-Magnolia</v>
      </c>
      <c r="E171" s="16">
        <f>INDEX(SAS!$A$2:$F$328,MATCH(AdjustedAdditionalPropertyTaxLe!$B171,SAS!$B$2:$B$328,0),5)</f>
        <v>189409165</v>
      </c>
      <c r="F171" s="16">
        <f>INDEX(SAS!$A$2:$F$328,MATCH(AdjustedAdditionalPropertyTaxLe!$B171,SAS!$B$2:$B$328,0),6)</f>
        <v>487033</v>
      </c>
      <c r="G171" s="17">
        <f t="shared" si="16"/>
        <v>2.5713300000000001</v>
      </c>
      <c r="H171" s="4"/>
      <c r="I171" s="18">
        <f t="shared" si="13"/>
        <v>0</v>
      </c>
      <c r="J171" s="19">
        <f t="shared" si="14"/>
        <v>0</v>
      </c>
      <c r="K171" s="4"/>
      <c r="L171" s="18">
        <f t="shared" si="15"/>
        <v>2.5713300000000001</v>
      </c>
      <c r="O171" s="46">
        <v>0</v>
      </c>
      <c r="P171" s="49">
        <f t="shared" si="17"/>
        <v>0</v>
      </c>
      <c r="R171" s="3" t="str">
        <f t="shared" si="18"/>
        <v/>
      </c>
    </row>
    <row r="172" spans="1:18" x14ac:dyDescent="0.2">
      <c r="A172" s="37">
        <f>SAS!A165</f>
        <v>2020</v>
      </c>
      <c r="B172" s="45" t="str">
        <f>SAS!B165</f>
        <v>3816</v>
      </c>
      <c r="C172" s="42" t="str">
        <f>INDEX(SAS!$A$2:$F$328,MATCH(AdjustedAdditionalPropertyTaxLe!$B172,SAS!$B$2:$B$328,0),3)</f>
        <v>3816</v>
      </c>
      <c r="D172" s="16" t="str">
        <f>INDEX(SAS!$A$2:$F$328,MATCH(AdjustedAdditionalPropertyTaxLe!$B172,SAS!$B$2:$B$328,0),4)</f>
        <v>Lone Tree</v>
      </c>
      <c r="E172" s="16">
        <f>INDEX(SAS!$A$2:$F$328,MATCH(AdjustedAdditionalPropertyTaxLe!$B172,SAS!$B$2:$B$328,0),5)</f>
        <v>154832170</v>
      </c>
      <c r="F172" s="16">
        <f>INDEX(SAS!$A$2:$F$328,MATCH(AdjustedAdditionalPropertyTaxLe!$B172,SAS!$B$2:$B$328,0),6)</f>
        <v>315275</v>
      </c>
      <c r="G172" s="17">
        <f t="shared" si="16"/>
        <v>2.0362399999999998</v>
      </c>
      <c r="H172" s="4"/>
      <c r="I172" s="18">
        <f t="shared" si="13"/>
        <v>0</v>
      </c>
      <c r="J172" s="19">
        <f t="shared" si="14"/>
        <v>0</v>
      </c>
      <c r="K172" s="4"/>
      <c r="L172" s="18">
        <f t="shared" si="15"/>
        <v>2.0362399999999998</v>
      </c>
      <c r="O172" s="46">
        <v>0</v>
      </c>
      <c r="P172" s="49">
        <f t="shared" si="17"/>
        <v>0</v>
      </c>
      <c r="R172" s="3" t="str">
        <f t="shared" si="18"/>
        <v/>
      </c>
    </row>
    <row r="173" spans="1:18" x14ac:dyDescent="0.2">
      <c r="A173" s="37">
        <f>SAS!A166</f>
        <v>2020</v>
      </c>
      <c r="B173" s="45" t="str">
        <f>SAS!B166</f>
        <v>3841</v>
      </c>
      <c r="C173" s="42" t="str">
        <f>INDEX(SAS!$A$2:$F$328,MATCH(AdjustedAdditionalPropertyTaxLe!$B173,SAS!$B$2:$B$328,0),3)</f>
        <v>3841</v>
      </c>
      <c r="D173" s="16" t="str">
        <f>INDEX(SAS!$A$2:$F$328,MATCH(AdjustedAdditionalPropertyTaxLe!$B173,SAS!$B$2:$B$328,0),4)</f>
        <v>Louisa-Muscatine</v>
      </c>
      <c r="E173" s="16">
        <f>INDEX(SAS!$A$2:$F$328,MATCH(AdjustedAdditionalPropertyTaxLe!$B173,SAS!$B$2:$B$328,0),5)</f>
        <v>288355467</v>
      </c>
      <c r="F173" s="16">
        <f>INDEX(SAS!$A$2:$F$328,MATCH(AdjustedAdditionalPropertyTaxLe!$B173,SAS!$B$2:$B$328,0),6)</f>
        <v>625487</v>
      </c>
      <c r="G173" s="17">
        <f t="shared" si="16"/>
        <v>2.1691500000000001</v>
      </c>
      <c r="H173" s="4"/>
      <c r="I173" s="18">
        <f t="shared" si="13"/>
        <v>0</v>
      </c>
      <c r="J173" s="19">
        <f t="shared" si="14"/>
        <v>0</v>
      </c>
      <c r="K173" s="4"/>
      <c r="L173" s="18">
        <f t="shared" si="15"/>
        <v>2.1691500000000001</v>
      </c>
      <c r="O173" s="46">
        <v>0</v>
      </c>
      <c r="P173" s="49">
        <f t="shared" si="17"/>
        <v>0</v>
      </c>
      <c r="R173" s="3" t="str">
        <f t="shared" si="18"/>
        <v/>
      </c>
    </row>
    <row r="174" spans="1:18" x14ac:dyDescent="0.2">
      <c r="A174" s="37">
        <f>SAS!A167</f>
        <v>2020</v>
      </c>
      <c r="B174" s="45" t="str">
        <f>SAS!B167</f>
        <v>3897</v>
      </c>
      <c r="C174" s="42" t="str">
        <f>INDEX(SAS!$A$2:$F$328,MATCH(AdjustedAdditionalPropertyTaxLe!$B174,SAS!$B$2:$B$328,0),3)</f>
        <v>3897</v>
      </c>
      <c r="D174" s="16" t="str">
        <f>INDEX(SAS!$A$2:$F$328,MATCH(AdjustedAdditionalPropertyTaxLe!$B174,SAS!$B$2:$B$328,0),4)</f>
        <v>Lu Verne</v>
      </c>
      <c r="E174" s="16">
        <f>INDEX(SAS!$A$2:$F$328,MATCH(AdjustedAdditionalPropertyTaxLe!$B174,SAS!$B$2:$B$328,0),5)</f>
        <v>204654653</v>
      </c>
      <c r="F174" s="16">
        <f>INDEX(SAS!$A$2:$F$328,MATCH(AdjustedAdditionalPropertyTaxLe!$B174,SAS!$B$2:$B$328,0),6)</f>
        <v>151705</v>
      </c>
      <c r="G174" s="17">
        <f t="shared" si="16"/>
        <v>0.74126999999999998</v>
      </c>
      <c r="H174" s="4"/>
      <c r="I174" s="18">
        <f t="shared" si="13"/>
        <v>0</v>
      </c>
      <c r="J174" s="19">
        <f t="shared" si="14"/>
        <v>0</v>
      </c>
      <c r="K174" s="4"/>
      <c r="L174" s="18">
        <f t="shared" si="15"/>
        <v>0.74126999999999998</v>
      </c>
      <c r="O174" s="46">
        <v>0</v>
      </c>
      <c r="P174" s="49">
        <f t="shared" si="17"/>
        <v>0</v>
      </c>
      <c r="R174" s="3" t="str">
        <f t="shared" si="18"/>
        <v/>
      </c>
    </row>
    <row r="175" spans="1:18" x14ac:dyDescent="0.2">
      <c r="A175" s="37">
        <f>SAS!A168</f>
        <v>2020</v>
      </c>
      <c r="B175" s="45" t="str">
        <f>SAS!B168</f>
        <v>3906</v>
      </c>
      <c r="C175" s="42" t="str">
        <f>INDEX(SAS!$A$2:$F$328,MATCH(AdjustedAdditionalPropertyTaxLe!$B175,SAS!$B$2:$B$328,0),3)</f>
        <v>3906</v>
      </c>
      <c r="D175" s="16" t="str">
        <f>INDEX(SAS!$A$2:$F$328,MATCH(AdjustedAdditionalPropertyTaxLe!$B175,SAS!$B$2:$B$328,0),4)</f>
        <v>Lynnville-Sully</v>
      </c>
      <c r="E175" s="16">
        <f>INDEX(SAS!$A$2:$F$328,MATCH(AdjustedAdditionalPropertyTaxLe!$B175,SAS!$B$2:$B$328,0),5)</f>
        <v>211615448</v>
      </c>
      <c r="F175" s="16">
        <f>INDEX(SAS!$A$2:$F$328,MATCH(AdjustedAdditionalPropertyTaxLe!$B175,SAS!$B$2:$B$328,0),6)</f>
        <v>409557</v>
      </c>
      <c r="G175" s="17">
        <f t="shared" si="16"/>
        <v>1.9353800000000001</v>
      </c>
      <c r="H175" s="4"/>
      <c r="I175" s="18">
        <f t="shared" si="13"/>
        <v>0</v>
      </c>
      <c r="J175" s="19">
        <f t="shared" si="14"/>
        <v>0</v>
      </c>
      <c r="K175" s="4"/>
      <c r="L175" s="18">
        <f t="shared" si="15"/>
        <v>1.9353800000000001</v>
      </c>
      <c r="O175" s="46">
        <v>0</v>
      </c>
      <c r="P175" s="49">
        <f t="shared" si="17"/>
        <v>0</v>
      </c>
      <c r="R175" s="3" t="str">
        <f t="shared" si="18"/>
        <v/>
      </c>
    </row>
    <row r="176" spans="1:18" x14ac:dyDescent="0.2">
      <c r="A176" s="37">
        <f>SAS!A169</f>
        <v>2020</v>
      </c>
      <c r="B176" s="45" t="str">
        <f>SAS!B169</f>
        <v>4419</v>
      </c>
      <c r="C176" s="42" t="str">
        <f>INDEX(SAS!$A$2:$F$328,MATCH(AdjustedAdditionalPropertyTaxLe!$B176,SAS!$B$2:$B$328,0),3)</f>
        <v>4419</v>
      </c>
      <c r="D176" s="16" t="str">
        <f>INDEX(SAS!$A$2:$F$328,MATCH(AdjustedAdditionalPropertyTaxLe!$B176,SAS!$B$2:$B$328,0),4)</f>
        <v>MFL Mar Mac</v>
      </c>
      <c r="E176" s="16">
        <f>INDEX(SAS!$A$2:$F$328,MATCH(AdjustedAdditionalPropertyTaxLe!$B176,SAS!$B$2:$B$328,0),5)</f>
        <v>273971149</v>
      </c>
      <c r="F176" s="16">
        <f>INDEX(SAS!$A$2:$F$328,MATCH(AdjustedAdditionalPropertyTaxLe!$B176,SAS!$B$2:$B$328,0),6)</f>
        <v>674649</v>
      </c>
      <c r="G176" s="17">
        <f t="shared" si="16"/>
        <v>2.4624799999999998</v>
      </c>
      <c r="H176" s="4"/>
      <c r="I176" s="18">
        <f t="shared" si="13"/>
        <v>0</v>
      </c>
      <c r="J176" s="19">
        <f t="shared" si="14"/>
        <v>0</v>
      </c>
      <c r="K176" s="4"/>
      <c r="L176" s="18">
        <f t="shared" si="15"/>
        <v>2.4624799999999998</v>
      </c>
      <c r="O176" s="46">
        <v>0</v>
      </c>
      <c r="P176" s="49">
        <f t="shared" si="17"/>
        <v>0</v>
      </c>
      <c r="R176" s="3" t="str">
        <f t="shared" si="18"/>
        <v/>
      </c>
    </row>
    <row r="177" spans="1:18" x14ac:dyDescent="0.2">
      <c r="A177" s="37">
        <f>SAS!A170</f>
        <v>2020</v>
      </c>
      <c r="B177" s="45" t="str">
        <f>SAS!B170</f>
        <v>3942</v>
      </c>
      <c r="C177" s="42" t="str">
        <f>INDEX(SAS!$A$2:$F$328,MATCH(AdjustedAdditionalPropertyTaxLe!$B177,SAS!$B$2:$B$328,0),3)</f>
        <v>3942</v>
      </c>
      <c r="D177" s="16" t="str">
        <f>INDEX(SAS!$A$2:$F$328,MATCH(AdjustedAdditionalPropertyTaxLe!$B177,SAS!$B$2:$B$328,0),4)</f>
        <v>Madrid</v>
      </c>
      <c r="E177" s="16">
        <f>INDEX(SAS!$A$2:$F$328,MATCH(AdjustedAdditionalPropertyTaxLe!$B177,SAS!$B$2:$B$328,0),5)</f>
        <v>146138541</v>
      </c>
      <c r="F177" s="16">
        <f>INDEX(SAS!$A$2:$F$328,MATCH(AdjustedAdditionalPropertyTaxLe!$B177,SAS!$B$2:$B$328,0),6)</f>
        <v>565253</v>
      </c>
      <c r="G177" s="17">
        <f t="shared" si="16"/>
        <v>3.8679299999999999</v>
      </c>
      <c r="H177" s="4"/>
      <c r="I177" s="18">
        <f t="shared" si="13"/>
        <v>0.96189999999999998</v>
      </c>
      <c r="J177" s="19">
        <f t="shared" si="14"/>
        <v>140571</v>
      </c>
      <c r="K177" s="4"/>
      <c r="L177" s="18">
        <f t="shared" si="15"/>
        <v>2.9060299999999999</v>
      </c>
      <c r="O177" s="46">
        <v>140524</v>
      </c>
      <c r="P177" s="49">
        <f t="shared" si="17"/>
        <v>47</v>
      </c>
      <c r="Q177" s="34" t="s">
        <v>695</v>
      </c>
      <c r="R177" s="3" t="e">
        <f t="shared" si="18"/>
        <v>#N/A</v>
      </c>
    </row>
    <row r="178" spans="1:18" x14ac:dyDescent="0.2">
      <c r="A178" s="37">
        <f>SAS!A171</f>
        <v>2020</v>
      </c>
      <c r="B178" s="45" t="str">
        <f>SAS!B171</f>
        <v>4023</v>
      </c>
      <c r="C178" s="42" t="str">
        <f>INDEX(SAS!$A$2:$F$328,MATCH(AdjustedAdditionalPropertyTaxLe!$B178,SAS!$B$2:$B$328,0),3)</f>
        <v>4023</v>
      </c>
      <c r="D178" s="16" t="str">
        <f>INDEX(SAS!$A$2:$F$328,MATCH(AdjustedAdditionalPropertyTaxLe!$B178,SAS!$B$2:$B$328,0),4)</f>
        <v>Manson-Northwest Webster</v>
      </c>
      <c r="E178" s="16">
        <f>INDEX(SAS!$A$2:$F$328,MATCH(AdjustedAdditionalPropertyTaxLe!$B178,SAS!$B$2:$B$328,0),5)</f>
        <v>383852317</v>
      </c>
      <c r="F178" s="16">
        <f>INDEX(SAS!$A$2:$F$328,MATCH(AdjustedAdditionalPropertyTaxLe!$B178,SAS!$B$2:$B$328,0),6)</f>
        <v>545046</v>
      </c>
      <c r="G178" s="17">
        <f t="shared" si="16"/>
        <v>1.41994</v>
      </c>
      <c r="H178" s="4"/>
      <c r="I178" s="18">
        <f t="shared" si="13"/>
        <v>0</v>
      </c>
      <c r="J178" s="19">
        <f t="shared" si="14"/>
        <v>0</v>
      </c>
      <c r="K178" s="4"/>
      <c r="L178" s="18">
        <f t="shared" si="15"/>
        <v>1.41994</v>
      </c>
      <c r="O178" s="46">
        <v>0</v>
      </c>
      <c r="P178" s="49">
        <f t="shared" si="17"/>
        <v>0</v>
      </c>
      <c r="R178" s="3" t="str">
        <f t="shared" si="18"/>
        <v/>
      </c>
    </row>
    <row r="179" spans="1:18" x14ac:dyDescent="0.2">
      <c r="A179" s="37">
        <f>SAS!A172</f>
        <v>2020</v>
      </c>
      <c r="B179" s="45" t="str">
        <f>SAS!B172</f>
        <v>4033</v>
      </c>
      <c r="C179" s="42" t="str">
        <f>INDEX(SAS!$A$2:$F$328,MATCH(AdjustedAdditionalPropertyTaxLe!$B179,SAS!$B$2:$B$328,0),3)</f>
        <v>4033</v>
      </c>
      <c r="D179" s="16" t="str">
        <f>INDEX(SAS!$A$2:$F$328,MATCH(AdjustedAdditionalPropertyTaxLe!$B179,SAS!$B$2:$B$328,0),4)</f>
        <v>Maple Valley-Anthon Oto</v>
      </c>
      <c r="E179" s="16">
        <f>INDEX(SAS!$A$2:$F$328,MATCH(AdjustedAdditionalPropertyTaxLe!$B179,SAS!$B$2:$B$328,0),5)</f>
        <v>369375467</v>
      </c>
      <c r="F179" s="16">
        <f>INDEX(SAS!$A$2:$F$328,MATCH(AdjustedAdditionalPropertyTaxLe!$B179,SAS!$B$2:$B$328,0),6)</f>
        <v>533327</v>
      </c>
      <c r="G179" s="17">
        <f t="shared" si="16"/>
        <v>1.4438599999999999</v>
      </c>
      <c r="H179" s="4"/>
      <c r="I179" s="18">
        <f t="shared" si="13"/>
        <v>0</v>
      </c>
      <c r="J179" s="19">
        <f t="shared" si="14"/>
        <v>0</v>
      </c>
      <c r="K179" s="4"/>
      <c r="L179" s="18">
        <f t="shared" si="15"/>
        <v>1.4438599999999999</v>
      </c>
      <c r="O179" s="46">
        <v>0</v>
      </c>
      <c r="P179" s="49">
        <f t="shared" si="17"/>
        <v>0</v>
      </c>
      <c r="R179" s="3" t="str">
        <f t="shared" si="18"/>
        <v/>
      </c>
    </row>
    <row r="180" spans="1:18" x14ac:dyDescent="0.2">
      <c r="A180" s="37">
        <f>SAS!A173</f>
        <v>2020</v>
      </c>
      <c r="B180" s="45" t="str">
        <f>SAS!B173</f>
        <v>4041</v>
      </c>
      <c r="C180" s="42" t="str">
        <f>INDEX(SAS!$A$2:$F$328,MATCH(AdjustedAdditionalPropertyTaxLe!$B180,SAS!$B$2:$B$328,0),3)</f>
        <v>4041</v>
      </c>
      <c r="D180" s="16" t="str">
        <f>INDEX(SAS!$A$2:$F$328,MATCH(AdjustedAdditionalPropertyTaxLe!$B180,SAS!$B$2:$B$328,0),4)</f>
        <v>Maquoketa</v>
      </c>
      <c r="E180" s="16">
        <f>INDEX(SAS!$A$2:$F$328,MATCH(AdjustedAdditionalPropertyTaxLe!$B180,SAS!$B$2:$B$328,0),5)</f>
        <v>419237055</v>
      </c>
      <c r="F180" s="16">
        <f>INDEX(SAS!$A$2:$F$328,MATCH(AdjustedAdditionalPropertyTaxLe!$B180,SAS!$B$2:$B$328,0),6)</f>
        <v>1251642</v>
      </c>
      <c r="G180" s="17">
        <f t="shared" si="16"/>
        <v>2.9855200000000002</v>
      </c>
      <c r="H180" s="4"/>
      <c r="I180" s="18">
        <f t="shared" si="13"/>
        <v>7.9490000000000283E-2</v>
      </c>
      <c r="J180" s="19">
        <f t="shared" si="14"/>
        <v>33325</v>
      </c>
      <c r="K180" s="4"/>
      <c r="L180" s="18">
        <f t="shared" si="15"/>
        <v>2.9060299999999999</v>
      </c>
      <c r="O180" s="46">
        <v>32805</v>
      </c>
      <c r="P180" s="49">
        <f t="shared" si="17"/>
        <v>520</v>
      </c>
      <c r="R180" s="3" t="e">
        <f t="shared" si="18"/>
        <v>#N/A</v>
      </c>
    </row>
    <row r="181" spans="1:18" x14ac:dyDescent="0.2">
      <c r="A181" s="37">
        <f>SAS!A174</f>
        <v>2020</v>
      </c>
      <c r="B181" s="45" t="str">
        <f>SAS!B174</f>
        <v>4043</v>
      </c>
      <c r="C181" s="42" t="str">
        <f>INDEX(SAS!$A$2:$F$328,MATCH(AdjustedAdditionalPropertyTaxLe!$B181,SAS!$B$2:$B$328,0),3)</f>
        <v>4043</v>
      </c>
      <c r="D181" s="16" t="str">
        <f>INDEX(SAS!$A$2:$F$328,MATCH(AdjustedAdditionalPropertyTaxLe!$B181,SAS!$B$2:$B$328,0),4)</f>
        <v>Maquoketa Valley</v>
      </c>
      <c r="E181" s="16">
        <f>INDEX(SAS!$A$2:$F$328,MATCH(AdjustedAdditionalPropertyTaxLe!$B181,SAS!$B$2:$B$328,0),5)</f>
        <v>357308285</v>
      </c>
      <c r="F181" s="16">
        <f>INDEX(SAS!$A$2:$F$328,MATCH(AdjustedAdditionalPropertyTaxLe!$B181,SAS!$B$2:$B$328,0),6)</f>
        <v>596626</v>
      </c>
      <c r="G181" s="17">
        <f t="shared" si="16"/>
        <v>1.66978</v>
      </c>
      <c r="H181" s="4"/>
      <c r="I181" s="18">
        <f t="shared" si="13"/>
        <v>0</v>
      </c>
      <c r="J181" s="19">
        <f t="shared" si="14"/>
        <v>0</v>
      </c>
      <c r="K181" s="4"/>
      <c r="L181" s="18">
        <f t="shared" si="15"/>
        <v>1.66978</v>
      </c>
      <c r="O181" s="46">
        <v>0</v>
      </c>
      <c r="P181" s="49">
        <f t="shared" si="17"/>
        <v>0</v>
      </c>
      <c r="R181" s="3" t="str">
        <f t="shared" si="18"/>
        <v/>
      </c>
    </row>
    <row r="182" spans="1:18" x14ac:dyDescent="0.2">
      <c r="A182" s="37">
        <f>SAS!A175</f>
        <v>2020</v>
      </c>
      <c r="B182" s="45" t="str">
        <f>SAS!B175</f>
        <v>4068</v>
      </c>
      <c r="C182" s="42" t="str">
        <f>INDEX(SAS!$A$2:$F$328,MATCH(AdjustedAdditionalPropertyTaxLe!$B182,SAS!$B$2:$B$328,0),3)</f>
        <v>4068</v>
      </c>
      <c r="D182" s="16" t="str">
        <f>INDEX(SAS!$A$2:$F$328,MATCH(AdjustedAdditionalPropertyTaxLe!$B182,SAS!$B$2:$B$328,0),4)</f>
        <v>Marcus-Meriden Cleghorn</v>
      </c>
      <c r="E182" s="16">
        <f>INDEX(SAS!$A$2:$F$328,MATCH(AdjustedAdditionalPropertyTaxLe!$B182,SAS!$B$2:$B$328,0),5)</f>
        <v>340651701</v>
      </c>
      <c r="F182" s="16">
        <f>INDEX(SAS!$A$2:$F$328,MATCH(AdjustedAdditionalPropertyTaxLe!$B182,SAS!$B$2:$B$328,0),6)</f>
        <v>375813</v>
      </c>
      <c r="G182" s="17">
        <f t="shared" si="16"/>
        <v>1.1032200000000001</v>
      </c>
      <c r="H182" s="4"/>
      <c r="I182" s="18">
        <f t="shared" si="13"/>
        <v>0</v>
      </c>
      <c r="J182" s="19">
        <f t="shared" si="14"/>
        <v>0</v>
      </c>
      <c r="K182" s="4"/>
      <c r="L182" s="18">
        <f t="shared" si="15"/>
        <v>1.1032200000000001</v>
      </c>
      <c r="O182" s="46">
        <v>0</v>
      </c>
      <c r="P182" s="49">
        <f t="shared" si="17"/>
        <v>0</v>
      </c>
      <c r="R182" s="3" t="str">
        <f t="shared" si="18"/>
        <v/>
      </c>
    </row>
    <row r="183" spans="1:18" x14ac:dyDescent="0.2">
      <c r="A183" s="37">
        <f>SAS!A176</f>
        <v>2020</v>
      </c>
      <c r="B183" s="45" t="str">
        <f>SAS!B176</f>
        <v>4086</v>
      </c>
      <c r="C183" s="42" t="str">
        <f>INDEX(SAS!$A$2:$F$328,MATCH(AdjustedAdditionalPropertyTaxLe!$B183,SAS!$B$2:$B$328,0),3)</f>
        <v>4086</v>
      </c>
      <c r="D183" s="16" t="str">
        <f>INDEX(SAS!$A$2:$F$328,MATCH(AdjustedAdditionalPropertyTaxLe!$B183,SAS!$B$2:$B$328,0),4)</f>
        <v>Marion</v>
      </c>
      <c r="E183" s="16">
        <f>INDEX(SAS!$A$2:$F$328,MATCH(AdjustedAdditionalPropertyTaxLe!$B183,SAS!$B$2:$B$328,0),5)</f>
        <v>461650405</v>
      </c>
      <c r="F183" s="16">
        <f>INDEX(SAS!$A$2:$F$328,MATCH(AdjustedAdditionalPropertyTaxLe!$B183,SAS!$B$2:$B$328,0),6)</f>
        <v>1639712</v>
      </c>
      <c r="G183" s="17">
        <f t="shared" si="16"/>
        <v>3.55185</v>
      </c>
      <c r="H183" s="4"/>
      <c r="I183" s="18">
        <f t="shared" si="13"/>
        <v>0.64582000000000006</v>
      </c>
      <c r="J183" s="19">
        <f t="shared" si="14"/>
        <v>298143</v>
      </c>
      <c r="K183" s="4"/>
      <c r="L183" s="18">
        <f t="shared" si="15"/>
        <v>2.9060299999999999</v>
      </c>
      <c r="O183" s="46">
        <v>297774</v>
      </c>
      <c r="P183" s="49">
        <f t="shared" si="17"/>
        <v>369</v>
      </c>
      <c r="R183" s="3" t="e">
        <f t="shared" si="18"/>
        <v>#N/A</v>
      </c>
    </row>
    <row r="184" spans="1:18" x14ac:dyDescent="0.2">
      <c r="A184" s="37">
        <f>SAS!A177</f>
        <v>2020</v>
      </c>
      <c r="B184" s="45" t="str">
        <f>SAS!B177</f>
        <v>4104</v>
      </c>
      <c r="C184" s="42" t="str">
        <f>INDEX(SAS!$A$2:$F$328,MATCH(AdjustedAdditionalPropertyTaxLe!$B184,SAS!$B$2:$B$328,0),3)</f>
        <v>4104</v>
      </c>
      <c r="D184" s="16" t="str">
        <f>INDEX(SAS!$A$2:$F$328,MATCH(AdjustedAdditionalPropertyTaxLe!$B184,SAS!$B$2:$B$328,0),4)</f>
        <v>Marshalltown</v>
      </c>
      <c r="E184" s="16">
        <f>INDEX(SAS!$A$2:$F$328,MATCH(AdjustedAdditionalPropertyTaxLe!$B184,SAS!$B$2:$B$328,0),5)</f>
        <v>1097933441</v>
      </c>
      <c r="F184" s="16">
        <f>INDEX(SAS!$A$2:$F$328,MATCH(AdjustedAdditionalPropertyTaxLe!$B184,SAS!$B$2:$B$328,0),6)</f>
        <v>4751315</v>
      </c>
      <c r="G184" s="17">
        <f t="shared" si="16"/>
        <v>4.3275100000000002</v>
      </c>
      <c r="H184" s="4"/>
      <c r="I184" s="18">
        <f t="shared" si="13"/>
        <v>1.4214800000000003</v>
      </c>
      <c r="J184" s="19">
        <f t="shared" si="14"/>
        <v>1560690</v>
      </c>
      <c r="K184" s="4"/>
      <c r="L184" s="18">
        <f t="shared" si="15"/>
        <v>2.9060299999999999</v>
      </c>
      <c r="O184" s="46">
        <v>1560471</v>
      </c>
      <c r="P184" s="49">
        <f t="shared" si="17"/>
        <v>219</v>
      </c>
      <c r="R184" s="3" t="e">
        <f t="shared" si="18"/>
        <v>#N/A</v>
      </c>
    </row>
    <row r="185" spans="1:18" x14ac:dyDescent="0.2">
      <c r="A185" s="37">
        <f>SAS!A178</f>
        <v>2020</v>
      </c>
      <c r="B185" s="45" t="str">
        <f>SAS!B178</f>
        <v>4122</v>
      </c>
      <c r="C185" s="42" t="str">
        <f>INDEX(SAS!$A$2:$F$328,MATCH(AdjustedAdditionalPropertyTaxLe!$B185,SAS!$B$2:$B$328,0),3)</f>
        <v>4122</v>
      </c>
      <c r="D185" s="16" t="str">
        <f>INDEX(SAS!$A$2:$F$328,MATCH(AdjustedAdditionalPropertyTaxLe!$B185,SAS!$B$2:$B$328,0),4)</f>
        <v>Martensdale-St Marys</v>
      </c>
      <c r="E185" s="16">
        <f>INDEX(SAS!$A$2:$F$328,MATCH(AdjustedAdditionalPropertyTaxLe!$B185,SAS!$B$2:$B$328,0),5)</f>
        <v>178003004</v>
      </c>
      <c r="F185" s="16">
        <f>INDEX(SAS!$A$2:$F$328,MATCH(AdjustedAdditionalPropertyTaxLe!$B185,SAS!$B$2:$B$328,0),6)</f>
        <v>435528</v>
      </c>
      <c r="G185" s="17">
        <f t="shared" si="16"/>
        <v>2.4467500000000002</v>
      </c>
      <c r="H185" s="4"/>
      <c r="I185" s="18">
        <f t="shared" si="13"/>
        <v>0</v>
      </c>
      <c r="J185" s="19">
        <f t="shared" si="14"/>
        <v>0</v>
      </c>
      <c r="K185" s="4"/>
      <c r="L185" s="18">
        <f t="shared" si="15"/>
        <v>2.4467500000000002</v>
      </c>
      <c r="O185" s="46">
        <v>0</v>
      </c>
      <c r="P185" s="49">
        <f t="shared" si="17"/>
        <v>0</v>
      </c>
      <c r="R185" s="3" t="str">
        <f t="shared" si="18"/>
        <v/>
      </c>
    </row>
    <row r="186" spans="1:18" x14ac:dyDescent="0.2">
      <c r="A186" s="37">
        <f>SAS!A179</f>
        <v>2020</v>
      </c>
      <c r="B186" s="45" t="str">
        <f>SAS!B179</f>
        <v>4131</v>
      </c>
      <c r="C186" s="42" t="str">
        <f>INDEX(SAS!$A$2:$F$328,MATCH(AdjustedAdditionalPropertyTaxLe!$B186,SAS!$B$2:$B$328,0),3)</f>
        <v>4131</v>
      </c>
      <c r="D186" s="16" t="str">
        <f>INDEX(SAS!$A$2:$F$328,MATCH(AdjustedAdditionalPropertyTaxLe!$B186,SAS!$B$2:$B$328,0),4)</f>
        <v>Mason City</v>
      </c>
      <c r="E186" s="16">
        <f>INDEX(SAS!$A$2:$F$328,MATCH(AdjustedAdditionalPropertyTaxLe!$B186,SAS!$B$2:$B$328,0),5)</f>
        <v>1329674914</v>
      </c>
      <c r="F186" s="16">
        <f>INDEX(SAS!$A$2:$F$328,MATCH(AdjustedAdditionalPropertyTaxLe!$B186,SAS!$B$2:$B$328,0),6)</f>
        <v>3203907</v>
      </c>
      <c r="G186" s="17">
        <f t="shared" si="16"/>
        <v>2.4095399999999998</v>
      </c>
      <c r="H186" s="4"/>
      <c r="I186" s="18">
        <f t="shared" si="13"/>
        <v>0</v>
      </c>
      <c r="J186" s="19">
        <f t="shared" si="14"/>
        <v>0</v>
      </c>
      <c r="K186" s="4"/>
      <c r="L186" s="18">
        <f t="shared" si="15"/>
        <v>2.4095399999999998</v>
      </c>
      <c r="O186" s="46">
        <v>0</v>
      </c>
      <c r="P186" s="49">
        <f t="shared" si="17"/>
        <v>0</v>
      </c>
      <c r="R186" s="3" t="str">
        <f t="shared" si="18"/>
        <v/>
      </c>
    </row>
    <row r="187" spans="1:18" x14ac:dyDescent="0.2">
      <c r="A187" s="37">
        <f>SAS!A180</f>
        <v>2020</v>
      </c>
      <c r="B187" s="45" t="str">
        <f>SAS!B180</f>
        <v>4203</v>
      </c>
      <c r="C187" s="42" t="str">
        <f>INDEX(SAS!$A$2:$F$328,MATCH(AdjustedAdditionalPropertyTaxLe!$B187,SAS!$B$2:$B$328,0),3)</f>
        <v>4203</v>
      </c>
      <c r="D187" s="16" t="str">
        <f>INDEX(SAS!$A$2:$F$328,MATCH(AdjustedAdditionalPropertyTaxLe!$B187,SAS!$B$2:$B$328,0),4)</f>
        <v>Mediapolis</v>
      </c>
      <c r="E187" s="16">
        <f>INDEX(SAS!$A$2:$F$328,MATCH(AdjustedAdditionalPropertyTaxLe!$B187,SAS!$B$2:$B$328,0),5)</f>
        <v>330863583</v>
      </c>
      <c r="F187" s="16">
        <f>INDEX(SAS!$A$2:$F$328,MATCH(AdjustedAdditionalPropertyTaxLe!$B187,SAS!$B$2:$B$328,0),6)</f>
        <v>683625</v>
      </c>
      <c r="G187" s="17">
        <f t="shared" si="16"/>
        <v>2.0661800000000001</v>
      </c>
      <c r="H187" s="4"/>
      <c r="I187" s="18">
        <f t="shared" si="13"/>
        <v>0</v>
      </c>
      <c r="J187" s="19">
        <f t="shared" si="14"/>
        <v>0</v>
      </c>
      <c r="K187" s="4"/>
      <c r="L187" s="18">
        <f t="shared" si="15"/>
        <v>2.0661800000000001</v>
      </c>
      <c r="O187" s="46">
        <v>0</v>
      </c>
      <c r="P187" s="49">
        <f t="shared" si="17"/>
        <v>0</v>
      </c>
      <c r="R187" s="3" t="str">
        <f t="shared" si="18"/>
        <v/>
      </c>
    </row>
    <row r="188" spans="1:18" x14ac:dyDescent="0.2">
      <c r="A188" s="37">
        <f>SAS!A181</f>
        <v>2020</v>
      </c>
      <c r="B188" s="45" t="str">
        <f>SAS!B181</f>
        <v>4212</v>
      </c>
      <c r="C188" s="42" t="str">
        <f>INDEX(SAS!$A$2:$F$328,MATCH(AdjustedAdditionalPropertyTaxLe!$B188,SAS!$B$2:$B$328,0),3)</f>
        <v>4212</v>
      </c>
      <c r="D188" s="16" t="str">
        <f>INDEX(SAS!$A$2:$F$328,MATCH(AdjustedAdditionalPropertyTaxLe!$B188,SAS!$B$2:$B$328,0),4)</f>
        <v>Melcher-Dallas</v>
      </c>
      <c r="E188" s="16">
        <f>INDEX(SAS!$A$2:$F$328,MATCH(AdjustedAdditionalPropertyTaxLe!$B188,SAS!$B$2:$B$328,0),5)</f>
        <v>77970972</v>
      </c>
      <c r="F188" s="16">
        <f>INDEX(SAS!$A$2:$F$328,MATCH(AdjustedAdditionalPropertyTaxLe!$B188,SAS!$B$2:$B$328,0),6)</f>
        <v>303538</v>
      </c>
      <c r="G188" s="17">
        <f t="shared" si="16"/>
        <v>3.89296</v>
      </c>
      <c r="H188" s="4"/>
      <c r="I188" s="18">
        <f t="shared" si="13"/>
        <v>0.98693000000000008</v>
      </c>
      <c r="J188" s="19">
        <f t="shared" si="14"/>
        <v>76952</v>
      </c>
      <c r="K188" s="4"/>
      <c r="L188" s="18">
        <f t="shared" si="15"/>
        <v>2.9060299999999999</v>
      </c>
      <c r="O188" s="46">
        <v>77005</v>
      </c>
      <c r="P188" s="49">
        <f t="shared" si="17"/>
        <v>-53</v>
      </c>
      <c r="R188" s="3" t="e">
        <f t="shared" si="18"/>
        <v>#N/A</v>
      </c>
    </row>
    <row r="189" spans="1:18" x14ac:dyDescent="0.2">
      <c r="A189" s="37">
        <f>SAS!A182</f>
        <v>2020</v>
      </c>
      <c r="B189" s="45" t="str">
        <f>SAS!B182</f>
        <v>4271</v>
      </c>
      <c r="C189" s="42" t="str">
        <f>INDEX(SAS!$A$2:$F$328,MATCH(AdjustedAdditionalPropertyTaxLe!$B189,SAS!$B$2:$B$328,0),3)</f>
        <v>4271</v>
      </c>
      <c r="D189" s="16" t="str">
        <f>INDEX(SAS!$A$2:$F$328,MATCH(AdjustedAdditionalPropertyTaxLe!$B189,SAS!$B$2:$B$328,0),4)</f>
        <v>Mid-Prairie</v>
      </c>
      <c r="E189" s="16">
        <f>INDEX(SAS!$A$2:$F$328,MATCH(AdjustedAdditionalPropertyTaxLe!$B189,SAS!$B$2:$B$328,0),5)</f>
        <v>496762819</v>
      </c>
      <c r="F189" s="16">
        <f>INDEX(SAS!$A$2:$F$328,MATCH(AdjustedAdditionalPropertyTaxLe!$B189,SAS!$B$2:$B$328,0),6)</f>
        <v>1098507</v>
      </c>
      <c r="G189" s="17">
        <f t="shared" si="16"/>
        <v>2.2113299999999998</v>
      </c>
      <c r="H189" s="4"/>
      <c r="I189" s="18">
        <f t="shared" si="13"/>
        <v>0</v>
      </c>
      <c r="J189" s="19">
        <f t="shared" si="14"/>
        <v>0</v>
      </c>
      <c r="K189" s="4"/>
      <c r="L189" s="18">
        <f t="shared" si="15"/>
        <v>2.2113299999999998</v>
      </c>
      <c r="O189" s="46">
        <v>0</v>
      </c>
      <c r="P189" s="49">
        <f t="shared" si="17"/>
        <v>0</v>
      </c>
      <c r="R189" s="3" t="str">
        <f t="shared" si="18"/>
        <v/>
      </c>
    </row>
    <row r="190" spans="1:18" x14ac:dyDescent="0.2">
      <c r="A190" s="37">
        <f>SAS!A183</f>
        <v>2020</v>
      </c>
      <c r="B190" s="45" t="str">
        <f>SAS!B183</f>
        <v>4269</v>
      </c>
      <c r="C190" s="42" t="str">
        <f>INDEX(SAS!$A$2:$F$328,MATCH(AdjustedAdditionalPropertyTaxLe!$B190,SAS!$B$2:$B$328,0),3)</f>
        <v>4269</v>
      </c>
      <c r="D190" s="16" t="str">
        <f>INDEX(SAS!$A$2:$F$328,MATCH(AdjustedAdditionalPropertyTaxLe!$B190,SAS!$B$2:$B$328,0),4)</f>
        <v>Midland</v>
      </c>
      <c r="E190" s="16">
        <f>INDEX(SAS!$A$2:$F$328,MATCH(AdjustedAdditionalPropertyTaxLe!$B190,SAS!$B$2:$B$328,0),5)</f>
        <v>271151883</v>
      </c>
      <c r="F190" s="16">
        <f>INDEX(SAS!$A$2:$F$328,MATCH(AdjustedAdditionalPropertyTaxLe!$B190,SAS!$B$2:$B$328,0),6)</f>
        <v>483729</v>
      </c>
      <c r="G190" s="17">
        <f t="shared" si="16"/>
        <v>1.7839799999999999</v>
      </c>
      <c r="H190" s="4"/>
      <c r="I190" s="18">
        <f t="shared" si="13"/>
        <v>0</v>
      </c>
      <c r="J190" s="19">
        <f t="shared" si="14"/>
        <v>0</v>
      </c>
      <c r="K190" s="4"/>
      <c r="L190" s="18">
        <f t="shared" si="15"/>
        <v>1.7839799999999999</v>
      </c>
      <c r="O190" s="46">
        <v>0</v>
      </c>
      <c r="P190" s="49">
        <f t="shared" si="17"/>
        <v>0</v>
      </c>
      <c r="R190" s="3" t="str">
        <f t="shared" si="18"/>
        <v/>
      </c>
    </row>
    <row r="191" spans="1:18" x14ac:dyDescent="0.2">
      <c r="A191" s="37">
        <f>SAS!A184</f>
        <v>2020</v>
      </c>
      <c r="B191" s="45" t="str">
        <f>SAS!B184</f>
        <v>4356</v>
      </c>
      <c r="C191" s="42" t="str">
        <f>INDEX(SAS!$A$2:$F$328,MATCH(AdjustedAdditionalPropertyTaxLe!$B191,SAS!$B$2:$B$328,0),3)</f>
        <v>4356</v>
      </c>
      <c r="D191" s="16" t="str">
        <f>INDEX(SAS!$A$2:$F$328,MATCH(AdjustedAdditionalPropertyTaxLe!$B191,SAS!$B$2:$B$328,0),4)</f>
        <v>Missouri Valley</v>
      </c>
      <c r="E191" s="16">
        <f>INDEX(SAS!$A$2:$F$328,MATCH(AdjustedAdditionalPropertyTaxLe!$B191,SAS!$B$2:$B$328,0),5)</f>
        <v>296888775</v>
      </c>
      <c r="F191" s="16">
        <f>INDEX(SAS!$A$2:$F$328,MATCH(AdjustedAdditionalPropertyTaxLe!$B191,SAS!$B$2:$B$328,0),6)</f>
        <v>719583</v>
      </c>
      <c r="G191" s="17">
        <f t="shared" si="16"/>
        <v>2.4237500000000001</v>
      </c>
      <c r="H191" s="4"/>
      <c r="I191" s="18">
        <f t="shared" si="13"/>
        <v>0</v>
      </c>
      <c r="J191" s="19">
        <f t="shared" si="14"/>
        <v>0</v>
      </c>
      <c r="K191" s="4"/>
      <c r="L191" s="18">
        <f t="shared" si="15"/>
        <v>2.4237500000000001</v>
      </c>
      <c r="O191" s="46">
        <v>0</v>
      </c>
      <c r="P191" s="49">
        <f t="shared" si="17"/>
        <v>0</v>
      </c>
      <c r="R191" s="3" t="str">
        <f t="shared" si="18"/>
        <v/>
      </c>
    </row>
    <row r="192" spans="1:18" x14ac:dyDescent="0.2">
      <c r="A192" s="37">
        <f>SAS!A185</f>
        <v>2020</v>
      </c>
      <c r="B192" s="45" t="str">
        <f>SAS!B185</f>
        <v>4149</v>
      </c>
      <c r="C192" s="42" t="str">
        <f>INDEX(SAS!$A$2:$F$328,MATCH(AdjustedAdditionalPropertyTaxLe!$B192,SAS!$B$2:$B$328,0),3)</f>
        <v>4149</v>
      </c>
      <c r="D192" s="16" t="str">
        <f>INDEX(SAS!$A$2:$F$328,MATCH(AdjustedAdditionalPropertyTaxLe!$B192,SAS!$B$2:$B$328,0),4)</f>
        <v>Moc-Floyd Valley</v>
      </c>
      <c r="E192" s="16">
        <f>INDEX(SAS!$A$2:$F$328,MATCH(AdjustedAdditionalPropertyTaxLe!$B192,SAS!$B$2:$B$328,0),5)</f>
        <v>648735184</v>
      </c>
      <c r="F192" s="16">
        <f>INDEX(SAS!$A$2:$F$328,MATCH(AdjustedAdditionalPropertyTaxLe!$B192,SAS!$B$2:$B$328,0),6)</f>
        <v>1243242</v>
      </c>
      <c r="G192" s="17">
        <f t="shared" si="16"/>
        <v>1.9164099999999999</v>
      </c>
      <c r="H192" s="4"/>
      <c r="I192" s="18">
        <f t="shared" si="13"/>
        <v>0</v>
      </c>
      <c r="J192" s="19">
        <f t="shared" si="14"/>
        <v>0</v>
      </c>
      <c r="K192" s="4"/>
      <c r="L192" s="18">
        <f t="shared" si="15"/>
        <v>1.9164099999999999</v>
      </c>
      <c r="O192" s="46">
        <v>0</v>
      </c>
      <c r="P192" s="49">
        <f t="shared" si="17"/>
        <v>0</v>
      </c>
      <c r="R192" s="3" t="str">
        <f t="shared" si="18"/>
        <v/>
      </c>
    </row>
    <row r="193" spans="1:18" x14ac:dyDescent="0.2">
      <c r="A193" s="37">
        <f>SAS!A186</f>
        <v>2020</v>
      </c>
      <c r="B193" s="45" t="str">
        <f>SAS!B186</f>
        <v>4437</v>
      </c>
      <c r="C193" s="42" t="str">
        <f>INDEX(SAS!$A$2:$F$328,MATCH(AdjustedAdditionalPropertyTaxLe!$B193,SAS!$B$2:$B$328,0),3)</f>
        <v>4437</v>
      </c>
      <c r="D193" s="16" t="str">
        <f>INDEX(SAS!$A$2:$F$328,MATCH(AdjustedAdditionalPropertyTaxLe!$B193,SAS!$B$2:$B$328,0),4)</f>
        <v>Montezuma</v>
      </c>
      <c r="E193" s="16">
        <f>INDEX(SAS!$A$2:$F$328,MATCH(AdjustedAdditionalPropertyTaxLe!$B193,SAS!$B$2:$B$328,0),5)</f>
        <v>305827544</v>
      </c>
      <c r="F193" s="16">
        <f>INDEX(SAS!$A$2:$F$328,MATCH(AdjustedAdditionalPropertyTaxLe!$B193,SAS!$B$2:$B$328,0),6)</f>
        <v>426168</v>
      </c>
      <c r="G193" s="17">
        <f t="shared" si="16"/>
        <v>1.3934899999999999</v>
      </c>
      <c r="H193" s="4"/>
      <c r="I193" s="18">
        <f t="shared" si="13"/>
        <v>0</v>
      </c>
      <c r="J193" s="19">
        <f t="shared" si="14"/>
        <v>0</v>
      </c>
      <c r="K193" s="4"/>
      <c r="L193" s="18">
        <f t="shared" si="15"/>
        <v>1.3934899999999999</v>
      </c>
      <c r="O193" s="46">
        <v>0</v>
      </c>
      <c r="P193" s="49">
        <f t="shared" si="17"/>
        <v>0</v>
      </c>
      <c r="R193" s="3" t="str">
        <f t="shared" si="18"/>
        <v/>
      </c>
    </row>
    <row r="194" spans="1:18" x14ac:dyDescent="0.2">
      <c r="A194" s="37">
        <f>SAS!A187</f>
        <v>2020</v>
      </c>
      <c r="B194" s="45" t="str">
        <f>SAS!B187</f>
        <v>4446</v>
      </c>
      <c r="C194" s="42" t="str">
        <f>INDEX(SAS!$A$2:$F$328,MATCH(AdjustedAdditionalPropertyTaxLe!$B194,SAS!$B$2:$B$328,0),3)</f>
        <v>4446</v>
      </c>
      <c r="D194" s="16" t="str">
        <f>INDEX(SAS!$A$2:$F$328,MATCH(AdjustedAdditionalPropertyTaxLe!$B194,SAS!$B$2:$B$328,0),4)</f>
        <v>Monticello</v>
      </c>
      <c r="E194" s="16">
        <f>INDEX(SAS!$A$2:$F$328,MATCH(AdjustedAdditionalPropertyTaxLe!$B194,SAS!$B$2:$B$328,0),5)</f>
        <v>385693418</v>
      </c>
      <c r="F194" s="16">
        <f>INDEX(SAS!$A$2:$F$328,MATCH(AdjustedAdditionalPropertyTaxLe!$B194,SAS!$B$2:$B$328,0),6)</f>
        <v>837541</v>
      </c>
      <c r="G194" s="17">
        <f t="shared" si="16"/>
        <v>2.1715200000000001</v>
      </c>
      <c r="H194" s="4"/>
      <c r="I194" s="18">
        <f t="shared" si="13"/>
        <v>0</v>
      </c>
      <c r="J194" s="19">
        <f t="shared" si="14"/>
        <v>0</v>
      </c>
      <c r="K194" s="4"/>
      <c r="L194" s="18">
        <f t="shared" si="15"/>
        <v>2.1715200000000001</v>
      </c>
      <c r="O194" s="46">
        <v>0</v>
      </c>
      <c r="P194" s="49">
        <f t="shared" si="17"/>
        <v>0</v>
      </c>
      <c r="R194" s="3" t="str">
        <f t="shared" si="18"/>
        <v/>
      </c>
    </row>
    <row r="195" spans="1:18" x14ac:dyDescent="0.2">
      <c r="A195" s="37">
        <f>SAS!A188</f>
        <v>2020</v>
      </c>
      <c r="B195" s="45" t="str">
        <f>SAS!B188</f>
        <v>4491</v>
      </c>
      <c r="C195" s="42" t="str">
        <f>INDEX(SAS!$A$2:$F$328,MATCH(AdjustedAdditionalPropertyTaxLe!$B195,SAS!$B$2:$B$328,0),3)</f>
        <v>4491</v>
      </c>
      <c r="D195" s="16" t="str">
        <f>INDEX(SAS!$A$2:$F$328,MATCH(AdjustedAdditionalPropertyTaxLe!$B195,SAS!$B$2:$B$328,0),4)</f>
        <v>Moravia</v>
      </c>
      <c r="E195" s="16">
        <f>INDEX(SAS!$A$2:$F$328,MATCH(AdjustedAdditionalPropertyTaxLe!$B195,SAS!$B$2:$B$328,0),5)</f>
        <v>108325422</v>
      </c>
      <c r="F195" s="16">
        <f>INDEX(SAS!$A$2:$F$328,MATCH(AdjustedAdditionalPropertyTaxLe!$B195,SAS!$B$2:$B$328,0),6)</f>
        <v>315201</v>
      </c>
      <c r="G195" s="17">
        <f t="shared" si="16"/>
        <v>2.9097599999999999</v>
      </c>
      <c r="H195" s="4"/>
      <c r="I195" s="18">
        <f t="shared" si="13"/>
        <v>3.7300000000000111E-3</v>
      </c>
      <c r="J195" s="19">
        <f t="shared" si="14"/>
        <v>404</v>
      </c>
      <c r="K195" s="4"/>
      <c r="L195" s="18">
        <f t="shared" si="15"/>
        <v>2.9060299999999999</v>
      </c>
      <c r="O195" s="46">
        <v>456</v>
      </c>
      <c r="P195" s="49">
        <f t="shared" si="17"/>
        <v>-52</v>
      </c>
      <c r="R195" s="3" t="e">
        <f t="shared" si="18"/>
        <v>#N/A</v>
      </c>
    </row>
    <row r="196" spans="1:18" x14ac:dyDescent="0.2">
      <c r="A196" s="37">
        <f>SAS!A189</f>
        <v>2020</v>
      </c>
      <c r="B196" s="45" t="str">
        <f>SAS!B189</f>
        <v>4505</v>
      </c>
      <c r="C196" s="42" t="str">
        <f>INDEX(SAS!$A$2:$F$328,MATCH(AdjustedAdditionalPropertyTaxLe!$B196,SAS!$B$2:$B$328,0),3)</f>
        <v>4505</v>
      </c>
      <c r="D196" s="16" t="str">
        <f>INDEX(SAS!$A$2:$F$328,MATCH(AdjustedAdditionalPropertyTaxLe!$B196,SAS!$B$2:$B$328,0),4)</f>
        <v>Mormon Trail</v>
      </c>
      <c r="E196" s="16">
        <f>INDEX(SAS!$A$2:$F$328,MATCH(AdjustedAdditionalPropertyTaxLe!$B196,SAS!$B$2:$B$328,0),5)</f>
        <v>96636702</v>
      </c>
      <c r="F196" s="16">
        <f>INDEX(SAS!$A$2:$F$328,MATCH(AdjustedAdditionalPropertyTaxLe!$B196,SAS!$B$2:$B$328,0),6)</f>
        <v>233002</v>
      </c>
      <c r="G196" s="17">
        <f t="shared" si="16"/>
        <v>2.4111099999999999</v>
      </c>
      <c r="H196" s="4"/>
      <c r="I196" s="18">
        <f t="shared" si="13"/>
        <v>0</v>
      </c>
      <c r="J196" s="19">
        <f t="shared" si="14"/>
        <v>0</v>
      </c>
      <c r="K196" s="4"/>
      <c r="L196" s="18">
        <f t="shared" si="15"/>
        <v>2.4111099999999999</v>
      </c>
      <c r="O196" s="46">
        <v>0</v>
      </c>
      <c r="P196" s="49">
        <f t="shared" si="17"/>
        <v>0</v>
      </c>
      <c r="R196" s="3" t="str">
        <f t="shared" si="18"/>
        <v/>
      </c>
    </row>
    <row r="197" spans="1:18" x14ac:dyDescent="0.2">
      <c r="A197" s="37">
        <f>SAS!A190</f>
        <v>2020</v>
      </c>
      <c r="B197" s="45" t="str">
        <f>SAS!B190</f>
        <v>4509</v>
      </c>
      <c r="C197" s="42" t="str">
        <f>INDEX(SAS!$A$2:$F$328,MATCH(AdjustedAdditionalPropertyTaxLe!$B197,SAS!$B$2:$B$328,0),3)</f>
        <v>4509</v>
      </c>
      <c r="D197" s="16" t="str">
        <f>INDEX(SAS!$A$2:$F$328,MATCH(AdjustedAdditionalPropertyTaxLe!$B197,SAS!$B$2:$B$328,0),4)</f>
        <v>Morning Sun</v>
      </c>
      <c r="E197" s="16">
        <f>INDEX(SAS!$A$2:$F$328,MATCH(AdjustedAdditionalPropertyTaxLe!$B197,SAS!$B$2:$B$328,0),5)</f>
        <v>70408068</v>
      </c>
      <c r="F197" s="16">
        <f>INDEX(SAS!$A$2:$F$328,MATCH(AdjustedAdditionalPropertyTaxLe!$B197,SAS!$B$2:$B$328,0),6)</f>
        <v>184040</v>
      </c>
      <c r="G197" s="17">
        <f t="shared" si="16"/>
        <v>2.6139000000000001</v>
      </c>
      <c r="H197" s="4"/>
      <c r="I197" s="18">
        <f t="shared" si="13"/>
        <v>0</v>
      </c>
      <c r="J197" s="19">
        <f t="shared" si="14"/>
        <v>0</v>
      </c>
      <c r="K197" s="4"/>
      <c r="L197" s="18">
        <f t="shared" si="15"/>
        <v>2.6139000000000001</v>
      </c>
      <c r="O197" s="46">
        <v>0</v>
      </c>
      <c r="P197" s="49">
        <f t="shared" si="17"/>
        <v>0</v>
      </c>
      <c r="R197" s="3" t="str">
        <f t="shared" si="18"/>
        <v/>
      </c>
    </row>
    <row r="198" spans="1:18" x14ac:dyDescent="0.2">
      <c r="A198" s="37">
        <f>SAS!A191</f>
        <v>2020</v>
      </c>
      <c r="B198" s="45" t="str">
        <f>SAS!B191</f>
        <v>4518</v>
      </c>
      <c r="C198" s="42" t="str">
        <f>INDEX(SAS!$A$2:$F$328,MATCH(AdjustedAdditionalPropertyTaxLe!$B198,SAS!$B$2:$B$328,0),3)</f>
        <v>4518</v>
      </c>
      <c r="D198" s="16" t="str">
        <f>INDEX(SAS!$A$2:$F$328,MATCH(AdjustedAdditionalPropertyTaxLe!$B198,SAS!$B$2:$B$328,0),4)</f>
        <v>Moulton-Udell</v>
      </c>
      <c r="E198" s="16">
        <f>INDEX(SAS!$A$2:$F$328,MATCH(AdjustedAdditionalPropertyTaxLe!$B198,SAS!$B$2:$B$328,0),5)</f>
        <v>66300220</v>
      </c>
      <c r="F198" s="16">
        <f>INDEX(SAS!$A$2:$F$328,MATCH(AdjustedAdditionalPropertyTaxLe!$B198,SAS!$B$2:$B$328,0),6)</f>
        <v>201987</v>
      </c>
      <c r="G198" s="17">
        <f t="shared" si="16"/>
        <v>3.0465499999999999</v>
      </c>
      <c r="H198" s="4"/>
      <c r="I198" s="18">
        <f t="shared" si="13"/>
        <v>0.14051999999999998</v>
      </c>
      <c r="J198" s="19">
        <f t="shared" si="14"/>
        <v>9317</v>
      </c>
      <c r="K198" s="4"/>
      <c r="L198" s="18">
        <f t="shared" si="15"/>
        <v>2.9060299999999999</v>
      </c>
      <c r="O198" s="46">
        <v>9335</v>
      </c>
      <c r="P198" s="49">
        <f t="shared" si="17"/>
        <v>-18</v>
      </c>
      <c r="Q198" s="34" t="s">
        <v>695</v>
      </c>
      <c r="R198" s="3" t="e">
        <f t="shared" si="18"/>
        <v>#N/A</v>
      </c>
    </row>
    <row r="199" spans="1:18" x14ac:dyDescent="0.2">
      <c r="A199" s="37">
        <f>SAS!A192</f>
        <v>2020</v>
      </c>
      <c r="B199" s="45" t="str">
        <f>SAS!B192</f>
        <v>4527</v>
      </c>
      <c r="C199" s="42" t="str">
        <f>INDEX(SAS!$A$2:$F$328,MATCH(AdjustedAdditionalPropertyTaxLe!$B199,SAS!$B$2:$B$328,0),3)</f>
        <v>4527</v>
      </c>
      <c r="D199" s="16" t="str">
        <f>INDEX(SAS!$A$2:$F$328,MATCH(AdjustedAdditionalPropertyTaxLe!$B199,SAS!$B$2:$B$328,0),4)</f>
        <v>Mount Ayr</v>
      </c>
      <c r="E199" s="16">
        <f>INDEX(SAS!$A$2:$F$328,MATCH(AdjustedAdditionalPropertyTaxLe!$B199,SAS!$B$2:$B$328,0),5)</f>
        <v>282338484</v>
      </c>
      <c r="F199" s="16">
        <f>INDEX(SAS!$A$2:$F$328,MATCH(AdjustedAdditionalPropertyTaxLe!$B199,SAS!$B$2:$B$328,0),6)</f>
        <v>539183</v>
      </c>
      <c r="G199" s="17">
        <f t="shared" si="16"/>
        <v>1.9097</v>
      </c>
      <c r="H199" s="4"/>
      <c r="I199" s="18">
        <f t="shared" si="13"/>
        <v>0</v>
      </c>
      <c r="J199" s="19">
        <f t="shared" si="14"/>
        <v>0</v>
      </c>
      <c r="K199" s="4"/>
      <c r="L199" s="18">
        <f t="shared" si="15"/>
        <v>1.9097</v>
      </c>
      <c r="O199" s="46">
        <v>0</v>
      </c>
      <c r="P199" s="49">
        <f t="shared" si="17"/>
        <v>0</v>
      </c>
      <c r="R199" s="3" t="str">
        <f t="shared" si="18"/>
        <v/>
      </c>
    </row>
    <row r="200" spans="1:18" x14ac:dyDescent="0.2">
      <c r="A200" s="37">
        <f>SAS!A193</f>
        <v>2020</v>
      </c>
      <c r="B200" s="45" t="str">
        <f>SAS!B193</f>
        <v>4536</v>
      </c>
      <c r="C200" s="42" t="str">
        <f>INDEX(SAS!$A$2:$F$328,MATCH(AdjustedAdditionalPropertyTaxLe!$B200,SAS!$B$2:$B$328,0),3)</f>
        <v>4536</v>
      </c>
      <c r="D200" s="16" t="str">
        <f>INDEX(SAS!$A$2:$F$328,MATCH(AdjustedAdditionalPropertyTaxLe!$B200,SAS!$B$2:$B$328,0),4)</f>
        <v>Mount Pleasant</v>
      </c>
      <c r="E200" s="16">
        <f>INDEX(SAS!$A$2:$F$328,MATCH(AdjustedAdditionalPropertyTaxLe!$B200,SAS!$B$2:$B$328,0),5)</f>
        <v>583131393</v>
      </c>
      <c r="F200" s="16">
        <f>INDEX(SAS!$A$2:$F$328,MATCH(AdjustedAdditionalPropertyTaxLe!$B200,SAS!$B$2:$B$328,0),6)</f>
        <v>1676668</v>
      </c>
      <c r="G200" s="17">
        <f t="shared" si="16"/>
        <v>2.8752800000000001</v>
      </c>
      <c r="H200" s="4"/>
      <c r="I200" s="18">
        <f t="shared" si="13"/>
        <v>0</v>
      </c>
      <c r="J200" s="19">
        <f t="shared" si="14"/>
        <v>0</v>
      </c>
      <c r="K200" s="4"/>
      <c r="L200" s="18">
        <f t="shared" si="15"/>
        <v>2.8752800000000001</v>
      </c>
      <c r="O200" s="46">
        <v>0</v>
      </c>
      <c r="P200" s="49">
        <f t="shared" si="17"/>
        <v>0</v>
      </c>
      <c r="R200" s="3" t="str">
        <f t="shared" si="18"/>
        <v/>
      </c>
    </row>
    <row r="201" spans="1:18" x14ac:dyDescent="0.2">
      <c r="A201" s="37">
        <f>SAS!A194</f>
        <v>2020</v>
      </c>
      <c r="B201" s="45" t="str">
        <f>SAS!B194</f>
        <v>4554</v>
      </c>
      <c r="C201" s="42" t="str">
        <f>INDEX(SAS!$A$2:$F$328,MATCH(AdjustedAdditionalPropertyTaxLe!$B201,SAS!$B$2:$B$328,0),3)</f>
        <v>4554</v>
      </c>
      <c r="D201" s="16" t="str">
        <f>INDEX(SAS!$A$2:$F$328,MATCH(AdjustedAdditionalPropertyTaxLe!$B201,SAS!$B$2:$B$328,0),4)</f>
        <v>Mount Vernon</v>
      </c>
      <c r="E201" s="16">
        <f>INDEX(SAS!$A$2:$F$328,MATCH(AdjustedAdditionalPropertyTaxLe!$B201,SAS!$B$2:$B$328,0),5)</f>
        <v>310905047</v>
      </c>
      <c r="F201" s="16">
        <f>INDEX(SAS!$A$2:$F$328,MATCH(AdjustedAdditionalPropertyTaxLe!$B201,SAS!$B$2:$B$328,0),6)</f>
        <v>901061</v>
      </c>
      <c r="G201" s="17">
        <f t="shared" si="16"/>
        <v>2.89819</v>
      </c>
      <c r="H201" s="4"/>
      <c r="I201" s="18">
        <f t="shared" ref="I201:I263" si="19">IF(G201&gt;$I$7,G201-$I$7,0)</f>
        <v>0</v>
      </c>
      <c r="J201" s="19">
        <f t="shared" ref="J201:J263" si="20">ROUND(I201*$E201/1000,0)</f>
        <v>0</v>
      </c>
      <c r="K201" s="4"/>
      <c r="L201" s="18">
        <f t="shared" ref="L201:L263" si="21">G201-I201</f>
        <v>2.89819</v>
      </c>
      <c r="O201" s="46">
        <v>0</v>
      </c>
      <c r="P201" s="49">
        <f t="shared" si="17"/>
        <v>0</v>
      </c>
      <c r="R201" s="3" t="str">
        <f t="shared" si="18"/>
        <v/>
      </c>
    </row>
    <row r="202" spans="1:18" x14ac:dyDescent="0.2">
      <c r="A202" s="37">
        <f>SAS!A195</f>
        <v>2020</v>
      </c>
      <c r="B202" s="45" t="str">
        <f>SAS!B195</f>
        <v>4572</v>
      </c>
      <c r="C202" s="42" t="str">
        <f>INDEX(SAS!$A$2:$F$328,MATCH(AdjustedAdditionalPropertyTaxLe!$B202,SAS!$B$2:$B$328,0),3)</f>
        <v>4572</v>
      </c>
      <c r="D202" s="16" t="str">
        <f>INDEX(SAS!$A$2:$F$328,MATCH(AdjustedAdditionalPropertyTaxLe!$B202,SAS!$B$2:$B$328,0),4)</f>
        <v>Murray</v>
      </c>
      <c r="E202" s="16">
        <f>INDEX(SAS!$A$2:$F$328,MATCH(AdjustedAdditionalPropertyTaxLe!$B202,SAS!$B$2:$B$328,0),5)</f>
        <v>76762214</v>
      </c>
      <c r="F202" s="16">
        <f>INDEX(SAS!$A$2:$F$328,MATCH(AdjustedAdditionalPropertyTaxLe!$B202,SAS!$B$2:$B$328,0),6)</f>
        <v>212070</v>
      </c>
      <c r="G202" s="17">
        <f t="shared" ref="G202:G265" si="22">ROUND(F202/(E202/1000),5)</f>
        <v>2.7626900000000001</v>
      </c>
      <c r="H202" s="4"/>
      <c r="I202" s="18">
        <f t="shared" si="19"/>
        <v>0</v>
      </c>
      <c r="J202" s="19">
        <f t="shared" si="20"/>
        <v>0</v>
      </c>
      <c r="K202" s="4"/>
      <c r="L202" s="18">
        <f t="shared" si="21"/>
        <v>2.7626900000000001</v>
      </c>
      <c r="O202" s="46">
        <v>0</v>
      </c>
      <c r="P202" s="49">
        <f t="shared" ref="P202:P265" si="23">J202-O202</f>
        <v>0</v>
      </c>
      <c r="R202" s="3" t="str">
        <f t="shared" ref="R202:R265" si="24">IF(P202&lt;&gt;0,INDEX($T$9:$U$315,MATCH(D202,$U$9:$U$315,0),1),"")</f>
        <v/>
      </c>
    </row>
    <row r="203" spans="1:18" x14ac:dyDescent="0.2">
      <c r="A203" s="37">
        <f>SAS!A196</f>
        <v>2020</v>
      </c>
      <c r="B203" s="45" t="str">
        <f>SAS!B196</f>
        <v>4581</v>
      </c>
      <c r="C203" s="42" t="str">
        <f>INDEX(SAS!$A$2:$F$328,MATCH(AdjustedAdditionalPropertyTaxLe!$B203,SAS!$B$2:$B$328,0),3)</f>
        <v>4581</v>
      </c>
      <c r="D203" s="16" t="str">
        <f>INDEX(SAS!$A$2:$F$328,MATCH(AdjustedAdditionalPropertyTaxLe!$B203,SAS!$B$2:$B$328,0),4)</f>
        <v>Muscatine</v>
      </c>
      <c r="E203" s="16">
        <f>INDEX(SAS!$A$2:$F$328,MATCH(AdjustedAdditionalPropertyTaxLe!$B203,SAS!$B$2:$B$328,0),5)</f>
        <v>1329622680</v>
      </c>
      <c r="F203" s="16">
        <f>INDEX(SAS!$A$2:$F$328,MATCH(AdjustedAdditionalPropertyTaxLe!$B203,SAS!$B$2:$B$328,0),6)</f>
        <v>4316703</v>
      </c>
      <c r="G203" s="17">
        <f t="shared" si="22"/>
        <v>3.2465600000000001</v>
      </c>
      <c r="H203" s="4"/>
      <c r="I203" s="18">
        <f t="shared" si="19"/>
        <v>0.34053000000000022</v>
      </c>
      <c r="J203" s="19">
        <f t="shared" si="20"/>
        <v>452776</v>
      </c>
      <c r="K203" s="4"/>
      <c r="L203" s="18">
        <f t="shared" si="21"/>
        <v>2.9060299999999999</v>
      </c>
      <c r="O203" s="46">
        <v>453787</v>
      </c>
      <c r="P203" s="49">
        <f t="shared" si="23"/>
        <v>-1011</v>
      </c>
      <c r="R203" s="3" t="e">
        <f t="shared" si="24"/>
        <v>#N/A</v>
      </c>
    </row>
    <row r="204" spans="1:18" x14ac:dyDescent="0.2">
      <c r="A204" s="37">
        <f>SAS!A197</f>
        <v>2020</v>
      </c>
      <c r="B204" s="45" t="str">
        <f>SAS!B197</f>
        <v>4599</v>
      </c>
      <c r="C204" s="42" t="str">
        <f>INDEX(SAS!$A$2:$F$328,MATCH(AdjustedAdditionalPropertyTaxLe!$B204,SAS!$B$2:$B$328,0),3)</f>
        <v>4599</v>
      </c>
      <c r="D204" s="16" t="str">
        <f>INDEX(SAS!$A$2:$F$328,MATCH(AdjustedAdditionalPropertyTaxLe!$B204,SAS!$B$2:$B$328,0),4)</f>
        <v>Nashua-Plainfield</v>
      </c>
      <c r="E204" s="16">
        <f>INDEX(SAS!$A$2:$F$328,MATCH(AdjustedAdditionalPropertyTaxLe!$B204,SAS!$B$2:$B$328,0),5)</f>
        <v>259909474</v>
      </c>
      <c r="F204" s="16">
        <f>INDEX(SAS!$A$2:$F$328,MATCH(AdjustedAdditionalPropertyTaxLe!$B204,SAS!$B$2:$B$328,0),6)</f>
        <v>525767</v>
      </c>
      <c r="G204" s="17">
        <f t="shared" si="22"/>
        <v>2.0228899999999999</v>
      </c>
      <c r="H204" s="4"/>
      <c r="I204" s="18">
        <f t="shared" si="19"/>
        <v>0</v>
      </c>
      <c r="J204" s="19">
        <f t="shared" si="20"/>
        <v>0</v>
      </c>
      <c r="K204" s="4"/>
      <c r="L204" s="18">
        <f t="shared" si="21"/>
        <v>2.0228899999999999</v>
      </c>
      <c r="O204" s="46">
        <v>0</v>
      </c>
      <c r="P204" s="49">
        <f t="shared" si="23"/>
        <v>0</v>
      </c>
      <c r="R204" s="3" t="str">
        <f t="shared" si="24"/>
        <v/>
      </c>
    </row>
    <row r="205" spans="1:18" x14ac:dyDescent="0.2">
      <c r="A205" s="37">
        <f>SAS!A198</f>
        <v>2020</v>
      </c>
      <c r="B205" s="45" t="str">
        <f>SAS!B198</f>
        <v>4617</v>
      </c>
      <c r="C205" s="42" t="str">
        <f>INDEX(SAS!$A$2:$F$328,MATCH(AdjustedAdditionalPropertyTaxLe!$B205,SAS!$B$2:$B$328,0),3)</f>
        <v>4617</v>
      </c>
      <c r="D205" s="16" t="str">
        <f>INDEX(SAS!$A$2:$F$328,MATCH(AdjustedAdditionalPropertyTaxLe!$B205,SAS!$B$2:$B$328,0),4)</f>
        <v>Nevada</v>
      </c>
      <c r="E205" s="16">
        <f>INDEX(SAS!$A$2:$F$328,MATCH(AdjustedAdditionalPropertyTaxLe!$B205,SAS!$B$2:$B$328,0),5)</f>
        <v>479699490</v>
      </c>
      <c r="F205" s="16">
        <f>INDEX(SAS!$A$2:$F$328,MATCH(AdjustedAdditionalPropertyTaxLe!$B205,SAS!$B$2:$B$328,0),6)</f>
        <v>1279648</v>
      </c>
      <c r="G205" s="17">
        <f t="shared" si="22"/>
        <v>2.6676000000000002</v>
      </c>
      <c r="H205" s="4"/>
      <c r="I205" s="18">
        <f t="shared" si="19"/>
        <v>0</v>
      </c>
      <c r="J205" s="19">
        <f t="shared" si="20"/>
        <v>0</v>
      </c>
      <c r="K205" s="4"/>
      <c r="L205" s="18">
        <f t="shared" si="21"/>
        <v>2.6676000000000002</v>
      </c>
      <c r="O205" s="46">
        <v>0</v>
      </c>
      <c r="P205" s="49">
        <f t="shared" si="23"/>
        <v>0</v>
      </c>
      <c r="R205" s="3" t="str">
        <f t="shared" si="24"/>
        <v/>
      </c>
    </row>
    <row r="206" spans="1:18" x14ac:dyDescent="0.2">
      <c r="A206" s="37">
        <f>SAS!A199</f>
        <v>2020</v>
      </c>
      <c r="B206" s="45" t="str">
        <f>SAS!B199</f>
        <v>4662</v>
      </c>
      <c r="C206" s="42" t="str">
        <f>INDEX(SAS!$A$2:$F$328,MATCH(AdjustedAdditionalPropertyTaxLe!$B206,SAS!$B$2:$B$328,0),3)</f>
        <v>4662</v>
      </c>
      <c r="D206" s="16" t="str">
        <f>INDEX(SAS!$A$2:$F$328,MATCH(AdjustedAdditionalPropertyTaxLe!$B206,SAS!$B$2:$B$328,0),4)</f>
        <v>New Hampton</v>
      </c>
      <c r="E206" s="16">
        <f>INDEX(SAS!$A$2:$F$328,MATCH(AdjustedAdditionalPropertyTaxLe!$B206,SAS!$B$2:$B$328,0),5)</f>
        <v>504081830</v>
      </c>
      <c r="F206" s="16">
        <f>INDEX(SAS!$A$2:$F$328,MATCH(AdjustedAdditionalPropertyTaxLe!$B206,SAS!$B$2:$B$328,0),6)</f>
        <v>821832</v>
      </c>
      <c r="G206" s="17">
        <f t="shared" si="22"/>
        <v>1.63035</v>
      </c>
      <c r="H206" s="4"/>
      <c r="I206" s="18">
        <f t="shared" si="19"/>
        <v>0</v>
      </c>
      <c r="J206" s="19">
        <f t="shared" si="20"/>
        <v>0</v>
      </c>
      <c r="K206" s="4"/>
      <c r="L206" s="18">
        <f t="shared" si="21"/>
        <v>1.63035</v>
      </c>
      <c r="O206" s="46">
        <v>0</v>
      </c>
      <c r="P206" s="49">
        <f t="shared" si="23"/>
        <v>0</v>
      </c>
      <c r="R206" s="3" t="str">
        <f t="shared" si="24"/>
        <v/>
      </c>
    </row>
    <row r="207" spans="1:18" x14ac:dyDescent="0.2">
      <c r="A207" s="37">
        <f>SAS!A200</f>
        <v>2020</v>
      </c>
      <c r="B207" s="45" t="str">
        <f>SAS!B200</f>
        <v>4689</v>
      </c>
      <c r="C207" s="42" t="str">
        <f>INDEX(SAS!$A$2:$F$328,MATCH(AdjustedAdditionalPropertyTaxLe!$B207,SAS!$B$2:$B$328,0),3)</f>
        <v>4689</v>
      </c>
      <c r="D207" s="16" t="str">
        <f>INDEX(SAS!$A$2:$F$328,MATCH(AdjustedAdditionalPropertyTaxLe!$B207,SAS!$B$2:$B$328,0),4)</f>
        <v>New London</v>
      </c>
      <c r="E207" s="16">
        <f>INDEX(SAS!$A$2:$F$328,MATCH(AdjustedAdditionalPropertyTaxLe!$B207,SAS!$B$2:$B$328,0),5)</f>
        <v>127600922</v>
      </c>
      <c r="F207" s="16">
        <f>INDEX(SAS!$A$2:$F$328,MATCH(AdjustedAdditionalPropertyTaxLe!$B207,SAS!$B$2:$B$328,0),6)</f>
        <v>423555</v>
      </c>
      <c r="G207" s="17">
        <f t="shared" si="22"/>
        <v>3.3193700000000002</v>
      </c>
      <c r="H207" s="4"/>
      <c r="I207" s="18">
        <f t="shared" si="19"/>
        <v>0.41334000000000026</v>
      </c>
      <c r="J207" s="19">
        <f t="shared" si="20"/>
        <v>52743</v>
      </c>
      <c r="K207" s="4"/>
      <c r="L207" s="18">
        <f t="shared" si="21"/>
        <v>2.9060299999999999</v>
      </c>
      <c r="O207" s="46">
        <v>52746</v>
      </c>
      <c r="P207" s="49">
        <f t="shared" si="23"/>
        <v>-3</v>
      </c>
      <c r="R207" s="3" t="e">
        <f t="shared" si="24"/>
        <v>#N/A</v>
      </c>
    </row>
    <row r="208" spans="1:18" x14ac:dyDescent="0.2">
      <c r="A208" s="37">
        <f>SAS!A201</f>
        <v>2020</v>
      </c>
      <c r="B208" s="45" t="str">
        <f>SAS!B201</f>
        <v>4644</v>
      </c>
      <c r="C208" s="42" t="str">
        <f>INDEX(SAS!$A$2:$F$328,MATCH(AdjustedAdditionalPropertyTaxLe!$B208,SAS!$B$2:$B$328,0),3)</f>
        <v>4644</v>
      </c>
      <c r="D208" s="16" t="str">
        <f>INDEX(SAS!$A$2:$F$328,MATCH(AdjustedAdditionalPropertyTaxLe!$B208,SAS!$B$2:$B$328,0),4)</f>
        <v>Newell-Fonda</v>
      </c>
      <c r="E208" s="16">
        <f>INDEX(SAS!$A$2:$F$328,MATCH(AdjustedAdditionalPropertyTaxLe!$B208,SAS!$B$2:$B$328,0),5)</f>
        <v>288177816</v>
      </c>
      <c r="F208" s="16">
        <f>INDEX(SAS!$A$2:$F$328,MATCH(AdjustedAdditionalPropertyTaxLe!$B208,SAS!$B$2:$B$328,0),6)</f>
        <v>375092</v>
      </c>
      <c r="G208" s="17">
        <f t="shared" si="22"/>
        <v>1.3016000000000001</v>
      </c>
      <c r="H208" s="4"/>
      <c r="I208" s="18">
        <f t="shared" si="19"/>
        <v>0</v>
      </c>
      <c r="J208" s="19">
        <f t="shared" si="20"/>
        <v>0</v>
      </c>
      <c r="K208" s="4"/>
      <c r="L208" s="18">
        <f t="shared" si="21"/>
        <v>1.3016000000000001</v>
      </c>
      <c r="O208" s="46">
        <v>0</v>
      </c>
      <c r="P208" s="49">
        <f t="shared" si="23"/>
        <v>0</v>
      </c>
      <c r="R208" s="3" t="str">
        <f t="shared" si="24"/>
        <v/>
      </c>
    </row>
    <row r="209" spans="1:18" x14ac:dyDescent="0.2">
      <c r="A209" s="37">
        <f>SAS!A202</f>
        <v>2020</v>
      </c>
      <c r="B209" s="45" t="str">
        <f>SAS!B202</f>
        <v>4725</v>
      </c>
      <c r="C209" s="42" t="str">
        <f>INDEX(SAS!$A$2:$F$328,MATCH(AdjustedAdditionalPropertyTaxLe!$B209,SAS!$B$2:$B$328,0),3)</f>
        <v>4725</v>
      </c>
      <c r="D209" s="16" t="str">
        <f>INDEX(SAS!$A$2:$F$328,MATCH(AdjustedAdditionalPropertyTaxLe!$B209,SAS!$B$2:$B$328,0),4)</f>
        <v>Newton</v>
      </c>
      <c r="E209" s="16">
        <f>INDEX(SAS!$A$2:$F$328,MATCH(AdjustedAdditionalPropertyTaxLe!$B209,SAS!$B$2:$B$328,0),5)</f>
        <v>760277119</v>
      </c>
      <c r="F209" s="16">
        <f>INDEX(SAS!$A$2:$F$328,MATCH(AdjustedAdditionalPropertyTaxLe!$B209,SAS!$B$2:$B$328,0),6)</f>
        <v>2631126</v>
      </c>
      <c r="G209" s="17">
        <f t="shared" si="22"/>
        <v>3.46075</v>
      </c>
      <c r="H209" s="4"/>
      <c r="I209" s="18">
        <f t="shared" si="19"/>
        <v>0.5547200000000001</v>
      </c>
      <c r="J209" s="19">
        <f t="shared" si="20"/>
        <v>421741</v>
      </c>
      <c r="K209" s="4"/>
      <c r="L209" s="18">
        <f t="shared" si="21"/>
        <v>2.9060299999999999</v>
      </c>
      <c r="O209" s="46">
        <v>421627</v>
      </c>
      <c r="P209" s="49">
        <f t="shared" si="23"/>
        <v>114</v>
      </c>
      <c r="R209" s="3" t="e">
        <f t="shared" si="24"/>
        <v>#N/A</v>
      </c>
    </row>
    <row r="210" spans="1:18" x14ac:dyDescent="0.2">
      <c r="A210" s="37">
        <f>SAS!A203</f>
        <v>2020</v>
      </c>
      <c r="B210" s="45" t="str">
        <f>SAS!B203</f>
        <v>2673</v>
      </c>
      <c r="C210" s="42" t="str">
        <f>INDEX(SAS!$A$2:$F$328,MATCH(AdjustedAdditionalPropertyTaxLe!$B210,SAS!$B$2:$B$328,0),3)</f>
        <v>2673</v>
      </c>
      <c r="D210" s="16" t="str">
        <f>INDEX(SAS!$A$2:$F$328,MATCH(AdjustedAdditionalPropertyTaxLe!$B210,SAS!$B$2:$B$328,0),4)</f>
        <v>Nodaway Valley</v>
      </c>
      <c r="E210" s="16">
        <f>INDEX(SAS!$A$2:$F$328,MATCH(AdjustedAdditionalPropertyTaxLe!$B210,SAS!$B$2:$B$328,0),5)</f>
        <v>277989133</v>
      </c>
      <c r="F210" s="16">
        <f>INDEX(SAS!$A$2:$F$328,MATCH(AdjustedAdditionalPropertyTaxLe!$B210,SAS!$B$2:$B$328,0),6)</f>
        <v>563187</v>
      </c>
      <c r="G210" s="17">
        <f t="shared" si="22"/>
        <v>2.0259299999999998</v>
      </c>
      <c r="H210" s="4"/>
      <c r="I210" s="18">
        <f t="shared" si="19"/>
        <v>0</v>
      </c>
      <c r="J210" s="19">
        <f t="shared" si="20"/>
        <v>0</v>
      </c>
      <c r="K210" s="4"/>
      <c r="L210" s="18">
        <f t="shared" si="21"/>
        <v>2.0259299999999998</v>
      </c>
      <c r="O210" s="46">
        <v>0</v>
      </c>
      <c r="P210" s="49">
        <f t="shared" si="23"/>
        <v>0</v>
      </c>
      <c r="R210" s="3" t="str">
        <f t="shared" si="24"/>
        <v/>
      </c>
    </row>
    <row r="211" spans="1:18" x14ac:dyDescent="0.2">
      <c r="A211" s="37">
        <f>SAS!A204</f>
        <v>2020</v>
      </c>
      <c r="B211" s="45" t="str">
        <f>SAS!B204</f>
        <v>0153</v>
      </c>
      <c r="C211" s="42" t="str">
        <f>INDEX(SAS!$A$2:$F$328,MATCH(AdjustedAdditionalPropertyTaxLe!$B211,SAS!$B$2:$B$328,0),3)</f>
        <v>0153</v>
      </c>
      <c r="D211" s="16" t="str">
        <f>INDEX(SAS!$A$2:$F$328,MATCH(AdjustedAdditionalPropertyTaxLe!$B211,SAS!$B$2:$B$328,0),4)</f>
        <v>North Butler</v>
      </c>
      <c r="E211" s="16">
        <f>INDEX(SAS!$A$2:$F$328,MATCH(AdjustedAdditionalPropertyTaxLe!$B211,SAS!$B$2:$B$328,0),5)</f>
        <v>264786391</v>
      </c>
      <c r="F211" s="16">
        <f>INDEX(SAS!$A$2:$F$328,MATCH(AdjustedAdditionalPropertyTaxLe!$B211,SAS!$B$2:$B$328,0),6)</f>
        <v>500423</v>
      </c>
      <c r="G211" s="17">
        <f t="shared" si="22"/>
        <v>1.88991</v>
      </c>
      <c r="H211" s="4"/>
      <c r="I211" s="18">
        <f t="shared" si="19"/>
        <v>0</v>
      </c>
      <c r="J211" s="19">
        <f t="shared" si="20"/>
        <v>0</v>
      </c>
      <c r="K211" s="4"/>
      <c r="L211" s="18">
        <f t="shared" si="21"/>
        <v>1.88991</v>
      </c>
      <c r="O211" s="46">
        <v>0</v>
      </c>
      <c r="P211" s="49">
        <f t="shared" si="23"/>
        <v>0</v>
      </c>
      <c r="R211" s="3" t="str">
        <f t="shared" si="24"/>
        <v/>
      </c>
    </row>
    <row r="212" spans="1:18" x14ac:dyDescent="0.2">
      <c r="A212" s="37">
        <f>SAS!A205</f>
        <v>2020</v>
      </c>
      <c r="B212" s="45" t="str">
        <f>SAS!B205</f>
        <v>3691</v>
      </c>
      <c r="C212" s="42" t="str">
        <f>INDEX(SAS!$A$2:$F$328,MATCH(AdjustedAdditionalPropertyTaxLe!$B212,SAS!$B$2:$B$328,0),3)</f>
        <v>3691</v>
      </c>
      <c r="D212" s="16" t="str">
        <f>INDEX(SAS!$A$2:$F$328,MATCH(AdjustedAdditionalPropertyTaxLe!$B212,SAS!$B$2:$B$328,0),4)</f>
        <v>North Cedar</v>
      </c>
      <c r="E212" s="16">
        <f>INDEX(SAS!$A$2:$F$328,MATCH(AdjustedAdditionalPropertyTaxLe!$B212,SAS!$B$2:$B$328,0),5)</f>
        <v>365508831</v>
      </c>
      <c r="F212" s="16">
        <f>INDEX(SAS!$A$2:$F$328,MATCH(AdjustedAdditionalPropertyTaxLe!$B212,SAS!$B$2:$B$328,0),6)</f>
        <v>678590</v>
      </c>
      <c r="G212" s="17">
        <f t="shared" si="22"/>
        <v>1.85656</v>
      </c>
      <c r="H212" s="4"/>
      <c r="I212" s="18">
        <f t="shared" si="19"/>
        <v>0</v>
      </c>
      <c r="J212" s="19">
        <f t="shared" si="20"/>
        <v>0</v>
      </c>
      <c r="K212" s="4"/>
      <c r="L212" s="18">
        <f t="shared" si="21"/>
        <v>1.85656</v>
      </c>
      <c r="O212" s="46">
        <v>0</v>
      </c>
      <c r="P212" s="49">
        <f t="shared" si="23"/>
        <v>0</v>
      </c>
      <c r="R212" s="3" t="str">
        <f t="shared" si="24"/>
        <v/>
      </c>
    </row>
    <row r="213" spans="1:18" x14ac:dyDescent="0.2">
      <c r="A213" s="37">
        <f>SAS!A206</f>
        <v>2020</v>
      </c>
      <c r="B213" s="45" t="str">
        <f>SAS!B206</f>
        <v>4774</v>
      </c>
      <c r="C213" s="42" t="str">
        <f>INDEX(SAS!$A$2:$F$328,MATCH(AdjustedAdditionalPropertyTaxLe!$B213,SAS!$B$2:$B$328,0),3)</f>
        <v>4774</v>
      </c>
      <c r="D213" s="16" t="str">
        <f>INDEX(SAS!$A$2:$F$328,MATCH(AdjustedAdditionalPropertyTaxLe!$B213,SAS!$B$2:$B$328,0),4)</f>
        <v>North Fayette Valley</v>
      </c>
      <c r="E213" s="16">
        <f>INDEX(SAS!$A$2:$F$328,MATCH(AdjustedAdditionalPropertyTaxLe!$B213,SAS!$B$2:$B$328,0),5)</f>
        <v>466990235</v>
      </c>
      <c r="F213" s="16">
        <f>INDEX(SAS!$A$2:$F$328,MATCH(AdjustedAdditionalPropertyTaxLe!$B213,SAS!$B$2:$B$328,0),6)</f>
        <v>1052674</v>
      </c>
      <c r="G213" s="17">
        <f t="shared" si="22"/>
        <v>2.2541699999999998</v>
      </c>
      <c r="H213" s="4"/>
      <c r="I213" s="18">
        <f t="shared" si="19"/>
        <v>0</v>
      </c>
      <c r="J213" s="19">
        <f t="shared" si="20"/>
        <v>0</v>
      </c>
      <c r="K213" s="4"/>
      <c r="L213" s="18">
        <f t="shared" si="21"/>
        <v>2.2541699999999998</v>
      </c>
      <c r="O213" s="46">
        <v>0</v>
      </c>
      <c r="P213" s="49">
        <f t="shared" si="23"/>
        <v>0</v>
      </c>
      <c r="R213" s="3" t="str">
        <f t="shared" si="24"/>
        <v/>
      </c>
    </row>
    <row r="214" spans="1:18" x14ac:dyDescent="0.2">
      <c r="A214" s="37">
        <f>SAS!A207</f>
        <v>2020</v>
      </c>
      <c r="B214" s="45" t="str">
        <f>SAS!B207</f>
        <v>0873</v>
      </c>
      <c r="C214" s="42" t="str">
        <f>INDEX(SAS!$A$2:$F$328,MATCH(AdjustedAdditionalPropertyTaxLe!$B214,SAS!$B$2:$B$328,0),3)</f>
        <v>0873</v>
      </c>
      <c r="D214" s="16" t="str">
        <f>INDEX(SAS!$A$2:$F$328,MATCH(AdjustedAdditionalPropertyTaxLe!$B214,SAS!$B$2:$B$328,0),4)</f>
        <v>North Iowa</v>
      </c>
      <c r="E214" s="16">
        <f>INDEX(SAS!$A$2:$F$328,MATCH(AdjustedAdditionalPropertyTaxLe!$B214,SAS!$B$2:$B$328,0),5)</f>
        <v>334183412</v>
      </c>
      <c r="F214" s="16">
        <f>INDEX(SAS!$A$2:$F$328,MATCH(AdjustedAdditionalPropertyTaxLe!$B214,SAS!$B$2:$B$328,0),6)</f>
        <v>399903</v>
      </c>
      <c r="G214" s="17">
        <f t="shared" si="22"/>
        <v>1.1966600000000001</v>
      </c>
      <c r="H214" s="4"/>
      <c r="I214" s="18">
        <f t="shared" si="19"/>
        <v>0</v>
      </c>
      <c r="J214" s="19">
        <f t="shared" si="20"/>
        <v>0</v>
      </c>
      <c r="K214" s="4"/>
      <c r="L214" s="18">
        <f t="shared" si="21"/>
        <v>1.1966600000000001</v>
      </c>
      <c r="O214" s="46">
        <v>0</v>
      </c>
      <c r="P214" s="49">
        <f t="shared" si="23"/>
        <v>0</v>
      </c>
      <c r="R214" s="3" t="str">
        <f t="shared" si="24"/>
        <v/>
      </c>
    </row>
    <row r="215" spans="1:18" x14ac:dyDescent="0.2">
      <c r="A215" s="37">
        <f>SAS!A208</f>
        <v>2020</v>
      </c>
      <c r="B215" s="45" t="str">
        <f>SAS!B208</f>
        <v>4778</v>
      </c>
      <c r="C215" s="42" t="str">
        <f>INDEX(SAS!$A$2:$F$328,MATCH(AdjustedAdditionalPropertyTaxLe!$B215,SAS!$B$2:$B$328,0),3)</f>
        <v>4778</v>
      </c>
      <c r="D215" s="16" t="str">
        <f>INDEX(SAS!$A$2:$F$328,MATCH(AdjustedAdditionalPropertyTaxLe!$B215,SAS!$B$2:$B$328,0),4)</f>
        <v>North Kossuth</v>
      </c>
      <c r="E215" s="16">
        <f>INDEX(SAS!$A$2:$F$328,MATCH(AdjustedAdditionalPropertyTaxLe!$B215,SAS!$B$2:$B$328,0),5)</f>
        <v>259012669</v>
      </c>
      <c r="F215" s="16">
        <f>INDEX(SAS!$A$2:$F$328,MATCH(AdjustedAdditionalPropertyTaxLe!$B215,SAS!$B$2:$B$328,0),6)</f>
        <v>264161</v>
      </c>
      <c r="G215" s="17">
        <f t="shared" si="22"/>
        <v>1.0198799999999999</v>
      </c>
      <c r="H215" s="4"/>
      <c r="I215" s="18">
        <f t="shared" si="19"/>
        <v>0</v>
      </c>
      <c r="J215" s="19">
        <f t="shared" si="20"/>
        <v>0</v>
      </c>
      <c r="K215" s="4"/>
      <c r="L215" s="18">
        <f t="shared" si="21"/>
        <v>1.0198799999999999</v>
      </c>
      <c r="O215" s="46">
        <v>0</v>
      </c>
      <c r="P215" s="49">
        <f t="shared" si="23"/>
        <v>0</v>
      </c>
      <c r="R215" s="3" t="str">
        <f t="shared" si="24"/>
        <v/>
      </c>
    </row>
    <row r="216" spans="1:18" x14ac:dyDescent="0.2">
      <c r="A216" s="37">
        <f>SAS!A209</f>
        <v>2020</v>
      </c>
      <c r="B216" s="45" t="str">
        <f>SAS!B209</f>
        <v>4777</v>
      </c>
      <c r="C216" s="42" t="str">
        <f>INDEX(SAS!$A$2:$F$328,MATCH(AdjustedAdditionalPropertyTaxLe!$B216,SAS!$B$2:$B$328,0),3)</f>
        <v>4777</v>
      </c>
      <c r="D216" s="16" t="str">
        <f>INDEX(SAS!$A$2:$F$328,MATCH(AdjustedAdditionalPropertyTaxLe!$B216,SAS!$B$2:$B$328,0),4)</f>
        <v>North Linn</v>
      </c>
      <c r="E216" s="16">
        <f>INDEX(SAS!$A$2:$F$328,MATCH(AdjustedAdditionalPropertyTaxLe!$B216,SAS!$B$2:$B$328,0),5)</f>
        <v>237384999</v>
      </c>
      <c r="F216" s="16">
        <f>INDEX(SAS!$A$2:$F$328,MATCH(AdjustedAdditionalPropertyTaxLe!$B216,SAS!$B$2:$B$328,0),6)</f>
        <v>522338</v>
      </c>
      <c r="G216" s="17">
        <f t="shared" si="22"/>
        <v>2.20038</v>
      </c>
      <c r="H216" s="4"/>
      <c r="I216" s="18">
        <f t="shared" si="19"/>
        <v>0</v>
      </c>
      <c r="J216" s="19">
        <f t="shared" si="20"/>
        <v>0</v>
      </c>
      <c r="K216" s="4"/>
      <c r="L216" s="18">
        <f t="shared" si="21"/>
        <v>2.20038</v>
      </c>
      <c r="O216" s="46">
        <v>0</v>
      </c>
      <c r="P216" s="49">
        <f t="shared" si="23"/>
        <v>0</v>
      </c>
      <c r="R216" s="3" t="str">
        <f t="shared" si="24"/>
        <v/>
      </c>
    </row>
    <row r="217" spans="1:18" x14ac:dyDescent="0.2">
      <c r="A217" s="37">
        <f>SAS!A210</f>
        <v>2020</v>
      </c>
      <c r="B217" s="45" t="str">
        <f>SAS!B210</f>
        <v>4776</v>
      </c>
      <c r="C217" s="42" t="str">
        <f>INDEX(SAS!$A$2:$F$328,MATCH(AdjustedAdditionalPropertyTaxLe!$B217,SAS!$B$2:$B$328,0),3)</f>
        <v>4776</v>
      </c>
      <c r="D217" s="16" t="str">
        <f>INDEX(SAS!$A$2:$F$328,MATCH(AdjustedAdditionalPropertyTaxLe!$B217,SAS!$B$2:$B$328,0),4)</f>
        <v>North Mahaska</v>
      </c>
      <c r="E217" s="16">
        <f>INDEX(SAS!$A$2:$F$328,MATCH(AdjustedAdditionalPropertyTaxLe!$B217,SAS!$B$2:$B$328,0),5)</f>
        <v>264016155</v>
      </c>
      <c r="F217" s="16">
        <f>INDEX(SAS!$A$2:$F$328,MATCH(AdjustedAdditionalPropertyTaxLe!$B217,SAS!$B$2:$B$328,0),6)</f>
        <v>396797</v>
      </c>
      <c r="G217" s="17">
        <f t="shared" si="22"/>
        <v>1.5029300000000001</v>
      </c>
      <c r="H217" s="4"/>
      <c r="I217" s="18">
        <f t="shared" si="19"/>
        <v>0</v>
      </c>
      <c r="J217" s="19">
        <f t="shared" si="20"/>
        <v>0</v>
      </c>
      <c r="K217" s="4"/>
      <c r="L217" s="18">
        <f t="shared" si="21"/>
        <v>1.5029300000000001</v>
      </c>
      <c r="O217" s="46">
        <v>0</v>
      </c>
      <c r="P217" s="49">
        <f t="shared" si="23"/>
        <v>0</v>
      </c>
      <c r="R217" s="3" t="str">
        <f t="shared" si="24"/>
        <v/>
      </c>
    </row>
    <row r="218" spans="1:18" x14ac:dyDescent="0.2">
      <c r="A218" s="37">
        <f>SAS!A211</f>
        <v>2020</v>
      </c>
      <c r="B218" s="45" t="str">
        <f>SAS!B211</f>
        <v>4779</v>
      </c>
      <c r="C218" s="42" t="str">
        <f>INDEX(SAS!$A$2:$F$328,MATCH(AdjustedAdditionalPropertyTaxLe!$B218,SAS!$B$2:$B$328,0),3)</f>
        <v>4779</v>
      </c>
      <c r="D218" s="16" t="str">
        <f>INDEX(SAS!$A$2:$F$328,MATCH(AdjustedAdditionalPropertyTaxLe!$B218,SAS!$B$2:$B$328,0),4)</f>
        <v>North Polk</v>
      </c>
      <c r="E218" s="16">
        <f>INDEX(SAS!$A$2:$F$328,MATCH(AdjustedAdditionalPropertyTaxLe!$B218,SAS!$B$2:$B$328,0),5)</f>
        <v>441011857</v>
      </c>
      <c r="F218" s="16">
        <f>INDEX(SAS!$A$2:$F$328,MATCH(AdjustedAdditionalPropertyTaxLe!$B218,SAS!$B$2:$B$328,0),6)</f>
        <v>1385852</v>
      </c>
      <c r="G218" s="17">
        <f t="shared" si="22"/>
        <v>3.1424400000000001</v>
      </c>
      <c r="H218" s="4"/>
      <c r="I218" s="18">
        <f t="shared" si="19"/>
        <v>0.23641000000000023</v>
      </c>
      <c r="J218" s="19">
        <f t="shared" si="20"/>
        <v>104260</v>
      </c>
      <c r="K218" s="4"/>
      <c r="L218" s="18">
        <f t="shared" si="21"/>
        <v>2.9060299999999999</v>
      </c>
      <c r="O218" s="46">
        <v>104515</v>
      </c>
      <c r="P218" s="49">
        <f t="shared" si="23"/>
        <v>-255</v>
      </c>
      <c r="Q218" s="34" t="s">
        <v>695</v>
      </c>
      <c r="R218" s="3" t="e">
        <f t="shared" si="24"/>
        <v>#N/A</v>
      </c>
    </row>
    <row r="219" spans="1:18" x14ac:dyDescent="0.2">
      <c r="A219" s="37">
        <f>SAS!A212</f>
        <v>2020</v>
      </c>
      <c r="B219" s="45" t="str">
        <f>SAS!B212</f>
        <v>4784</v>
      </c>
      <c r="C219" s="42" t="str">
        <f>INDEX(SAS!$A$2:$F$328,MATCH(AdjustedAdditionalPropertyTaxLe!$B219,SAS!$B$2:$B$328,0),3)</f>
        <v>4784</v>
      </c>
      <c r="D219" s="16" t="str">
        <f>INDEX(SAS!$A$2:$F$328,MATCH(AdjustedAdditionalPropertyTaxLe!$B219,SAS!$B$2:$B$328,0),4)</f>
        <v>North Scott</v>
      </c>
      <c r="E219" s="16">
        <f>INDEX(SAS!$A$2:$F$328,MATCH(AdjustedAdditionalPropertyTaxLe!$B219,SAS!$B$2:$B$328,0),5)</f>
        <v>1176690645</v>
      </c>
      <c r="F219" s="16">
        <f>INDEX(SAS!$A$2:$F$328,MATCH(AdjustedAdditionalPropertyTaxLe!$B219,SAS!$B$2:$B$328,0),6)</f>
        <v>2588863</v>
      </c>
      <c r="G219" s="17">
        <f t="shared" si="22"/>
        <v>2.2001200000000001</v>
      </c>
      <c r="H219" s="4"/>
      <c r="I219" s="18">
        <f t="shared" si="19"/>
        <v>0</v>
      </c>
      <c r="J219" s="19">
        <f t="shared" si="20"/>
        <v>0</v>
      </c>
      <c r="K219" s="4"/>
      <c r="L219" s="18">
        <f t="shared" si="21"/>
        <v>2.2001200000000001</v>
      </c>
      <c r="O219" s="46">
        <v>0</v>
      </c>
      <c r="P219" s="49">
        <f t="shared" si="23"/>
        <v>0</v>
      </c>
      <c r="R219" s="3" t="str">
        <f t="shared" si="24"/>
        <v/>
      </c>
    </row>
    <row r="220" spans="1:18" x14ac:dyDescent="0.2">
      <c r="A220" s="37">
        <f>SAS!A213</f>
        <v>2020</v>
      </c>
      <c r="B220" s="45" t="str">
        <f>SAS!B213</f>
        <v>4785</v>
      </c>
      <c r="C220" s="42" t="str">
        <f>INDEX(SAS!$A$2:$F$328,MATCH(AdjustedAdditionalPropertyTaxLe!$B220,SAS!$B$2:$B$328,0),3)</f>
        <v>4785</v>
      </c>
      <c r="D220" s="16" t="str">
        <f>INDEX(SAS!$A$2:$F$328,MATCH(AdjustedAdditionalPropertyTaxLe!$B220,SAS!$B$2:$B$328,0),4)</f>
        <v>North Tama</v>
      </c>
      <c r="E220" s="16">
        <f>INDEX(SAS!$A$2:$F$328,MATCH(AdjustedAdditionalPropertyTaxLe!$B220,SAS!$B$2:$B$328,0),5)</f>
        <v>214788777</v>
      </c>
      <c r="F220" s="16">
        <f>INDEX(SAS!$A$2:$F$328,MATCH(AdjustedAdditionalPropertyTaxLe!$B220,SAS!$B$2:$B$328,0),6)</f>
        <v>394337</v>
      </c>
      <c r="G220" s="17">
        <f t="shared" si="22"/>
        <v>1.8359300000000001</v>
      </c>
      <c r="H220" s="4"/>
      <c r="I220" s="18">
        <f t="shared" si="19"/>
        <v>0</v>
      </c>
      <c r="J220" s="19">
        <f t="shared" si="20"/>
        <v>0</v>
      </c>
      <c r="K220" s="4"/>
      <c r="L220" s="18">
        <f t="shared" si="21"/>
        <v>1.8359300000000001</v>
      </c>
      <c r="O220" s="46">
        <v>0</v>
      </c>
      <c r="P220" s="49">
        <f t="shared" si="23"/>
        <v>0</v>
      </c>
      <c r="R220" s="3" t="str">
        <f t="shared" si="24"/>
        <v/>
      </c>
    </row>
    <row r="221" spans="1:18" x14ac:dyDescent="0.2">
      <c r="A221" s="37">
        <f>SAS!A214</f>
        <v>2020</v>
      </c>
      <c r="B221" s="45" t="str">
        <f>SAS!B214</f>
        <v>0333</v>
      </c>
      <c r="C221" s="42" t="str">
        <f>INDEX(SAS!$A$2:$F$328,MATCH(AdjustedAdditionalPropertyTaxLe!$B221,SAS!$B$2:$B$328,0),3)</f>
        <v>0333</v>
      </c>
      <c r="D221" s="16" t="str">
        <f>INDEX(SAS!$A$2:$F$328,MATCH(AdjustedAdditionalPropertyTaxLe!$B221,SAS!$B$2:$B$328,0),4)</f>
        <v>North Union</v>
      </c>
      <c r="E221" s="16">
        <f>INDEX(SAS!$A$2:$F$328,MATCH(AdjustedAdditionalPropertyTaxLe!$B221,SAS!$B$2:$B$328,0),5)</f>
        <v>362264358</v>
      </c>
      <c r="F221" s="16">
        <f>INDEX(SAS!$A$2:$F$328,MATCH(AdjustedAdditionalPropertyTaxLe!$B221,SAS!$B$2:$B$328,0),6)</f>
        <v>368440</v>
      </c>
      <c r="G221" s="17">
        <f t="shared" si="22"/>
        <v>1.01705</v>
      </c>
      <c r="H221" s="4"/>
      <c r="I221" s="18">
        <f t="shared" si="19"/>
        <v>0</v>
      </c>
      <c r="J221" s="19">
        <f t="shared" si="20"/>
        <v>0</v>
      </c>
      <c r="K221" s="4"/>
      <c r="L221" s="18">
        <f t="shared" si="21"/>
        <v>1.01705</v>
      </c>
      <c r="O221" s="46">
        <v>0</v>
      </c>
      <c r="P221" s="49">
        <f t="shared" si="23"/>
        <v>0</v>
      </c>
      <c r="R221" s="3" t="str">
        <f t="shared" si="24"/>
        <v/>
      </c>
    </row>
    <row r="222" spans="1:18" x14ac:dyDescent="0.2">
      <c r="A222" s="37">
        <f>SAS!A215</f>
        <v>2020</v>
      </c>
      <c r="B222" s="45" t="str">
        <f>SAS!B215</f>
        <v>4773</v>
      </c>
      <c r="C222" s="42" t="str">
        <f>INDEX(SAS!$A$2:$F$328,MATCH(AdjustedAdditionalPropertyTaxLe!$B222,SAS!$B$2:$B$328,0),3)</f>
        <v>4773</v>
      </c>
      <c r="D222" s="16" t="str">
        <f>INDEX(SAS!$A$2:$F$328,MATCH(AdjustedAdditionalPropertyTaxLe!$B222,SAS!$B$2:$B$328,0),4)</f>
        <v>Northeast</v>
      </c>
      <c r="E222" s="16">
        <f>INDEX(SAS!$A$2:$F$328,MATCH(AdjustedAdditionalPropertyTaxLe!$B222,SAS!$B$2:$B$328,0),5)</f>
        <v>231188679</v>
      </c>
      <c r="F222" s="16">
        <f>INDEX(SAS!$A$2:$F$328,MATCH(AdjustedAdditionalPropertyTaxLe!$B222,SAS!$B$2:$B$328,0),6)</f>
        <v>431462</v>
      </c>
      <c r="G222" s="17">
        <f t="shared" si="22"/>
        <v>1.8662799999999999</v>
      </c>
      <c r="H222" s="4"/>
      <c r="I222" s="18">
        <f t="shared" si="19"/>
        <v>0</v>
      </c>
      <c r="J222" s="19">
        <f t="shared" si="20"/>
        <v>0</v>
      </c>
      <c r="K222" s="4"/>
      <c r="L222" s="18">
        <f t="shared" si="21"/>
        <v>1.8662799999999999</v>
      </c>
      <c r="O222" s="46">
        <v>0</v>
      </c>
      <c r="P222" s="49">
        <f t="shared" si="23"/>
        <v>0</v>
      </c>
      <c r="R222" s="3" t="str">
        <f t="shared" si="24"/>
        <v/>
      </c>
    </row>
    <row r="223" spans="1:18" x14ac:dyDescent="0.2">
      <c r="A223" s="37">
        <f>SAS!A216</f>
        <v>2020</v>
      </c>
      <c r="B223" s="45" t="str">
        <f>SAS!B216</f>
        <v>4788</v>
      </c>
      <c r="C223" s="42" t="str">
        <f>INDEX(SAS!$A$2:$F$328,MATCH(AdjustedAdditionalPropertyTaxLe!$B223,SAS!$B$2:$B$328,0),3)</f>
        <v>4788</v>
      </c>
      <c r="D223" s="16" t="str">
        <f>INDEX(SAS!$A$2:$F$328,MATCH(AdjustedAdditionalPropertyTaxLe!$B223,SAS!$B$2:$B$328,0),4)</f>
        <v>Northwood-Kensett</v>
      </c>
      <c r="E223" s="16">
        <f>INDEX(SAS!$A$2:$F$328,MATCH(AdjustedAdditionalPropertyTaxLe!$B223,SAS!$B$2:$B$328,0),5)</f>
        <v>242000335</v>
      </c>
      <c r="F223" s="16">
        <f>INDEX(SAS!$A$2:$F$328,MATCH(AdjustedAdditionalPropertyTaxLe!$B223,SAS!$B$2:$B$328,0),6)</f>
        <v>445245</v>
      </c>
      <c r="G223" s="17">
        <f t="shared" si="22"/>
        <v>1.83985</v>
      </c>
      <c r="H223" s="4"/>
      <c r="I223" s="18">
        <f t="shared" si="19"/>
        <v>0</v>
      </c>
      <c r="J223" s="19">
        <f t="shared" si="20"/>
        <v>0</v>
      </c>
      <c r="K223" s="4"/>
      <c r="L223" s="18">
        <f t="shared" si="21"/>
        <v>1.83985</v>
      </c>
      <c r="O223" s="46">
        <v>0</v>
      </c>
      <c r="P223" s="49">
        <f t="shared" si="23"/>
        <v>0</v>
      </c>
      <c r="R223" s="3" t="str">
        <f t="shared" si="24"/>
        <v/>
      </c>
    </row>
    <row r="224" spans="1:18" x14ac:dyDescent="0.2">
      <c r="A224" s="37">
        <f>SAS!A217</f>
        <v>2020</v>
      </c>
      <c r="B224" s="45" t="str">
        <f>SAS!B217</f>
        <v>4797</v>
      </c>
      <c r="C224" s="42" t="str">
        <f>INDEX(SAS!$A$2:$F$328,MATCH(AdjustedAdditionalPropertyTaxLe!$B224,SAS!$B$2:$B$328,0),3)</f>
        <v>4797</v>
      </c>
      <c r="D224" s="16" t="str">
        <f>INDEX(SAS!$A$2:$F$328,MATCH(AdjustedAdditionalPropertyTaxLe!$B224,SAS!$B$2:$B$328,0),4)</f>
        <v>Norwalk</v>
      </c>
      <c r="E224" s="16">
        <f>INDEX(SAS!$A$2:$F$328,MATCH(AdjustedAdditionalPropertyTaxLe!$B224,SAS!$B$2:$B$328,0),5)</f>
        <v>591267892</v>
      </c>
      <c r="F224" s="16">
        <f>INDEX(SAS!$A$2:$F$328,MATCH(AdjustedAdditionalPropertyTaxLe!$B224,SAS!$B$2:$B$328,0),6)</f>
        <v>2516591</v>
      </c>
      <c r="G224" s="17">
        <f t="shared" si="22"/>
        <v>4.2562600000000002</v>
      </c>
      <c r="H224" s="4"/>
      <c r="I224" s="18">
        <f t="shared" si="19"/>
        <v>1.3502300000000003</v>
      </c>
      <c r="J224" s="19">
        <f t="shared" si="20"/>
        <v>798348</v>
      </c>
      <c r="K224" s="4"/>
      <c r="L224" s="18">
        <f t="shared" si="21"/>
        <v>2.9060299999999999</v>
      </c>
      <c r="O224" s="46">
        <v>798223</v>
      </c>
      <c r="P224" s="49">
        <f t="shared" si="23"/>
        <v>125</v>
      </c>
      <c r="R224" s="3" t="e">
        <f t="shared" si="24"/>
        <v>#N/A</v>
      </c>
    </row>
    <row r="225" spans="1:18" x14ac:dyDescent="0.2">
      <c r="A225" s="37">
        <f>SAS!A218</f>
        <v>2020</v>
      </c>
      <c r="B225" s="45" t="str">
        <f>SAS!B218</f>
        <v>4860</v>
      </c>
      <c r="C225" s="42" t="str">
        <f>INDEX(SAS!$A$2:$F$328,MATCH(AdjustedAdditionalPropertyTaxLe!$B225,SAS!$B$2:$B$328,0),3)</f>
        <v>4860</v>
      </c>
      <c r="D225" s="16" t="str">
        <f>INDEX(SAS!$A$2:$F$328,MATCH(AdjustedAdditionalPropertyTaxLe!$B225,SAS!$B$2:$B$328,0),4)</f>
        <v>Odebolt Arthur Battle Creek Ida Grove</v>
      </c>
      <c r="E225" s="16">
        <f>INDEX(SAS!$A$2:$F$328,MATCH(AdjustedAdditionalPropertyTaxLe!$B225,SAS!$B$2:$B$328,0),5)</f>
        <v>454628278</v>
      </c>
      <c r="F225" s="16">
        <f>INDEX(SAS!$A$2:$F$328,MATCH(AdjustedAdditionalPropertyTaxLe!$B225,SAS!$B$2:$B$328,0),6)</f>
        <v>831599</v>
      </c>
      <c r="G225" s="17">
        <f t="shared" si="22"/>
        <v>1.82918</v>
      </c>
      <c r="H225" s="4"/>
      <c r="I225" s="18">
        <f t="shared" si="19"/>
        <v>0</v>
      </c>
      <c r="J225" s="19">
        <f t="shared" si="20"/>
        <v>0</v>
      </c>
      <c r="K225" s="4"/>
      <c r="L225" s="18">
        <f t="shared" si="21"/>
        <v>1.82918</v>
      </c>
      <c r="O225" s="46">
        <v>0</v>
      </c>
      <c r="P225" s="49">
        <f t="shared" si="23"/>
        <v>0</v>
      </c>
      <c r="R225" s="3" t="str">
        <f t="shared" si="24"/>
        <v/>
      </c>
    </row>
    <row r="226" spans="1:18" x14ac:dyDescent="0.2">
      <c r="A226" s="37">
        <f>SAS!A219</f>
        <v>2020</v>
      </c>
      <c r="B226" s="45" t="str">
        <f>SAS!B219</f>
        <v>4869</v>
      </c>
      <c r="C226" s="42" t="str">
        <f>INDEX(SAS!$A$2:$F$328,MATCH(AdjustedAdditionalPropertyTaxLe!$B226,SAS!$B$2:$B$328,0),3)</f>
        <v>4869</v>
      </c>
      <c r="D226" s="16" t="str">
        <f>INDEX(SAS!$A$2:$F$328,MATCH(AdjustedAdditionalPropertyTaxLe!$B226,SAS!$B$2:$B$328,0),4)</f>
        <v>Oelwein</v>
      </c>
      <c r="E226" s="16">
        <f>INDEX(SAS!$A$2:$F$328,MATCH(AdjustedAdditionalPropertyTaxLe!$B226,SAS!$B$2:$B$328,0),5)</f>
        <v>333074523</v>
      </c>
      <c r="F226" s="16">
        <f>INDEX(SAS!$A$2:$F$328,MATCH(AdjustedAdditionalPropertyTaxLe!$B226,SAS!$B$2:$B$328,0),6)</f>
        <v>1212587</v>
      </c>
      <c r="G226" s="17">
        <f t="shared" si="22"/>
        <v>3.64059</v>
      </c>
      <c r="H226" s="4"/>
      <c r="I226" s="18">
        <f t="shared" si="19"/>
        <v>0.7345600000000001</v>
      </c>
      <c r="J226" s="19">
        <f t="shared" si="20"/>
        <v>244663</v>
      </c>
      <c r="K226" s="4"/>
      <c r="L226" s="18">
        <f t="shared" si="21"/>
        <v>2.9060299999999999</v>
      </c>
      <c r="O226" s="46">
        <v>244766</v>
      </c>
      <c r="P226" s="49">
        <f t="shared" si="23"/>
        <v>-103</v>
      </c>
      <c r="R226" s="3" t="e">
        <f t="shared" si="24"/>
        <v>#N/A</v>
      </c>
    </row>
    <row r="227" spans="1:18" x14ac:dyDescent="0.2">
      <c r="A227" s="37">
        <f>SAS!A220</f>
        <v>2020</v>
      </c>
      <c r="B227" s="45" t="str">
        <f>SAS!B220</f>
        <v>4878</v>
      </c>
      <c r="C227" s="42" t="str">
        <f>INDEX(SAS!$A$2:$F$328,MATCH(AdjustedAdditionalPropertyTaxLe!$B227,SAS!$B$2:$B$328,0),3)</f>
        <v>4878</v>
      </c>
      <c r="D227" s="16" t="str">
        <f>INDEX(SAS!$A$2:$F$328,MATCH(AdjustedAdditionalPropertyTaxLe!$B227,SAS!$B$2:$B$328,0),4)</f>
        <v>Ogden</v>
      </c>
      <c r="E227" s="16">
        <f>INDEX(SAS!$A$2:$F$328,MATCH(AdjustedAdditionalPropertyTaxLe!$B227,SAS!$B$2:$B$328,0),5)</f>
        <v>275239703</v>
      </c>
      <c r="F227" s="16">
        <f>INDEX(SAS!$A$2:$F$328,MATCH(AdjustedAdditionalPropertyTaxLe!$B227,SAS!$B$2:$B$328,0),6)</f>
        <v>517075</v>
      </c>
      <c r="G227" s="17">
        <f t="shared" si="22"/>
        <v>1.8786400000000001</v>
      </c>
      <c r="H227" s="4"/>
      <c r="I227" s="18">
        <f t="shared" si="19"/>
        <v>0</v>
      </c>
      <c r="J227" s="19">
        <f t="shared" si="20"/>
        <v>0</v>
      </c>
      <c r="K227" s="4"/>
      <c r="L227" s="18">
        <f t="shared" si="21"/>
        <v>1.8786400000000001</v>
      </c>
      <c r="O227" s="46">
        <v>0</v>
      </c>
      <c r="P227" s="49">
        <f t="shared" si="23"/>
        <v>0</v>
      </c>
      <c r="R227" s="3" t="str">
        <f t="shared" si="24"/>
        <v/>
      </c>
    </row>
    <row r="228" spans="1:18" x14ac:dyDescent="0.2">
      <c r="A228" s="37">
        <f>SAS!A221</f>
        <v>2020</v>
      </c>
      <c r="B228" s="45" t="str">
        <f>SAS!B221</f>
        <v>4890</v>
      </c>
      <c r="C228" s="42" t="str">
        <f>INDEX(SAS!$A$2:$F$328,MATCH(AdjustedAdditionalPropertyTaxLe!$B228,SAS!$B$2:$B$328,0),3)</f>
        <v>4890</v>
      </c>
      <c r="D228" s="16" t="str">
        <f>INDEX(SAS!$A$2:$F$328,MATCH(AdjustedAdditionalPropertyTaxLe!$B228,SAS!$B$2:$B$328,0),4)</f>
        <v>Okoboji</v>
      </c>
      <c r="E228" s="16">
        <f>INDEX(SAS!$A$2:$F$328,MATCH(AdjustedAdditionalPropertyTaxLe!$B228,SAS!$B$2:$B$328,0),5)</f>
        <v>1352974388</v>
      </c>
      <c r="F228" s="16">
        <f>INDEX(SAS!$A$2:$F$328,MATCH(AdjustedAdditionalPropertyTaxLe!$B228,SAS!$B$2:$B$328,0),6)</f>
        <v>836039</v>
      </c>
      <c r="G228" s="17">
        <f t="shared" si="22"/>
        <v>0.61792999999999998</v>
      </c>
      <c r="H228" s="4"/>
      <c r="I228" s="18">
        <f t="shared" si="19"/>
        <v>0</v>
      </c>
      <c r="J228" s="19">
        <f t="shared" si="20"/>
        <v>0</v>
      </c>
      <c r="K228" s="4"/>
      <c r="L228" s="18">
        <f t="shared" si="21"/>
        <v>0.61792999999999998</v>
      </c>
      <c r="O228" s="46">
        <v>0</v>
      </c>
      <c r="P228" s="49">
        <f t="shared" si="23"/>
        <v>0</v>
      </c>
      <c r="R228" s="3" t="str">
        <f t="shared" si="24"/>
        <v/>
      </c>
    </row>
    <row r="229" spans="1:18" x14ac:dyDescent="0.2">
      <c r="A229" s="37">
        <f>SAS!A222</f>
        <v>2020</v>
      </c>
      <c r="B229" s="45" t="str">
        <f>SAS!B222</f>
        <v>4905</v>
      </c>
      <c r="C229" s="42" t="str">
        <f>INDEX(SAS!$A$2:$F$328,MATCH(AdjustedAdditionalPropertyTaxLe!$B229,SAS!$B$2:$B$328,0),3)</f>
        <v>4905</v>
      </c>
      <c r="D229" s="16" t="str">
        <f>INDEX(SAS!$A$2:$F$328,MATCH(AdjustedAdditionalPropertyTaxLe!$B229,SAS!$B$2:$B$328,0),4)</f>
        <v>Olin</v>
      </c>
      <c r="E229" s="16">
        <f>INDEX(SAS!$A$2:$F$328,MATCH(AdjustedAdditionalPropertyTaxLe!$B229,SAS!$B$2:$B$328,0),5)</f>
        <v>105470147</v>
      </c>
      <c r="F229" s="16">
        <f>INDEX(SAS!$A$2:$F$328,MATCH(AdjustedAdditionalPropertyTaxLe!$B229,SAS!$B$2:$B$328,0),6)</f>
        <v>197962</v>
      </c>
      <c r="G229" s="17">
        <f t="shared" si="22"/>
        <v>1.8769499999999999</v>
      </c>
      <c r="H229" s="4"/>
      <c r="I229" s="18">
        <f t="shared" si="19"/>
        <v>0</v>
      </c>
      <c r="J229" s="19">
        <f t="shared" si="20"/>
        <v>0</v>
      </c>
      <c r="K229" s="4"/>
      <c r="L229" s="18">
        <f t="shared" si="21"/>
        <v>1.8769499999999999</v>
      </c>
      <c r="O229" s="46">
        <v>0</v>
      </c>
      <c r="P229" s="49">
        <f t="shared" si="23"/>
        <v>0</v>
      </c>
      <c r="R229" s="3" t="str">
        <f t="shared" si="24"/>
        <v/>
      </c>
    </row>
    <row r="230" spans="1:18" x14ac:dyDescent="0.2">
      <c r="A230" s="37">
        <f>SAS!A223</f>
        <v>2020</v>
      </c>
      <c r="B230" s="45" t="str">
        <f>SAS!B223</f>
        <v>4978</v>
      </c>
      <c r="C230" s="42" t="str">
        <f>INDEX(SAS!$A$2:$F$328,MATCH(AdjustedAdditionalPropertyTaxLe!$B230,SAS!$B$2:$B$328,0),3)</f>
        <v>4978</v>
      </c>
      <c r="D230" s="16" t="str">
        <f>INDEX(SAS!$A$2:$F$328,MATCH(AdjustedAdditionalPropertyTaxLe!$B230,SAS!$B$2:$B$328,0),4)</f>
        <v>Orient-Macksburg</v>
      </c>
      <c r="E230" s="16">
        <f>INDEX(SAS!$A$2:$F$328,MATCH(AdjustedAdditionalPropertyTaxLe!$B230,SAS!$B$2:$B$328,0),5)</f>
        <v>151843082</v>
      </c>
      <c r="F230" s="16">
        <f>INDEX(SAS!$A$2:$F$328,MATCH(AdjustedAdditionalPropertyTaxLe!$B230,SAS!$B$2:$B$328,0),6)</f>
        <v>184191</v>
      </c>
      <c r="G230" s="17">
        <f t="shared" si="22"/>
        <v>1.2130399999999999</v>
      </c>
      <c r="H230" s="4"/>
      <c r="I230" s="18">
        <f t="shared" si="19"/>
        <v>0</v>
      </c>
      <c r="J230" s="19">
        <f t="shared" si="20"/>
        <v>0</v>
      </c>
      <c r="K230" s="4"/>
      <c r="L230" s="18">
        <f t="shared" si="21"/>
        <v>1.2130399999999999</v>
      </c>
      <c r="O230" s="46">
        <v>0</v>
      </c>
      <c r="P230" s="49">
        <f t="shared" si="23"/>
        <v>0</v>
      </c>
      <c r="R230" s="3" t="str">
        <f t="shared" si="24"/>
        <v/>
      </c>
    </row>
    <row r="231" spans="1:18" x14ac:dyDescent="0.2">
      <c r="A231" s="37">
        <f>SAS!A224</f>
        <v>2020</v>
      </c>
      <c r="B231" s="45" t="str">
        <f>SAS!B224</f>
        <v>4995</v>
      </c>
      <c r="C231" s="42" t="str">
        <f>INDEX(SAS!$A$2:$F$328,MATCH(AdjustedAdditionalPropertyTaxLe!$B231,SAS!$B$2:$B$328,0),3)</f>
        <v>4995</v>
      </c>
      <c r="D231" s="16" t="str">
        <f>INDEX(SAS!$A$2:$F$328,MATCH(AdjustedAdditionalPropertyTaxLe!$B231,SAS!$B$2:$B$328,0),4)</f>
        <v>Osage</v>
      </c>
      <c r="E231" s="16">
        <f>INDEX(SAS!$A$2:$F$328,MATCH(AdjustedAdditionalPropertyTaxLe!$B231,SAS!$B$2:$B$328,0),5)</f>
        <v>343003539</v>
      </c>
      <c r="F231" s="16">
        <f>INDEX(SAS!$A$2:$F$328,MATCH(AdjustedAdditionalPropertyTaxLe!$B231,SAS!$B$2:$B$328,0),6)</f>
        <v>773124</v>
      </c>
      <c r="G231" s="17">
        <f t="shared" si="22"/>
        <v>2.2539799999999999</v>
      </c>
      <c r="H231" s="4"/>
      <c r="I231" s="18">
        <f t="shared" si="19"/>
        <v>0</v>
      </c>
      <c r="J231" s="19">
        <f t="shared" si="20"/>
        <v>0</v>
      </c>
      <c r="K231" s="4"/>
      <c r="L231" s="18">
        <f t="shared" si="21"/>
        <v>2.2539799999999999</v>
      </c>
      <c r="O231" s="46">
        <v>0</v>
      </c>
      <c r="P231" s="49">
        <f t="shared" si="23"/>
        <v>0</v>
      </c>
      <c r="R231" s="3" t="str">
        <f t="shared" si="24"/>
        <v/>
      </c>
    </row>
    <row r="232" spans="1:18" x14ac:dyDescent="0.2">
      <c r="A232" s="37">
        <f>SAS!A225</f>
        <v>2020</v>
      </c>
      <c r="B232" s="45" t="str">
        <f>SAS!B225</f>
        <v>5013</v>
      </c>
      <c r="C232" s="42" t="str">
        <f>INDEX(SAS!$A$2:$F$328,MATCH(AdjustedAdditionalPropertyTaxLe!$B232,SAS!$B$2:$B$328,0),3)</f>
        <v>5013</v>
      </c>
      <c r="D232" s="16" t="str">
        <f>INDEX(SAS!$A$2:$F$328,MATCH(AdjustedAdditionalPropertyTaxLe!$B232,SAS!$B$2:$B$328,0),4)</f>
        <v>Oskaloosa</v>
      </c>
      <c r="E232" s="16">
        <f>INDEX(SAS!$A$2:$F$328,MATCH(AdjustedAdditionalPropertyTaxLe!$B232,SAS!$B$2:$B$328,0),5)</f>
        <v>651032165</v>
      </c>
      <c r="F232" s="16">
        <f>INDEX(SAS!$A$2:$F$328,MATCH(AdjustedAdditionalPropertyTaxLe!$B232,SAS!$B$2:$B$328,0),6)</f>
        <v>2003280</v>
      </c>
      <c r="G232" s="17">
        <f t="shared" si="22"/>
        <v>3.07708</v>
      </c>
      <c r="H232" s="4"/>
      <c r="I232" s="18">
        <f t="shared" si="19"/>
        <v>0.17105000000000015</v>
      </c>
      <c r="J232" s="19">
        <f t="shared" si="20"/>
        <v>111359</v>
      </c>
      <c r="K232" s="4"/>
      <c r="L232" s="18">
        <f t="shared" si="21"/>
        <v>2.9060299999999999</v>
      </c>
      <c r="O232" s="46">
        <v>111834</v>
      </c>
      <c r="P232" s="49">
        <f t="shared" si="23"/>
        <v>-475</v>
      </c>
      <c r="R232" s="3" t="e">
        <f t="shared" si="24"/>
        <v>#N/A</v>
      </c>
    </row>
    <row r="233" spans="1:18" x14ac:dyDescent="0.2">
      <c r="A233" s="37">
        <f>SAS!A226</f>
        <v>2020</v>
      </c>
      <c r="B233" s="45" t="str">
        <f>SAS!B226</f>
        <v>5049</v>
      </c>
      <c r="C233" s="42" t="str">
        <f>INDEX(SAS!$A$2:$F$328,MATCH(AdjustedAdditionalPropertyTaxLe!$B233,SAS!$B$2:$B$328,0),3)</f>
        <v>5049</v>
      </c>
      <c r="D233" s="16" t="str">
        <f>INDEX(SAS!$A$2:$F$328,MATCH(AdjustedAdditionalPropertyTaxLe!$B233,SAS!$B$2:$B$328,0),4)</f>
        <v>Ottumwa</v>
      </c>
      <c r="E233" s="16">
        <f>INDEX(SAS!$A$2:$F$328,MATCH(AdjustedAdditionalPropertyTaxLe!$B233,SAS!$B$2:$B$328,0),5)</f>
        <v>818955441</v>
      </c>
      <c r="F233" s="16">
        <f>INDEX(SAS!$A$2:$F$328,MATCH(AdjustedAdditionalPropertyTaxLe!$B233,SAS!$B$2:$B$328,0),6)</f>
        <v>4047789</v>
      </c>
      <c r="G233" s="17">
        <f t="shared" si="22"/>
        <v>4.9426199999999998</v>
      </c>
      <c r="H233" s="4"/>
      <c r="I233" s="18">
        <f t="shared" si="19"/>
        <v>2.0365899999999999</v>
      </c>
      <c r="J233" s="19">
        <f t="shared" si="20"/>
        <v>1667876</v>
      </c>
      <c r="K233" s="4"/>
      <c r="L233" s="18">
        <f t="shared" si="21"/>
        <v>2.9060299999999999</v>
      </c>
      <c r="O233" s="46">
        <v>1666533</v>
      </c>
      <c r="P233" s="49">
        <f t="shared" si="23"/>
        <v>1343</v>
      </c>
      <c r="Q233" s="34" t="s">
        <v>695</v>
      </c>
      <c r="R233" s="3" t="e">
        <f t="shared" si="24"/>
        <v>#N/A</v>
      </c>
    </row>
    <row r="234" spans="1:18" x14ac:dyDescent="0.2">
      <c r="A234" s="37">
        <f>SAS!A227</f>
        <v>2020</v>
      </c>
      <c r="B234" s="45" t="str">
        <f>SAS!B227</f>
        <v>5319</v>
      </c>
      <c r="C234" s="42" t="str">
        <f>INDEX(SAS!$A$2:$F$328,MATCH(AdjustedAdditionalPropertyTaxLe!$B234,SAS!$B$2:$B$328,0),3)</f>
        <v>5160</v>
      </c>
      <c r="D234" s="16" t="str">
        <f>INDEX(SAS!$A$2:$F$328,MATCH(AdjustedAdditionalPropertyTaxLe!$B234,SAS!$B$2:$B$328,0),4)</f>
        <v>PCM</v>
      </c>
      <c r="E234" s="16">
        <f>INDEX(SAS!$A$2:$F$328,MATCH(AdjustedAdditionalPropertyTaxLe!$B234,SAS!$B$2:$B$328,0),5)</f>
        <v>290018790</v>
      </c>
      <c r="F234" s="16">
        <f>INDEX(SAS!$A$2:$F$328,MATCH(AdjustedAdditionalPropertyTaxLe!$B234,SAS!$B$2:$B$328,0),6)</f>
        <v>893384</v>
      </c>
      <c r="G234" s="17">
        <f t="shared" si="22"/>
        <v>3.0804299999999998</v>
      </c>
      <c r="H234" s="4"/>
      <c r="I234" s="18">
        <f t="shared" si="19"/>
        <v>0.17439999999999989</v>
      </c>
      <c r="J234" s="19">
        <f t="shared" si="20"/>
        <v>50579</v>
      </c>
      <c r="K234" s="4"/>
      <c r="L234" s="18">
        <f t="shared" si="21"/>
        <v>2.9060299999999999</v>
      </c>
      <c r="O234" s="46">
        <v>50747</v>
      </c>
      <c r="P234" s="49">
        <f t="shared" si="23"/>
        <v>-168</v>
      </c>
      <c r="Q234" s="34" t="s">
        <v>695</v>
      </c>
      <c r="R234" s="3" t="e">
        <f t="shared" si="24"/>
        <v>#N/A</v>
      </c>
    </row>
    <row r="235" spans="1:18" x14ac:dyDescent="0.2">
      <c r="A235" s="37">
        <f>SAS!A228</f>
        <v>2020</v>
      </c>
      <c r="B235" s="45" t="str">
        <f>SAS!B228</f>
        <v>5121</v>
      </c>
      <c r="C235" s="42" t="str">
        <f>INDEX(SAS!$A$2:$F$328,MATCH(AdjustedAdditionalPropertyTaxLe!$B235,SAS!$B$2:$B$328,0),3)</f>
        <v>5121</v>
      </c>
      <c r="D235" s="16" t="str">
        <f>INDEX(SAS!$A$2:$F$328,MATCH(AdjustedAdditionalPropertyTaxLe!$B235,SAS!$B$2:$B$328,0),4)</f>
        <v>Panorama</v>
      </c>
      <c r="E235" s="16">
        <f>INDEX(SAS!$A$2:$F$328,MATCH(AdjustedAdditionalPropertyTaxLe!$B235,SAS!$B$2:$B$328,0),5)</f>
        <v>388291528</v>
      </c>
      <c r="F235" s="16">
        <f>INDEX(SAS!$A$2:$F$328,MATCH(AdjustedAdditionalPropertyTaxLe!$B235,SAS!$B$2:$B$328,0),6)</f>
        <v>584444</v>
      </c>
      <c r="G235" s="17">
        <f t="shared" si="22"/>
        <v>1.5051699999999999</v>
      </c>
      <c r="H235" s="4"/>
      <c r="I235" s="18">
        <f t="shared" si="19"/>
        <v>0</v>
      </c>
      <c r="J235" s="19">
        <f t="shared" si="20"/>
        <v>0</v>
      </c>
      <c r="K235" s="4"/>
      <c r="L235" s="18">
        <f t="shared" si="21"/>
        <v>1.5051699999999999</v>
      </c>
      <c r="O235" s="46">
        <v>0</v>
      </c>
      <c r="P235" s="49">
        <f t="shared" si="23"/>
        <v>0</v>
      </c>
      <c r="R235" s="3" t="str">
        <f t="shared" si="24"/>
        <v/>
      </c>
    </row>
    <row r="236" spans="1:18" x14ac:dyDescent="0.2">
      <c r="A236" s="37">
        <f>SAS!A229</f>
        <v>2020</v>
      </c>
      <c r="B236" s="45" t="str">
        <f>SAS!B229</f>
        <v>5139</v>
      </c>
      <c r="C236" s="42" t="str">
        <f>INDEX(SAS!$A$2:$F$328,MATCH(AdjustedAdditionalPropertyTaxLe!$B236,SAS!$B$2:$B$328,0),3)</f>
        <v>5139</v>
      </c>
      <c r="D236" s="16" t="str">
        <f>INDEX(SAS!$A$2:$F$328,MATCH(AdjustedAdditionalPropertyTaxLe!$B236,SAS!$B$2:$B$328,0),4)</f>
        <v>Paton-Churdan</v>
      </c>
      <c r="E236" s="16">
        <f>INDEX(SAS!$A$2:$F$328,MATCH(AdjustedAdditionalPropertyTaxLe!$B236,SAS!$B$2:$B$328,0),5)</f>
        <v>119230082</v>
      </c>
      <c r="F236" s="16">
        <f>INDEX(SAS!$A$2:$F$328,MATCH(AdjustedAdditionalPropertyTaxLe!$B236,SAS!$B$2:$B$328,0),6)</f>
        <v>196085</v>
      </c>
      <c r="G236" s="17">
        <f t="shared" si="22"/>
        <v>1.64459</v>
      </c>
      <c r="H236" s="4"/>
      <c r="I236" s="18">
        <f t="shared" si="19"/>
        <v>0</v>
      </c>
      <c r="J236" s="19">
        <f t="shared" si="20"/>
        <v>0</v>
      </c>
      <c r="K236" s="4"/>
      <c r="L236" s="18">
        <f t="shared" si="21"/>
        <v>1.64459</v>
      </c>
      <c r="O236" s="46">
        <v>0</v>
      </c>
      <c r="P236" s="49">
        <f t="shared" si="23"/>
        <v>0</v>
      </c>
      <c r="R236" s="3" t="str">
        <f t="shared" si="24"/>
        <v/>
      </c>
    </row>
    <row r="237" spans="1:18" x14ac:dyDescent="0.2">
      <c r="A237" s="37">
        <f>SAS!A230</f>
        <v>2020</v>
      </c>
      <c r="B237" s="45" t="str">
        <f>SAS!B230</f>
        <v>5163</v>
      </c>
      <c r="C237" s="42" t="str">
        <f>INDEX(SAS!$A$2:$F$328,MATCH(AdjustedAdditionalPropertyTaxLe!$B237,SAS!$B$2:$B$328,0),3)</f>
        <v>5163</v>
      </c>
      <c r="D237" s="16" t="str">
        <f>INDEX(SAS!$A$2:$F$328,MATCH(AdjustedAdditionalPropertyTaxLe!$B237,SAS!$B$2:$B$328,0),4)</f>
        <v>Pekin</v>
      </c>
      <c r="E237" s="16">
        <f>INDEX(SAS!$A$2:$F$328,MATCH(AdjustedAdditionalPropertyTaxLe!$B237,SAS!$B$2:$B$328,0),5)</f>
        <v>300231240</v>
      </c>
      <c r="F237" s="16">
        <f>INDEX(SAS!$A$2:$F$328,MATCH(AdjustedAdditionalPropertyTaxLe!$B237,SAS!$B$2:$B$328,0),6)</f>
        <v>519561</v>
      </c>
      <c r="G237" s="17">
        <f t="shared" si="22"/>
        <v>1.73054</v>
      </c>
      <c r="H237" s="4"/>
      <c r="I237" s="18">
        <f t="shared" si="19"/>
        <v>0</v>
      </c>
      <c r="J237" s="19">
        <f t="shared" si="20"/>
        <v>0</v>
      </c>
      <c r="K237" s="4"/>
      <c r="L237" s="18">
        <f t="shared" si="21"/>
        <v>1.73054</v>
      </c>
      <c r="O237" s="46">
        <v>0</v>
      </c>
      <c r="P237" s="49">
        <f t="shared" si="23"/>
        <v>0</v>
      </c>
      <c r="R237" s="3" t="str">
        <f t="shared" si="24"/>
        <v/>
      </c>
    </row>
    <row r="238" spans="1:18" x14ac:dyDescent="0.2">
      <c r="A238" s="37">
        <f>SAS!A231</f>
        <v>2020</v>
      </c>
      <c r="B238" s="45" t="str">
        <f>SAS!B231</f>
        <v>5166</v>
      </c>
      <c r="C238" s="42" t="str">
        <f>INDEX(SAS!$A$2:$F$328,MATCH(AdjustedAdditionalPropertyTaxLe!$B238,SAS!$B$2:$B$328,0),3)</f>
        <v>5166</v>
      </c>
      <c r="D238" s="16" t="str">
        <f>INDEX(SAS!$A$2:$F$328,MATCH(AdjustedAdditionalPropertyTaxLe!$B238,SAS!$B$2:$B$328,0),4)</f>
        <v>Pella</v>
      </c>
      <c r="E238" s="16">
        <f>INDEX(SAS!$A$2:$F$328,MATCH(AdjustedAdditionalPropertyTaxLe!$B238,SAS!$B$2:$B$328,0),5)</f>
        <v>883304079</v>
      </c>
      <c r="F238" s="16">
        <f>INDEX(SAS!$A$2:$F$328,MATCH(AdjustedAdditionalPropertyTaxLe!$B238,SAS!$B$2:$B$328,0),6)</f>
        <v>1837845</v>
      </c>
      <c r="G238" s="17">
        <f t="shared" si="22"/>
        <v>2.0806499999999999</v>
      </c>
      <c r="H238" s="4"/>
      <c r="I238" s="18">
        <f t="shared" si="19"/>
        <v>0</v>
      </c>
      <c r="J238" s="19">
        <f t="shared" si="20"/>
        <v>0</v>
      </c>
      <c r="K238" s="4"/>
      <c r="L238" s="18">
        <f t="shared" si="21"/>
        <v>2.0806499999999999</v>
      </c>
      <c r="O238" s="46">
        <v>0</v>
      </c>
      <c r="P238" s="49">
        <f t="shared" si="23"/>
        <v>0</v>
      </c>
      <c r="R238" s="3" t="str">
        <f t="shared" si="24"/>
        <v/>
      </c>
    </row>
    <row r="239" spans="1:18" x14ac:dyDescent="0.2">
      <c r="A239" s="37">
        <f>SAS!A232</f>
        <v>2020</v>
      </c>
      <c r="B239" s="45" t="str">
        <f>SAS!B232</f>
        <v>5184</v>
      </c>
      <c r="C239" s="42" t="str">
        <f>INDEX(SAS!$A$2:$F$328,MATCH(AdjustedAdditionalPropertyTaxLe!$B239,SAS!$B$2:$B$328,0),3)</f>
        <v>5184</v>
      </c>
      <c r="D239" s="16" t="str">
        <f>INDEX(SAS!$A$2:$F$328,MATCH(AdjustedAdditionalPropertyTaxLe!$B239,SAS!$B$2:$B$328,0),4)</f>
        <v>Perry</v>
      </c>
      <c r="E239" s="16">
        <f>INDEX(SAS!$A$2:$F$328,MATCH(AdjustedAdditionalPropertyTaxLe!$B239,SAS!$B$2:$B$328,0),5)</f>
        <v>359002246</v>
      </c>
      <c r="F239" s="16">
        <f>INDEX(SAS!$A$2:$F$328,MATCH(AdjustedAdditionalPropertyTaxLe!$B239,SAS!$B$2:$B$328,0),6)</f>
        <v>1597192</v>
      </c>
      <c r="G239" s="17">
        <f t="shared" si="22"/>
        <v>4.4489700000000001</v>
      </c>
      <c r="H239" s="4"/>
      <c r="I239" s="18">
        <f t="shared" si="19"/>
        <v>1.5429400000000002</v>
      </c>
      <c r="J239" s="19">
        <f t="shared" si="20"/>
        <v>553919</v>
      </c>
      <c r="K239" s="4"/>
      <c r="L239" s="18">
        <f t="shared" si="21"/>
        <v>2.9060299999999999</v>
      </c>
      <c r="O239" s="46">
        <v>553704</v>
      </c>
      <c r="P239" s="49">
        <f t="shared" si="23"/>
        <v>215</v>
      </c>
      <c r="R239" s="3" t="e">
        <f t="shared" si="24"/>
        <v>#N/A</v>
      </c>
    </row>
    <row r="240" spans="1:18" x14ac:dyDescent="0.2">
      <c r="A240" s="37">
        <f>SAS!A233</f>
        <v>2020</v>
      </c>
      <c r="B240" s="45" t="str">
        <f>SAS!B233</f>
        <v>5250</v>
      </c>
      <c r="C240" s="42" t="str">
        <f>INDEX(SAS!$A$2:$F$328,MATCH(AdjustedAdditionalPropertyTaxLe!$B240,SAS!$B$2:$B$328,0),3)</f>
        <v>5250</v>
      </c>
      <c r="D240" s="16" t="str">
        <f>INDEX(SAS!$A$2:$F$328,MATCH(AdjustedAdditionalPropertyTaxLe!$B240,SAS!$B$2:$B$328,0),4)</f>
        <v>Pleasant Valley</v>
      </c>
      <c r="E240" s="16">
        <f>INDEX(SAS!$A$2:$F$328,MATCH(AdjustedAdditionalPropertyTaxLe!$B240,SAS!$B$2:$B$328,0),5)</f>
        <v>1724970036</v>
      </c>
      <c r="F240" s="16">
        <f>INDEX(SAS!$A$2:$F$328,MATCH(AdjustedAdditionalPropertyTaxLe!$B240,SAS!$B$2:$B$328,0),6)</f>
        <v>4074348</v>
      </c>
      <c r="G240" s="17">
        <f t="shared" si="22"/>
        <v>2.36198</v>
      </c>
      <c r="H240" s="4"/>
      <c r="I240" s="18">
        <f t="shared" si="19"/>
        <v>0</v>
      </c>
      <c r="J240" s="19">
        <f t="shared" si="20"/>
        <v>0</v>
      </c>
      <c r="K240" s="4"/>
      <c r="L240" s="18">
        <f t="shared" si="21"/>
        <v>2.36198</v>
      </c>
      <c r="O240" s="46">
        <v>0</v>
      </c>
      <c r="P240" s="49">
        <f t="shared" si="23"/>
        <v>0</v>
      </c>
      <c r="R240" s="3" t="str">
        <f t="shared" si="24"/>
        <v/>
      </c>
    </row>
    <row r="241" spans="1:18" x14ac:dyDescent="0.2">
      <c r="A241" s="37">
        <f>SAS!A234</f>
        <v>2020</v>
      </c>
      <c r="B241" s="45" t="str">
        <f>SAS!B234</f>
        <v>5256</v>
      </c>
      <c r="C241" s="42" t="str">
        <f>INDEX(SAS!$A$2:$F$328,MATCH(AdjustedAdditionalPropertyTaxLe!$B241,SAS!$B$2:$B$328,0),3)</f>
        <v>5256</v>
      </c>
      <c r="D241" s="16" t="str">
        <f>INDEX(SAS!$A$2:$F$328,MATCH(AdjustedAdditionalPropertyTaxLe!$B241,SAS!$B$2:$B$328,0),4)</f>
        <v>Pleasantville</v>
      </c>
      <c r="E241" s="16">
        <f>INDEX(SAS!$A$2:$F$328,MATCH(AdjustedAdditionalPropertyTaxLe!$B241,SAS!$B$2:$B$328,0),5)</f>
        <v>184807782</v>
      </c>
      <c r="F241" s="16">
        <f>INDEX(SAS!$A$2:$F$328,MATCH(AdjustedAdditionalPropertyTaxLe!$B241,SAS!$B$2:$B$328,0),6)</f>
        <v>592884</v>
      </c>
      <c r="G241" s="17">
        <f t="shared" si="22"/>
        <v>3.20811</v>
      </c>
      <c r="H241" s="4"/>
      <c r="I241" s="18">
        <f t="shared" si="19"/>
        <v>0.30208000000000013</v>
      </c>
      <c r="J241" s="19">
        <f t="shared" si="20"/>
        <v>55827</v>
      </c>
      <c r="K241" s="4"/>
      <c r="L241" s="18">
        <f t="shared" si="21"/>
        <v>2.9060299999999999</v>
      </c>
      <c r="O241" s="46">
        <v>55891</v>
      </c>
      <c r="P241" s="49">
        <f t="shared" si="23"/>
        <v>-64</v>
      </c>
      <c r="R241" s="3" t="e">
        <f t="shared" si="24"/>
        <v>#N/A</v>
      </c>
    </row>
    <row r="242" spans="1:18" x14ac:dyDescent="0.2">
      <c r="A242" s="37">
        <f>SAS!A235</f>
        <v>2020</v>
      </c>
      <c r="B242" s="45" t="str">
        <f>SAS!B235</f>
        <v>5283</v>
      </c>
      <c r="C242" s="42" t="str">
        <f>INDEX(SAS!$A$2:$F$328,MATCH(AdjustedAdditionalPropertyTaxLe!$B242,SAS!$B$2:$B$328,0),3)</f>
        <v>5283</v>
      </c>
      <c r="D242" s="16" t="str">
        <f>INDEX(SAS!$A$2:$F$328,MATCH(AdjustedAdditionalPropertyTaxLe!$B242,SAS!$B$2:$B$328,0),4)</f>
        <v>Pocahontas Area</v>
      </c>
      <c r="E242" s="16">
        <f>INDEX(SAS!$A$2:$F$328,MATCH(AdjustedAdditionalPropertyTaxLe!$B242,SAS!$B$2:$B$328,0),5)</f>
        <v>608730522</v>
      </c>
      <c r="F242" s="16">
        <f>INDEX(SAS!$A$2:$F$328,MATCH(AdjustedAdditionalPropertyTaxLe!$B242,SAS!$B$2:$B$328,0),6)</f>
        <v>584887</v>
      </c>
      <c r="G242" s="17">
        <f t="shared" si="22"/>
        <v>0.96082999999999996</v>
      </c>
      <c r="H242" s="4"/>
      <c r="I242" s="18">
        <f t="shared" si="19"/>
        <v>0</v>
      </c>
      <c r="J242" s="19">
        <f t="shared" si="20"/>
        <v>0</v>
      </c>
      <c r="K242" s="4"/>
      <c r="L242" s="18">
        <f t="shared" si="21"/>
        <v>0.96082999999999996</v>
      </c>
      <c r="O242" s="46">
        <v>0</v>
      </c>
      <c r="P242" s="49">
        <f t="shared" si="23"/>
        <v>0</v>
      </c>
      <c r="R242" s="3" t="str">
        <f t="shared" si="24"/>
        <v/>
      </c>
    </row>
    <row r="243" spans="1:18" x14ac:dyDescent="0.2">
      <c r="A243" s="37">
        <f>SAS!A236</f>
        <v>2020</v>
      </c>
      <c r="B243" s="45" t="str">
        <f>SAS!B236</f>
        <v>5310</v>
      </c>
      <c r="C243" s="42" t="str">
        <f>INDEX(SAS!$A$2:$F$328,MATCH(AdjustedAdditionalPropertyTaxLe!$B243,SAS!$B$2:$B$328,0),3)</f>
        <v>5310</v>
      </c>
      <c r="D243" s="16" t="str">
        <f>INDEX(SAS!$A$2:$F$328,MATCH(AdjustedAdditionalPropertyTaxLe!$B243,SAS!$B$2:$B$328,0),4)</f>
        <v>Postville</v>
      </c>
      <c r="E243" s="16">
        <f>INDEX(SAS!$A$2:$F$328,MATCH(AdjustedAdditionalPropertyTaxLe!$B243,SAS!$B$2:$B$328,0),5)</f>
        <v>191762549</v>
      </c>
      <c r="F243" s="16">
        <f>INDEX(SAS!$A$2:$F$328,MATCH(AdjustedAdditionalPropertyTaxLe!$B243,SAS!$B$2:$B$328,0),6)</f>
        <v>668563</v>
      </c>
      <c r="G243" s="17">
        <f t="shared" si="22"/>
        <v>3.4864099999999998</v>
      </c>
      <c r="H243" s="4"/>
      <c r="I243" s="18">
        <f t="shared" si="19"/>
        <v>0.5803799999999999</v>
      </c>
      <c r="J243" s="19">
        <f t="shared" si="20"/>
        <v>111295</v>
      </c>
      <c r="K243" s="4"/>
      <c r="L243" s="18">
        <f t="shared" si="21"/>
        <v>2.9060299999999999</v>
      </c>
      <c r="O243" s="46">
        <v>111449</v>
      </c>
      <c r="P243" s="49">
        <f t="shared" si="23"/>
        <v>-154</v>
      </c>
      <c r="R243" s="3" t="e">
        <f t="shared" si="24"/>
        <v>#N/A</v>
      </c>
    </row>
    <row r="244" spans="1:18" x14ac:dyDescent="0.2">
      <c r="A244" s="37">
        <f>SAS!A237</f>
        <v>2020</v>
      </c>
      <c r="B244" s="45" t="str">
        <f>SAS!B237</f>
        <v>5323</v>
      </c>
      <c r="C244" s="42" t="str">
        <f>INDEX(SAS!$A$2:$F$328,MATCH(AdjustedAdditionalPropertyTaxLe!$B244,SAS!$B$2:$B$328,0),3)</f>
        <v>5325</v>
      </c>
      <c r="D244" s="16" t="str">
        <f>INDEX(SAS!$A$2:$F$328,MATCH(AdjustedAdditionalPropertyTaxLe!$B244,SAS!$B$2:$B$328,0),4)</f>
        <v>Prairie Valley</v>
      </c>
      <c r="E244" s="16">
        <f>INDEX(SAS!$A$2:$F$328,MATCH(AdjustedAdditionalPropertyTaxLe!$B244,SAS!$B$2:$B$328,0),5)</f>
        <v>432390195</v>
      </c>
      <c r="F244" s="16">
        <f>INDEX(SAS!$A$2:$F$328,MATCH(AdjustedAdditionalPropertyTaxLe!$B244,SAS!$B$2:$B$328,0),6)</f>
        <v>502012</v>
      </c>
      <c r="G244" s="17">
        <f t="shared" si="22"/>
        <v>1.1610199999999999</v>
      </c>
      <c r="H244" s="4"/>
      <c r="I244" s="18">
        <f t="shared" si="19"/>
        <v>0</v>
      </c>
      <c r="J244" s="19">
        <f t="shared" si="20"/>
        <v>0</v>
      </c>
      <c r="K244" s="4"/>
      <c r="L244" s="18">
        <f t="shared" si="21"/>
        <v>1.1610199999999999</v>
      </c>
      <c r="O244" s="46">
        <v>0</v>
      </c>
      <c r="P244" s="49">
        <f t="shared" si="23"/>
        <v>0</v>
      </c>
      <c r="R244" s="3" t="str">
        <f t="shared" si="24"/>
        <v/>
      </c>
    </row>
    <row r="245" spans="1:18" x14ac:dyDescent="0.2">
      <c r="A245" s="37">
        <f>SAS!A238</f>
        <v>2020</v>
      </c>
      <c r="B245" s="45" t="str">
        <f>SAS!B238</f>
        <v>5463</v>
      </c>
      <c r="C245" s="42" t="str">
        <f>INDEX(SAS!$A$2:$F$328,MATCH(AdjustedAdditionalPropertyTaxLe!$B245,SAS!$B$2:$B$328,0),3)</f>
        <v>5463</v>
      </c>
      <c r="D245" s="16" t="str">
        <f>INDEX(SAS!$A$2:$F$328,MATCH(AdjustedAdditionalPropertyTaxLe!$B245,SAS!$B$2:$B$328,0),4)</f>
        <v>Red Oak</v>
      </c>
      <c r="E245" s="16">
        <f>INDEX(SAS!$A$2:$F$328,MATCH(AdjustedAdditionalPropertyTaxLe!$B245,SAS!$B$2:$B$328,0),5)</f>
        <v>382011910</v>
      </c>
      <c r="F245" s="16">
        <f>INDEX(SAS!$A$2:$F$328,MATCH(AdjustedAdditionalPropertyTaxLe!$B245,SAS!$B$2:$B$328,0),6)</f>
        <v>891603</v>
      </c>
      <c r="G245" s="17">
        <f t="shared" si="22"/>
        <v>2.3339699999999999</v>
      </c>
      <c r="H245" s="4"/>
      <c r="I245" s="18">
        <f t="shared" si="19"/>
        <v>0</v>
      </c>
      <c r="J245" s="19">
        <f t="shared" si="20"/>
        <v>0</v>
      </c>
      <c r="K245" s="4"/>
      <c r="L245" s="18">
        <f t="shared" si="21"/>
        <v>2.3339699999999999</v>
      </c>
      <c r="O245" s="46">
        <v>0</v>
      </c>
      <c r="P245" s="49">
        <f t="shared" si="23"/>
        <v>0</v>
      </c>
      <c r="R245" s="3" t="str">
        <f t="shared" si="24"/>
        <v/>
      </c>
    </row>
    <row r="246" spans="1:18" x14ac:dyDescent="0.2">
      <c r="A246" s="37">
        <f>SAS!A239</f>
        <v>2020</v>
      </c>
      <c r="B246" s="45" t="str">
        <f>SAS!B239</f>
        <v>5486</v>
      </c>
      <c r="C246" s="42" t="str">
        <f>INDEX(SAS!$A$2:$F$328,MATCH(AdjustedAdditionalPropertyTaxLe!$B246,SAS!$B$2:$B$328,0),3)</f>
        <v>5486</v>
      </c>
      <c r="D246" s="16" t="str">
        <f>INDEX(SAS!$A$2:$F$328,MATCH(AdjustedAdditionalPropertyTaxLe!$B246,SAS!$B$2:$B$328,0),4)</f>
        <v>Remsen-Union</v>
      </c>
      <c r="E246" s="16">
        <f>INDEX(SAS!$A$2:$F$328,MATCH(AdjustedAdditionalPropertyTaxLe!$B246,SAS!$B$2:$B$328,0),5)</f>
        <v>274282723</v>
      </c>
      <c r="F246" s="16">
        <f>INDEX(SAS!$A$2:$F$328,MATCH(AdjustedAdditionalPropertyTaxLe!$B246,SAS!$B$2:$B$328,0),6)</f>
        <v>290220</v>
      </c>
      <c r="G246" s="17">
        <f t="shared" si="22"/>
        <v>1.0581100000000001</v>
      </c>
      <c r="H246" s="4"/>
      <c r="I246" s="18">
        <f t="shared" si="19"/>
        <v>0</v>
      </c>
      <c r="J246" s="19">
        <f t="shared" si="20"/>
        <v>0</v>
      </c>
      <c r="K246" s="4"/>
      <c r="L246" s="18">
        <f t="shared" si="21"/>
        <v>1.0581100000000001</v>
      </c>
      <c r="O246" s="46">
        <v>0</v>
      </c>
      <c r="P246" s="49">
        <f t="shared" si="23"/>
        <v>0</v>
      </c>
      <c r="R246" s="3" t="str">
        <f t="shared" si="24"/>
        <v/>
      </c>
    </row>
    <row r="247" spans="1:18" x14ac:dyDescent="0.2">
      <c r="A247" s="37">
        <f>SAS!A240</f>
        <v>2020</v>
      </c>
      <c r="B247" s="45" t="str">
        <f>SAS!B240</f>
        <v>5508</v>
      </c>
      <c r="C247" s="42" t="str">
        <f>INDEX(SAS!$A$2:$F$328,MATCH(AdjustedAdditionalPropertyTaxLe!$B247,SAS!$B$2:$B$328,0),3)</f>
        <v>5508</v>
      </c>
      <c r="D247" s="16" t="str">
        <f>INDEX(SAS!$A$2:$F$328,MATCH(AdjustedAdditionalPropertyTaxLe!$B247,SAS!$B$2:$B$328,0),4)</f>
        <v>Riceville</v>
      </c>
      <c r="E247" s="16">
        <f>INDEX(SAS!$A$2:$F$328,MATCH(AdjustedAdditionalPropertyTaxLe!$B247,SAS!$B$2:$B$328,0),5)</f>
        <v>258986570</v>
      </c>
      <c r="F247" s="16">
        <f>INDEX(SAS!$A$2:$F$328,MATCH(AdjustedAdditionalPropertyTaxLe!$B247,SAS!$B$2:$B$328,0),6)</f>
        <v>287173</v>
      </c>
      <c r="G247" s="17">
        <f t="shared" si="22"/>
        <v>1.10883</v>
      </c>
      <c r="H247" s="4"/>
      <c r="I247" s="18">
        <f t="shared" si="19"/>
        <v>0</v>
      </c>
      <c r="J247" s="19">
        <f t="shared" si="20"/>
        <v>0</v>
      </c>
      <c r="K247" s="4"/>
      <c r="L247" s="18">
        <f t="shared" si="21"/>
        <v>1.10883</v>
      </c>
      <c r="O247" s="46">
        <v>0</v>
      </c>
      <c r="P247" s="49">
        <f t="shared" si="23"/>
        <v>0</v>
      </c>
      <c r="R247" s="3" t="str">
        <f t="shared" si="24"/>
        <v/>
      </c>
    </row>
    <row r="248" spans="1:18" x14ac:dyDescent="0.2">
      <c r="A248" s="37">
        <f>SAS!A241</f>
        <v>2020</v>
      </c>
      <c r="B248" s="45" t="str">
        <f>SAS!B241</f>
        <v>1975</v>
      </c>
      <c r="C248" s="42" t="str">
        <f>INDEX(SAS!$A$2:$F$328,MATCH(AdjustedAdditionalPropertyTaxLe!$B248,SAS!$B$2:$B$328,0),3)</f>
        <v>1975</v>
      </c>
      <c r="D248" s="16" t="str">
        <f>INDEX(SAS!$A$2:$F$328,MATCH(AdjustedAdditionalPropertyTaxLe!$B248,SAS!$B$2:$B$328,0),4)</f>
        <v>River Valley</v>
      </c>
      <c r="E248" s="16">
        <f>INDEX(SAS!$A$2:$F$328,MATCH(AdjustedAdditionalPropertyTaxLe!$B248,SAS!$B$2:$B$328,0),5)</f>
        <v>234105794</v>
      </c>
      <c r="F248" s="16">
        <f>INDEX(SAS!$A$2:$F$328,MATCH(AdjustedAdditionalPropertyTaxLe!$B248,SAS!$B$2:$B$328,0),6)</f>
        <v>353240</v>
      </c>
      <c r="G248" s="17">
        <f t="shared" si="22"/>
        <v>1.5088900000000001</v>
      </c>
      <c r="H248" s="4"/>
      <c r="I248" s="18">
        <f t="shared" si="19"/>
        <v>0</v>
      </c>
      <c r="J248" s="19">
        <f t="shared" si="20"/>
        <v>0</v>
      </c>
      <c r="K248" s="4"/>
      <c r="L248" s="18">
        <f t="shared" si="21"/>
        <v>1.5088900000000001</v>
      </c>
      <c r="O248" s="46">
        <v>0</v>
      </c>
      <c r="P248" s="49">
        <f t="shared" si="23"/>
        <v>0</v>
      </c>
      <c r="R248" s="3" t="str">
        <f t="shared" si="24"/>
        <v/>
      </c>
    </row>
    <row r="249" spans="1:18" x14ac:dyDescent="0.2">
      <c r="A249" s="37">
        <f>SAS!A242</f>
        <v>2020</v>
      </c>
      <c r="B249" s="45" t="str">
        <f>SAS!B242</f>
        <v>4824</v>
      </c>
      <c r="C249" s="42" t="str">
        <f>INDEX(SAS!$A$2:$F$328,MATCH(AdjustedAdditionalPropertyTaxLe!$B249,SAS!$B$2:$B$328,0),3)</f>
        <v>5510</v>
      </c>
      <c r="D249" s="16" t="str">
        <f>INDEX(SAS!$A$2:$F$328,MATCH(AdjustedAdditionalPropertyTaxLe!$B249,SAS!$B$2:$B$328,0),4)</f>
        <v>Riverside</v>
      </c>
      <c r="E249" s="16">
        <f>INDEX(SAS!$A$2:$F$328,MATCH(AdjustedAdditionalPropertyTaxLe!$B249,SAS!$B$2:$B$328,0),5)</f>
        <v>370263316</v>
      </c>
      <c r="F249" s="16">
        <f>INDEX(SAS!$A$2:$F$328,MATCH(AdjustedAdditionalPropertyTaxLe!$B249,SAS!$B$2:$B$328,0),6)</f>
        <v>595770</v>
      </c>
      <c r="G249" s="17">
        <f t="shared" si="22"/>
        <v>1.60904</v>
      </c>
      <c r="H249" s="4"/>
      <c r="I249" s="18">
        <f t="shared" si="19"/>
        <v>0</v>
      </c>
      <c r="J249" s="19">
        <f t="shared" si="20"/>
        <v>0</v>
      </c>
      <c r="K249" s="4"/>
      <c r="L249" s="18">
        <f t="shared" si="21"/>
        <v>1.60904</v>
      </c>
      <c r="O249" s="46">
        <v>0</v>
      </c>
      <c r="P249" s="49">
        <f t="shared" si="23"/>
        <v>0</v>
      </c>
      <c r="R249" s="3" t="str">
        <f t="shared" si="24"/>
        <v/>
      </c>
    </row>
    <row r="250" spans="1:18" x14ac:dyDescent="0.2">
      <c r="A250" s="37">
        <f>SAS!A243</f>
        <v>2020</v>
      </c>
      <c r="B250" s="45" t="str">
        <f>SAS!B243</f>
        <v>5607</v>
      </c>
      <c r="C250" s="42" t="str">
        <f>INDEX(SAS!$A$2:$F$328,MATCH(AdjustedAdditionalPropertyTaxLe!$B250,SAS!$B$2:$B$328,0),3)</f>
        <v>5607</v>
      </c>
      <c r="D250" s="16" t="str">
        <f>INDEX(SAS!$A$2:$F$328,MATCH(AdjustedAdditionalPropertyTaxLe!$B250,SAS!$B$2:$B$328,0),4)</f>
        <v>Rock Valley</v>
      </c>
      <c r="E250" s="16">
        <f>INDEX(SAS!$A$2:$F$328,MATCH(AdjustedAdditionalPropertyTaxLe!$B250,SAS!$B$2:$B$328,0),5)</f>
        <v>288534264</v>
      </c>
      <c r="F250" s="16">
        <f>INDEX(SAS!$A$2:$F$328,MATCH(AdjustedAdditionalPropertyTaxLe!$B250,SAS!$B$2:$B$328,0),6)</f>
        <v>709845</v>
      </c>
      <c r="G250" s="17">
        <f t="shared" si="22"/>
        <v>2.4601799999999998</v>
      </c>
      <c r="H250" s="4"/>
      <c r="I250" s="18">
        <f t="shared" si="19"/>
        <v>0</v>
      </c>
      <c r="J250" s="19">
        <f t="shared" si="20"/>
        <v>0</v>
      </c>
      <c r="K250" s="4"/>
      <c r="L250" s="18">
        <f t="shared" si="21"/>
        <v>2.4601799999999998</v>
      </c>
      <c r="O250" s="46">
        <v>0</v>
      </c>
      <c r="P250" s="49">
        <f t="shared" si="23"/>
        <v>0</v>
      </c>
      <c r="R250" s="3" t="str">
        <f t="shared" si="24"/>
        <v/>
      </c>
    </row>
    <row r="251" spans="1:18" x14ac:dyDescent="0.2">
      <c r="A251" s="37">
        <f>SAS!A244</f>
        <v>2020</v>
      </c>
      <c r="B251" s="45" t="str">
        <f>SAS!B244</f>
        <v>5643</v>
      </c>
      <c r="C251" s="42" t="str">
        <f>INDEX(SAS!$A$2:$F$328,MATCH(AdjustedAdditionalPropertyTaxLe!$B251,SAS!$B$2:$B$328,0),3)</f>
        <v>5643</v>
      </c>
      <c r="D251" s="16" t="str">
        <f>INDEX(SAS!$A$2:$F$328,MATCH(AdjustedAdditionalPropertyTaxLe!$B251,SAS!$B$2:$B$328,0),4)</f>
        <v>Roland-Story</v>
      </c>
      <c r="E251" s="16">
        <f>INDEX(SAS!$A$2:$F$328,MATCH(AdjustedAdditionalPropertyTaxLe!$B251,SAS!$B$2:$B$328,0),5)</f>
        <v>325504194</v>
      </c>
      <c r="F251" s="16">
        <f>INDEX(SAS!$A$2:$F$328,MATCH(AdjustedAdditionalPropertyTaxLe!$B251,SAS!$B$2:$B$328,0),6)</f>
        <v>858707</v>
      </c>
      <c r="G251" s="17">
        <f t="shared" si="22"/>
        <v>2.63808</v>
      </c>
      <c r="H251" s="4"/>
      <c r="I251" s="18">
        <f t="shared" si="19"/>
        <v>0</v>
      </c>
      <c r="J251" s="19">
        <f t="shared" si="20"/>
        <v>0</v>
      </c>
      <c r="K251" s="4"/>
      <c r="L251" s="18">
        <f t="shared" si="21"/>
        <v>2.63808</v>
      </c>
      <c r="O251" s="46">
        <v>0</v>
      </c>
      <c r="P251" s="49">
        <f t="shared" si="23"/>
        <v>0</v>
      </c>
      <c r="R251" s="3" t="str">
        <f t="shared" si="24"/>
        <v/>
      </c>
    </row>
    <row r="252" spans="1:18" x14ac:dyDescent="0.2">
      <c r="A252" s="37">
        <f>SAS!A245</f>
        <v>2020</v>
      </c>
      <c r="B252" s="45" t="str">
        <f>SAS!B245</f>
        <v>5697</v>
      </c>
      <c r="C252" s="42" t="str">
        <f>INDEX(SAS!$A$2:$F$328,MATCH(AdjustedAdditionalPropertyTaxLe!$B252,SAS!$B$2:$B$328,0),3)</f>
        <v>5697</v>
      </c>
      <c r="D252" s="16" t="str">
        <f>INDEX(SAS!$A$2:$F$328,MATCH(AdjustedAdditionalPropertyTaxLe!$B252,SAS!$B$2:$B$328,0),4)</f>
        <v>Rudd-Rockford-Marble Rock</v>
      </c>
      <c r="E252" s="16">
        <f>INDEX(SAS!$A$2:$F$328,MATCH(AdjustedAdditionalPropertyTaxLe!$B252,SAS!$B$2:$B$328,0),5)</f>
        <v>217941711</v>
      </c>
      <c r="F252" s="16">
        <f>INDEX(SAS!$A$2:$F$328,MATCH(AdjustedAdditionalPropertyTaxLe!$B252,SAS!$B$2:$B$328,0),6)</f>
        <v>378905</v>
      </c>
      <c r="G252" s="17">
        <f t="shared" si="22"/>
        <v>1.7385600000000001</v>
      </c>
      <c r="H252" s="4"/>
      <c r="I252" s="18">
        <f t="shared" si="19"/>
        <v>0</v>
      </c>
      <c r="J252" s="19">
        <f t="shared" si="20"/>
        <v>0</v>
      </c>
      <c r="K252" s="4"/>
      <c r="L252" s="18">
        <f t="shared" si="21"/>
        <v>1.7385600000000001</v>
      </c>
      <c r="O252" s="46">
        <v>0</v>
      </c>
      <c r="P252" s="49">
        <f t="shared" si="23"/>
        <v>0</v>
      </c>
      <c r="R252" s="3" t="str">
        <f t="shared" si="24"/>
        <v/>
      </c>
    </row>
    <row r="253" spans="1:18" x14ac:dyDescent="0.2">
      <c r="A253" s="37">
        <f>SAS!A246</f>
        <v>2020</v>
      </c>
      <c r="B253" s="45" t="str">
        <f>SAS!B246</f>
        <v>5724</v>
      </c>
      <c r="C253" s="42" t="str">
        <f>INDEX(SAS!$A$2:$F$328,MATCH(AdjustedAdditionalPropertyTaxLe!$B253,SAS!$B$2:$B$328,0),3)</f>
        <v>5724</v>
      </c>
      <c r="D253" s="16" t="str">
        <f>INDEX(SAS!$A$2:$F$328,MATCH(AdjustedAdditionalPropertyTaxLe!$B253,SAS!$B$2:$B$328,0),4)</f>
        <v>Ruthven-Ayrshire</v>
      </c>
      <c r="E253" s="16">
        <f>INDEX(SAS!$A$2:$F$328,MATCH(AdjustedAdditionalPropertyTaxLe!$B253,SAS!$B$2:$B$328,0),5)</f>
        <v>134915735</v>
      </c>
      <c r="F253" s="16">
        <f>INDEX(SAS!$A$2:$F$328,MATCH(AdjustedAdditionalPropertyTaxLe!$B253,SAS!$B$2:$B$328,0),6)</f>
        <v>220655</v>
      </c>
      <c r="G253" s="17">
        <f t="shared" si="22"/>
        <v>1.6355</v>
      </c>
      <c r="H253" s="4"/>
      <c r="I253" s="18">
        <f t="shared" si="19"/>
        <v>0</v>
      </c>
      <c r="J253" s="19">
        <f t="shared" si="20"/>
        <v>0</v>
      </c>
      <c r="K253" s="4"/>
      <c r="L253" s="18">
        <f t="shared" si="21"/>
        <v>1.6355</v>
      </c>
      <c r="O253" s="46">
        <v>0</v>
      </c>
      <c r="P253" s="49">
        <f t="shared" si="23"/>
        <v>0</v>
      </c>
      <c r="R253" s="3" t="str">
        <f t="shared" si="24"/>
        <v/>
      </c>
    </row>
    <row r="254" spans="1:18" x14ac:dyDescent="0.2">
      <c r="A254" s="37">
        <f>SAS!A247</f>
        <v>2020</v>
      </c>
      <c r="B254" s="45" t="str">
        <f>SAS!B247</f>
        <v>5805</v>
      </c>
      <c r="C254" s="42" t="str">
        <f>INDEX(SAS!$A$2:$F$328,MATCH(AdjustedAdditionalPropertyTaxLe!$B254,SAS!$B$2:$B$328,0),3)</f>
        <v>5805</v>
      </c>
      <c r="D254" s="16" t="str">
        <f>INDEX(SAS!$A$2:$F$328,MATCH(AdjustedAdditionalPropertyTaxLe!$B254,SAS!$B$2:$B$328,0),4)</f>
        <v>Saydel</v>
      </c>
      <c r="E254" s="16">
        <f>INDEX(SAS!$A$2:$F$328,MATCH(AdjustedAdditionalPropertyTaxLe!$B254,SAS!$B$2:$B$328,0),5)</f>
        <v>874585001</v>
      </c>
      <c r="F254" s="16">
        <f>INDEX(SAS!$A$2:$F$328,MATCH(AdjustedAdditionalPropertyTaxLe!$B254,SAS!$B$2:$B$328,0),6)</f>
        <v>992961</v>
      </c>
      <c r="G254" s="17">
        <f t="shared" si="22"/>
        <v>1.1353500000000001</v>
      </c>
      <c r="H254" s="4"/>
      <c r="I254" s="18">
        <f t="shared" si="19"/>
        <v>0</v>
      </c>
      <c r="J254" s="19">
        <f t="shared" si="20"/>
        <v>0</v>
      </c>
      <c r="K254" s="4"/>
      <c r="L254" s="18">
        <f t="shared" si="21"/>
        <v>1.1353500000000001</v>
      </c>
      <c r="O254" s="46">
        <v>0</v>
      </c>
      <c r="P254" s="49">
        <f t="shared" si="23"/>
        <v>0</v>
      </c>
      <c r="R254" s="3" t="str">
        <f t="shared" si="24"/>
        <v/>
      </c>
    </row>
    <row r="255" spans="1:18" x14ac:dyDescent="0.2">
      <c r="A255" s="37">
        <f>SAS!A248</f>
        <v>2020</v>
      </c>
      <c r="B255" s="45" t="str">
        <f>SAS!B248</f>
        <v>5823</v>
      </c>
      <c r="C255" s="42" t="str">
        <f>INDEX(SAS!$A$2:$F$328,MATCH(AdjustedAdditionalPropertyTaxLe!$B255,SAS!$B$2:$B$328,0),3)</f>
        <v>5823</v>
      </c>
      <c r="D255" s="16" t="str">
        <f>INDEX(SAS!$A$2:$F$328,MATCH(AdjustedAdditionalPropertyTaxLe!$B255,SAS!$B$2:$B$328,0),4)</f>
        <v>Schaller-Crestland</v>
      </c>
      <c r="E255" s="16">
        <f>INDEX(SAS!$A$2:$F$328,MATCH(AdjustedAdditionalPropertyTaxLe!$B255,SAS!$B$2:$B$328,0),5)</f>
        <v>228841827</v>
      </c>
      <c r="F255" s="16">
        <f>INDEX(SAS!$A$2:$F$328,MATCH(AdjustedAdditionalPropertyTaxLe!$B255,SAS!$B$2:$B$328,0),6)</f>
        <v>334139</v>
      </c>
      <c r="G255" s="17">
        <f t="shared" si="22"/>
        <v>1.4601299999999999</v>
      </c>
      <c r="H255" s="4"/>
      <c r="I255" s="18">
        <f t="shared" si="19"/>
        <v>0</v>
      </c>
      <c r="J255" s="19">
        <f t="shared" si="20"/>
        <v>0</v>
      </c>
      <c r="K255" s="4"/>
      <c r="L255" s="18">
        <f t="shared" si="21"/>
        <v>1.4601299999999999</v>
      </c>
      <c r="O255" s="46">
        <v>0</v>
      </c>
      <c r="P255" s="49">
        <f t="shared" si="23"/>
        <v>0</v>
      </c>
      <c r="R255" s="3" t="str">
        <f t="shared" si="24"/>
        <v/>
      </c>
    </row>
    <row r="256" spans="1:18" x14ac:dyDescent="0.2">
      <c r="A256" s="37">
        <f>SAS!A249</f>
        <v>2020</v>
      </c>
      <c r="B256" s="45" t="str">
        <f>SAS!B249</f>
        <v>5832</v>
      </c>
      <c r="C256" s="42" t="str">
        <f>INDEX(SAS!$A$2:$F$328,MATCH(AdjustedAdditionalPropertyTaxLe!$B256,SAS!$B$2:$B$328,0),3)</f>
        <v>5832</v>
      </c>
      <c r="D256" s="16" t="str">
        <f>INDEX(SAS!$A$2:$F$328,MATCH(AdjustedAdditionalPropertyTaxLe!$B256,SAS!$B$2:$B$328,0),4)</f>
        <v>Schleswig</v>
      </c>
      <c r="E256" s="16">
        <f>INDEX(SAS!$A$2:$F$328,MATCH(AdjustedAdditionalPropertyTaxLe!$B256,SAS!$B$2:$B$328,0),5)</f>
        <v>178720790</v>
      </c>
      <c r="F256" s="16">
        <f>INDEX(SAS!$A$2:$F$328,MATCH(AdjustedAdditionalPropertyTaxLe!$B256,SAS!$B$2:$B$328,0),6)</f>
        <v>243867</v>
      </c>
      <c r="G256" s="17">
        <f t="shared" si="22"/>
        <v>1.3645099999999999</v>
      </c>
      <c r="H256" s="4"/>
      <c r="I256" s="18">
        <f t="shared" si="19"/>
        <v>0</v>
      </c>
      <c r="J256" s="19">
        <f t="shared" si="20"/>
        <v>0</v>
      </c>
      <c r="K256" s="4"/>
      <c r="L256" s="18">
        <f t="shared" si="21"/>
        <v>1.3645099999999999</v>
      </c>
      <c r="O256" s="46">
        <v>0</v>
      </c>
      <c r="P256" s="49">
        <f t="shared" si="23"/>
        <v>0</v>
      </c>
      <c r="R256" s="3" t="str">
        <f t="shared" si="24"/>
        <v/>
      </c>
    </row>
    <row r="257" spans="1:18" x14ac:dyDescent="0.2">
      <c r="A257" s="37">
        <f>SAS!A250</f>
        <v>2020</v>
      </c>
      <c r="B257" s="45" t="str">
        <f>SAS!B250</f>
        <v>5877</v>
      </c>
      <c r="C257" s="42" t="str">
        <f>INDEX(SAS!$A$2:$F$328,MATCH(AdjustedAdditionalPropertyTaxLe!$B257,SAS!$B$2:$B$328,0),3)</f>
        <v>5877</v>
      </c>
      <c r="D257" s="16" t="str">
        <f>INDEX(SAS!$A$2:$F$328,MATCH(AdjustedAdditionalPropertyTaxLe!$B257,SAS!$B$2:$B$328,0),4)</f>
        <v>Sergeant Bluff-Luton</v>
      </c>
      <c r="E257" s="16">
        <f>INDEX(SAS!$A$2:$F$328,MATCH(AdjustedAdditionalPropertyTaxLe!$B257,SAS!$B$2:$B$328,0),5)</f>
        <v>792274488</v>
      </c>
      <c r="F257" s="16">
        <f>INDEX(SAS!$A$2:$F$328,MATCH(AdjustedAdditionalPropertyTaxLe!$B257,SAS!$B$2:$B$328,0),6)</f>
        <v>1252757</v>
      </c>
      <c r="G257" s="17">
        <f t="shared" si="22"/>
        <v>1.5812200000000001</v>
      </c>
      <c r="H257" s="4"/>
      <c r="I257" s="18">
        <f t="shared" si="19"/>
        <v>0</v>
      </c>
      <c r="J257" s="19">
        <f t="shared" si="20"/>
        <v>0</v>
      </c>
      <c r="K257" s="4"/>
      <c r="L257" s="18">
        <f t="shared" si="21"/>
        <v>1.5812200000000001</v>
      </c>
      <c r="O257" s="46">
        <v>0</v>
      </c>
      <c r="P257" s="49">
        <f t="shared" si="23"/>
        <v>0</v>
      </c>
      <c r="R257" s="3" t="str">
        <f t="shared" si="24"/>
        <v/>
      </c>
    </row>
    <row r="258" spans="1:18" x14ac:dyDescent="0.2">
      <c r="A258" s="37">
        <f>SAS!A251</f>
        <v>2020</v>
      </c>
      <c r="B258" s="45" t="str">
        <f>SAS!B251</f>
        <v>5895</v>
      </c>
      <c r="C258" s="42" t="str">
        <f>INDEX(SAS!$A$2:$F$328,MATCH(AdjustedAdditionalPropertyTaxLe!$B258,SAS!$B$2:$B$328,0),3)</f>
        <v>5895</v>
      </c>
      <c r="D258" s="16" t="str">
        <f>INDEX(SAS!$A$2:$F$328,MATCH(AdjustedAdditionalPropertyTaxLe!$B258,SAS!$B$2:$B$328,0),4)</f>
        <v>Seymour</v>
      </c>
      <c r="E258" s="16">
        <f>INDEX(SAS!$A$2:$F$328,MATCH(AdjustedAdditionalPropertyTaxLe!$B258,SAS!$B$2:$B$328,0),5)</f>
        <v>106503784</v>
      </c>
      <c r="F258" s="16">
        <f>INDEX(SAS!$A$2:$F$328,MATCH(AdjustedAdditionalPropertyTaxLe!$B258,SAS!$B$2:$B$328,0),6)</f>
        <v>246760</v>
      </c>
      <c r="G258" s="17">
        <f t="shared" si="22"/>
        <v>2.31691</v>
      </c>
      <c r="H258" s="4"/>
      <c r="I258" s="18">
        <f t="shared" si="19"/>
        <v>0</v>
      </c>
      <c r="J258" s="19">
        <f t="shared" si="20"/>
        <v>0</v>
      </c>
      <c r="K258" s="4"/>
      <c r="L258" s="18">
        <f t="shared" si="21"/>
        <v>2.31691</v>
      </c>
      <c r="O258" s="46">
        <v>0</v>
      </c>
      <c r="P258" s="49">
        <f t="shared" si="23"/>
        <v>0</v>
      </c>
      <c r="R258" s="3" t="str">
        <f t="shared" si="24"/>
        <v/>
      </c>
    </row>
    <row r="259" spans="1:18" x14ac:dyDescent="0.2">
      <c r="A259" s="37">
        <f>SAS!A252</f>
        <v>2020</v>
      </c>
      <c r="B259" s="45" t="str">
        <f>SAS!B252</f>
        <v>5949</v>
      </c>
      <c r="C259" s="42" t="str">
        <f>INDEX(SAS!$A$2:$F$328,MATCH(AdjustedAdditionalPropertyTaxLe!$B259,SAS!$B$2:$B$328,0),3)</f>
        <v>5949</v>
      </c>
      <c r="D259" s="16" t="str">
        <f>INDEX(SAS!$A$2:$F$328,MATCH(AdjustedAdditionalPropertyTaxLe!$B259,SAS!$B$2:$B$328,0),4)</f>
        <v>Sheldon</v>
      </c>
      <c r="E259" s="16">
        <f>INDEX(SAS!$A$2:$F$328,MATCH(AdjustedAdditionalPropertyTaxLe!$B259,SAS!$B$2:$B$328,0),5)</f>
        <v>386712714</v>
      </c>
      <c r="F259" s="16">
        <f>INDEX(SAS!$A$2:$F$328,MATCH(AdjustedAdditionalPropertyTaxLe!$B259,SAS!$B$2:$B$328,0),6)</f>
        <v>961026</v>
      </c>
      <c r="G259" s="17">
        <f t="shared" si="22"/>
        <v>2.4851200000000002</v>
      </c>
      <c r="H259" s="4"/>
      <c r="I259" s="18">
        <f t="shared" si="19"/>
        <v>0</v>
      </c>
      <c r="J259" s="19">
        <f t="shared" si="20"/>
        <v>0</v>
      </c>
      <c r="K259" s="4"/>
      <c r="L259" s="18">
        <f t="shared" si="21"/>
        <v>2.4851200000000002</v>
      </c>
      <c r="O259" s="46">
        <v>0</v>
      </c>
      <c r="P259" s="49">
        <f t="shared" si="23"/>
        <v>0</v>
      </c>
      <c r="R259" s="3" t="str">
        <f t="shared" si="24"/>
        <v/>
      </c>
    </row>
    <row r="260" spans="1:18" x14ac:dyDescent="0.2">
      <c r="A260" s="37">
        <f>SAS!A253</f>
        <v>2020</v>
      </c>
      <c r="B260" s="45" t="str">
        <f>SAS!B253</f>
        <v>5976</v>
      </c>
      <c r="C260" s="42" t="str">
        <f>INDEX(SAS!$A$2:$F$328,MATCH(AdjustedAdditionalPropertyTaxLe!$B260,SAS!$B$2:$B$328,0),3)</f>
        <v>5976</v>
      </c>
      <c r="D260" s="16" t="str">
        <f>INDEX(SAS!$A$2:$F$328,MATCH(AdjustedAdditionalPropertyTaxLe!$B260,SAS!$B$2:$B$328,0),4)</f>
        <v>Shenandoah</v>
      </c>
      <c r="E260" s="16">
        <f>INDEX(SAS!$A$2:$F$328,MATCH(AdjustedAdditionalPropertyTaxLe!$B260,SAS!$B$2:$B$328,0),5)</f>
        <v>361433461</v>
      </c>
      <c r="F260" s="16">
        <f>INDEX(SAS!$A$2:$F$328,MATCH(AdjustedAdditionalPropertyTaxLe!$B260,SAS!$B$2:$B$328,0),6)</f>
        <v>905935</v>
      </c>
      <c r="G260" s="17">
        <f t="shared" si="22"/>
        <v>2.50651</v>
      </c>
      <c r="H260" s="4"/>
      <c r="I260" s="18">
        <f t="shared" si="19"/>
        <v>0</v>
      </c>
      <c r="J260" s="19">
        <f t="shared" si="20"/>
        <v>0</v>
      </c>
      <c r="K260" s="4"/>
      <c r="L260" s="18">
        <f t="shared" si="21"/>
        <v>2.50651</v>
      </c>
      <c r="O260" s="46">
        <v>0</v>
      </c>
      <c r="P260" s="49">
        <f t="shared" si="23"/>
        <v>0</v>
      </c>
      <c r="R260" s="3" t="str">
        <f t="shared" si="24"/>
        <v/>
      </c>
    </row>
    <row r="261" spans="1:18" x14ac:dyDescent="0.2">
      <c r="A261" s="37">
        <f>SAS!A254</f>
        <v>2020</v>
      </c>
      <c r="B261" s="45" t="str">
        <f>SAS!B254</f>
        <v>5994</v>
      </c>
      <c r="C261" s="42" t="str">
        <f>INDEX(SAS!$A$2:$F$328,MATCH(AdjustedAdditionalPropertyTaxLe!$B261,SAS!$B$2:$B$328,0),3)</f>
        <v>5994</v>
      </c>
      <c r="D261" s="16" t="str">
        <f>INDEX(SAS!$A$2:$F$328,MATCH(AdjustedAdditionalPropertyTaxLe!$B261,SAS!$B$2:$B$328,0),4)</f>
        <v>Sibley-Ocheyedan</v>
      </c>
      <c r="E261" s="16">
        <f>INDEX(SAS!$A$2:$F$328,MATCH(AdjustedAdditionalPropertyTaxLe!$B261,SAS!$B$2:$B$328,0),5)</f>
        <v>320065988</v>
      </c>
      <c r="F261" s="16">
        <f>INDEX(SAS!$A$2:$F$328,MATCH(AdjustedAdditionalPropertyTaxLe!$B261,SAS!$B$2:$B$328,0),6)</f>
        <v>633221</v>
      </c>
      <c r="G261" s="17">
        <f t="shared" si="22"/>
        <v>1.97841</v>
      </c>
      <c r="H261" s="4"/>
      <c r="I261" s="18">
        <f t="shared" si="19"/>
        <v>0</v>
      </c>
      <c r="J261" s="19">
        <f t="shared" si="20"/>
        <v>0</v>
      </c>
      <c r="K261" s="4"/>
      <c r="L261" s="18">
        <f t="shared" si="21"/>
        <v>1.97841</v>
      </c>
      <c r="O261" s="46">
        <v>0</v>
      </c>
      <c r="P261" s="49">
        <f t="shared" si="23"/>
        <v>0</v>
      </c>
      <c r="R261" s="3" t="str">
        <f t="shared" si="24"/>
        <v/>
      </c>
    </row>
    <row r="262" spans="1:18" x14ac:dyDescent="0.2">
      <c r="A262" s="37">
        <f>SAS!A255</f>
        <v>2020</v>
      </c>
      <c r="B262" s="45" t="str">
        <f>SAS!B255</f>
        <v>6003</v>
      </c>
      <c r="C262" s="42" t="str">
        <f>INDEX(SAS!$A$2:$F$328,MATCH(AdjustedAdditionalPropertyTaxLe!$B262,SAS!$B$2:$B$328,0),3)</f>
        <v>6003</v>
      </c>
      <c r="D262" s="16" t="str">
        <f>INDEX(SAS!$A$2:$F$328,MATCH(AdjustedAdditionalPropertyTaxLe!$B262,SAS!$B$2:$B$328,0),4)</f>
        <v>Sidney</v>
      </c>
      <c r="E262" s="16">
        <f>INDEX(SAS!$A$2:$F$328,MATCH(AdjustedAdditionalPropertyTaxLe!$B262,SAS!$B$2:$B$328,0),5)</f>
        <v>177134694</v>
      </c>
      <c r="F262" s="16">
        <f>INDEX(SAS!$A$2:$F$328,MATCH(AdjustedAdditionalPropertyTaxLe!$B262,SAS!$B$2:$B$328,0),6)</f>
        <v>350959</v>
      </c>
      <c r="G262" s="17">
        <f t="shared" si="22"/>
        <v>1.9813099999999999</v>
      </c>
      <c r="H262" s="4"/>
      <c r="I262" s="18">
        <f t="shared" si="19"/>
        <v>0</v>
      </c>
      <c r="J262" s="19">
        <f t="shared" si="20"/>
        <v>0</v>
      </c>
      <c r="K262" s="4"/>
      <c r="L262" s="18">
        <f t="shared" si="21"/>
        <v>1.9813099999999999</v>
      </c>
      <c r="O262" s="46">
        <v>0</v>
      </c>
      <c r="P262" s="49">
        <f t="shared" si="23"/>
        <v>0</v>
      </c>
      <c r="R262" s="3" t="str">
        <f t="shared" si="24"/>
        <v/>
      </c>
    </row>
    <row r="263" spans="1:18" x14ac:dyDescent="0.2">
      <c r="A263" s="37">
        <f>SAS!A256</f>
        <v>2020</v>
      </c>
      <c r="B263" s="45" t="str">
        <f>SAS!B256</f>
        <v>6012</v>
      </c>
      <c r="C263" s="42" t="str">
        <f>INDEX(SAS!$A$2:$F$328,MATCH(AdjustedAdditionalPropertyTaxLe!$B263,SAS!$B$2:$B$328,0),3)</f>
        <v>6012</v>
      </c>
      <c r="D263" s="16" t="str">
        <f>INDEX(SAS!$A$2:$F$328,MATCH(AdjustedAdditionalPropertyTaxLe!$B263,SAS!$B$2:$B$328,0),4)</f>
        <v>Sigourney</v>
      </c>
      <c r="E263" s="16">
        <f>INDEX(SAS!$A$2:$F$328,MATCH(AdjustedAdditionalPropertyTaxLe!$B263,SAS!$B$2:$B$328,0),5)</f>
        <v>190979868</v>
      </c>
      <c r="F263" s="16">
        <f>INDEX(SAS!$A$2:$F$328,MATCH(AdjustedAdditionalPropertyTaxLe!$B263,SAS!$B$2:$B$328,0),6)</f>
        <v>486962</v>
      </c>
      <c r="G263" s="17">
        <f t="shared" si="22"/>
        <v>2.5498099999999999</v>
      </c>
      <c r="H263" s="4"/>
      <c r="I263" s="18">
        <f t="shared" si="19"/>
        <v>0</v>
      </c>
      <c r="J263" s="19">
        <f t="shared" si="20"/>
        <v>0</v>
      </c>
      <c r="K263" s="4"/>
      <c r="L263" s="18">
        <f t="shared" si="21"/>
        <v>2.5498099999999999</v>
      </c>
      <c r="O263" s="46">
        <v>0</v>
      </c>
      <c r="P263" s="49">
        <f t="shared" si="23"/>
        <v>0</v>
      </c>
      <c r="R263" s="3" t="str">
        <f t="shared" si="24"/>
        <v/>
      </c>
    </row>
    <row r="264" spans="1:18" x14ac:dyDescent="0.2">
      <c r="A264" s="37">
        <f>SAS!A257</f>
        <v>2020</v>
      </c>
      <c r="B264" s="45" t="str">
        <f>SAS!B257</f>
        <v>6030</v>
      </c>
      <c r="C264" s="42" t="str">
        <f>INDEX(SAS!$A$2:$F$328,MATCH(AdjustedAdditionalPropertyTaxLe!$B264,SAS!$B$2:$B$328,0),3)</f>
        <v>6030</v>
      </c>
      <c r="D264" s="16" t="str">
        <f>INDEX(SAS!$A$2:$F$328,MATCH(AdjustedAdditionalPropertyTaxLe!$B264,SAS!$B$2:$B$328,0),4)</f>
        <v>Sioux Center</v>
      </c>
      <c r="E264" s="16">
        <f>INDEX(SAS!$A$2:$F$328,MATCH(AdjustedAdditionalPropertyTaxLe!$B264,SAS!$B$2:$B$328,0),5)</f>
        <v>482544274</v>
      </c>
      <c r="F264" s="16">
        <f>INDEX(SAS!$A$2:$F$328,MATCH(AdjustedAdditionalPropertyTaxLe!$B264,SAS!$B$2:$B$328,0),6)</f>
        <v>1180915</v>
      </c>
      <c r="G264" s="17">
        <f t="shared" si="22"/>
        <v>2.4472700000000001</v>
      </c>
      <c r="H264" s="4"/>
      <c r="I264" s="18">
        <f t="shared" ref="I264:I326" si="25">IF(G264&gt;$I$7,G264-$I$7,0)</f>
        <v>0</v>
      </c>
      <c r="J264" s="19">
        <f t="shared" ref="J264:J326" si="26">ROUND(I264*$E264/1000,0)</f>
        <v>0</v>
      </c>
      <c r="K264" s="4"/>
      <c r="L264" s="18">
        <f t="shared" ref="L264:L326" si="27">G264-I264</f>
        <v>2.4472700000000001</v>
      </c>
      <c r="O264" s="46">
        <v>0</v>
      </c>
      <c r="P264" s="49">
        <f t="shared" si="23"/>
        <v>0</v>
      </c>
      <c r="R264" s="3" t="str">
        <f t="shared" si="24"/>
        <v/>
      </c>
    </row>
    <row r="265" spans="1:18" x14ac:dyDescent="0.2">
      <c r="A265" s="37">
        <f>SAS!A258</f>
        <v>2020</v>
      </c>
      <c r="B265" s="45" t="str">
        <f>SAS!B258</f>
        <v>6048</v>
      </c>
      <c r="C265" s="42" t="str">
        <f>INDEX(SAS!$A$2:$F$328,MATCH(AdjustedAdditionalPropertyTaxLe!$B265,SAS!$B$2:$B$328,0),3)</f>
        <v>6035</v>
      </c>
      <c r="D265" s="16" t="str">
        <f>INDEX(SAS!$A$2:$F$328,MATCH(AdjustedAdditionalPropertyTaxLe!$B265,SAS!$B$2:$B$328,0),4)</f>
        <v>Sioux Central</v>
      </c>
      <c r="E265" s="16">
        <f>INDEX(SAS!$A$2:$F$328,MATCH(AdjustedAdditionalPropertyTaxLe!$B265,SAS!$B$2:$B$328,0),5)</f>
        <v>284922787</v>
      </c>
      <c r="F265" s="16">
        <f>INDEX(SAS!$A$2:$F$328,MATCH(AdjustedAdditionalPropertyTaxLe!$B265,SAS!$B$2:$B$328,0),6)</f>
        <v>432802</v>
      </c>
      <c r="G265" s="17">
        <f t="shared" si="22"/>
        <v>1.51902</v>
      </c>
      <c r="H265" s="4"/>
      <c r="I265" s="18">
        <f t="shared" si="25"/>
        <v>0</v>
      </c>
      <c r="J265" s="19">
        <f t="shared" si="26"/>
        <v>0</v>
      </c>
      <c r="K265" s="4"/>
      <c r="L265" s="18">
        <f t="shared" si="27"/>
        <v>1.51902</v>
      </c>
      <c r="O265" s="46">
        <v>0</v>
      </c>
      <c r="P265" s="49">
        <f t="shared" si="23"/>
        <v>0</v>
      </c>
      <c r="R265" s="3" t="str">
        <f t="shared" si="24"/>
        <v/>
      </c>
    </row>
    <row r="266" spans="1:18" x14ac:dyDescent="0.2">
      <c r="A266" s="37">
        <f>SAS!A259</f>
        <v>2020</v>
      </c>
      <c r="B266" s="45" t="str">
        <f>SAS!B259</f>
        <v>6039</v>
      </c>
      <c r="C266" s="42" t="str">
        <f>INDEX(SAS!$A$2:$F$328,MATCH(AdjustedAdditionalPropertyTaxLe!$B266,SAS!$B$2:$B$328,0),3)</f>
        <v>6039</v>
      </c>
      <c r="D266" s="16" t="str">
        <f>INDEX(SAS!$A$2:$F$328,MATCH(AdjustedAdditionalPropertyTaxLe!$B266,SAS!$B$2:$B$328,0),4)</f>
        <v>Sioux City</v>
      </c>
      <c r="E266" s="16">
        <f>INDEX(SAS!$A$2:$F$328,MATCH(AdjustedAdditionalPropertyTaxLe!$B266,SAS!$B$2:$B$328,0),5)</f>
        <v>2622971582</v>
      </c>
      <c r="F266" s="16">
        <f>INDEX(SAS!$A$2:$F$328,MATCH(AdjustedAdditionalPropertyTaxLe!$B266,SAS!$B$2:$B$328,0),6)</f>
        <v>13135587</v>
      </c>
      <c r="G266" s="17">
        <f t="shared" ref="G266:G329" si="28">ROUND(F266/(E266/1000),5)</f>
        <v>5.0079000000000002</v>
      </c>
      <c r="H266" s="4"/>
      <c r="I266" s="18">
        <f t="shared" si="25"/>
        <v>2.1018700000000003</v>
      </c>
      <c r="J266" s="19">
        <f t="shared" si="26"/>
        <v>5513145</v>
      </c>
      <c r="K266" s="4"/>
      <c r="L266" s="18">
        <f t="shared" si="27"/>
        <v>2.9060299999999999</v>
      </c>
      <c r="O266" s="46">
        <v>5512201</v>
      </c>
      <c r="P266" s="49">
        <f t="shared" ref="P266:P329" si="29">J266-O266</f>
        <v>944</v>
      </c>
      <c r="Q266" s="34" t="s">
        <v>695</v>
      </c>
      <c r="R266" s="3" t="e">
        <f t="shared" ref="R266:R329" si="30">IF(P266&lt;&gt;0,INDEX($T$9:$U$315,MATCH(D266,$U$9:$U$315,0),1),"")</f>
        <v>#N/A</v>
      </c>
    </row>
    <row r="267" spans="1:18" x14ac:dyDescent="0.2">
      <c r="A267" s="37">
        <f>SAS!A260</f>
        <v>2020</v>
      </c>
      <c r="B267" s="45" t="str">
        <f>SAS!B260</f>
        <v>6093</v>
      </c>
      <c r="C267" s="42" t="str">
        <f>INDEX(SAS!$A$2:$F$328,MATCH(AdjustedAdditionalPropertyTaxLe!$B267,SAS!$B$2:$B$328,0),3)</f>
        <v>6093</v>
      </c>
      <c r="D267" s="16" t="str">
        <f>INDEX(SAS!$A$2:$F$328,MATCH(AdjustedAdditionalPropertyTaxLe!$B267,SAS!$B$2:$B$328,0),4)</f>
        <v>Solon</v>
      </c>
      <c r="E267" s="16">
        <f>INDEX(SAS!$A$2:$F$328,MATCH(AdjustedAdditionalPropertyTaxLe!$B267,SAS!$B$2:$B$328,0),5)</f>
        <v>477560877</v>
      </c>
      <c r="F267" s="16">
        <f>INDEX(SAS!$A$2:$F$328,MATCH(AdjustedAdditionalPropertyTaxLe!$B267,SAS!$B$2:$B$328,0),6)</f>
        <v>1134752</v>
      </c>
      <c r="G267" s="17">
        <f t="shared" si="28"/>
        <v>2.3761399999999999</v>
      </c>
      <c r="H267" s="4"/>
      <c r="I267" s="18">
        <f t="shared" si="25"/>
        <v>0</v>
      </c>
      <c r="J267" s="19">
        <f t="shared" si="26"/>
        <v>0</v>
      </c>
      <c r="K267" s="4"/>
      <c r="L267" s="18">
        <f t="shared" si="27"/>
        <v>2.3761399999999999</v>
      </c>
      <c r="O267" s="46">
        <v>0</v>
      </c>
      <c r="P267" s="49">
        <f t="shared" si="29"/>
        <v>0</v>
      </c>
      <c r="R267" s="3" t="str">
        <f t="shared" si="30"/>
        <v/>
      </c>
    </row>
    <row r="268" spans="1:18" x14ac:dyDescent="0.2">
      <c r="A268" s="37">
        <f>SAS!A261</f>
        <v>2020</v>
      </c>
      <c r="B268" s="45" t="str">
        <f>SAS!B261</f>
        <v>6091</v>
      </c>
      <c r="C268" s="42" t="str">
        <f>INDEX(SAS!$A$2:$F$328,MATCH(AdjustedAdditionalPropertyTaxLe!$B268,SAS!$B$2:$B$328,0),3)</f>
        <v>6091</v>
      </c>
      <c r="D268" s="16" t="str">
        <f>INDEX(SAS!$A$2:$F$328,MATCH(AdjustedAdditionalPropertyTaxLe!$B268,SAS!$B$2:$B$328,0),4)</f>
        <v>South Central Calhoun</v>
      </c>
      <c r="E268" s="16">
        <f>INDEX(SAS!$A$2:$F$328,MATCH(AdjustedAdditionalPropertyTaxLe!$B268,SAS!$B$2:$B$328,0),5)</f>
        <v>507651400</v>
      </c>
      <c r="F268" s="16">
        <f>INDEX(SAS!$A$2:$F$328,MATCH(AdjustedAdditionalPropertyTaxLe!$B268,SAS!$B$2:$B$328,0),6)</f>
        <v>816385</v>
      </c>
      <c r="G268" s="17">
        <f t="shared" si="28"/>
        <v>1.60816</v>
      </c>
      <c r="H268" s="4"/>
      <c r="I268" s="18">
        <f t="shared" si="25"/>
        <v>0</v>
      </c>
      <c r="J268" s="19">
        <f t="shared" si="26"/>
        <v>0</v>
      </c>
      <c r="K268" s="4"/>
      <c r="L268" s="18">
        <f t="shared" si="27"/>
        <v>1.60816</v>
      </c>
      <c r="O268" s="46">
        <v>0</v>
      </c>
      <c r="P268" s="49">
        <f t="shared" si="29"/>
        <v>0</v>
      </c>
      <c r="R268" s="3" t="str">
        <f t="shared" si="30"/>
        <v/>
      </c>
    </row>
    <row r="269" spans="1:18" x14ac:dyDescent="0.2">
      <c r="A269" s="37">
        <f>SAS!A262</f>
        <v>2020</v>
      </c>
      <c r="B269" s="45" t="str">
        <f>SAS!B262</f>
        <v>6095</v>
      </c>
      <c r="C269" s="42" t="str">
        <f>INDEX(SAS!$A$2:$F$328,MATCH(AdjustedAdditionalPropertyTaxLe!$B269,SAS!$B$2:$B$328,0),3)</f>
        <v>6095</v>
      </c>
      <c r="D269" s="16" t="str">
        <f>INDEX(SAS!$A$2:$F$328,MATCH(AdjustedAdditionalPropertyTaxLe!$B269,SAS!$B$2:$B$328,0),4)</f>
        <v>South Hamilton</v>
      </c>
      <c r="E269" s="16">
        <f>INDEX(SAS!$A$2:$F$328,MATCH(AdjustedAdditionalPropertyTaxLe!$B269,SAS!$B$2:$B$328,0),5)</f>
        <v>286763931</v>
      </c>
      <c r="F269" s="16">
        <f>INDEX(SAS!$A$2:$F$328,MATCH(AdjustedAdditionalPropertyTaxLe!$B269,SAS!$B$2:$B$328,0),6)</f>
        <v>532674</v>
      </c>
      <c r="G269" s="17">
        <f t="shared" si="28"/>
        <v>1.8575299999999999</v>
      </c>
      <c r="H269" s="4"/>
      <c r="I269" s="18">
        <f t="shared" si="25"/>
        <v>0</v>
      </c>
      <c r="J269" s="19">
        <f t="shared" si="26"/>
        <v>0</v>
      </c>
      <c r="K269" s="4"/>
      <c r="L269" s="18">
        <f t="shared" si="27"/>
        <v>1.8575299999999999</v>
      </c>
      <c r="O269" s="46">
        <v>0</v>
      </c>
      <c r="P269" s="49">
        <f t="shared" si="29"/>
        <v>0</v>
      </c>
      <c r="R269" s="3" t="str">
        <f t="shared" si="30"/>
        <v/>
      </c>
    </row>
    <row r="270" spans="1:18" x14ac:dyDescent="0.2">
      <c r="A270" s="37">
        <f>SAS!A263</f>
        <v>2020</v>
      </c>
      <c r="B270" s="45" t="str">
        <f>SAS!B263</f>
        <v>5157</v>
      </c>
      <c r="C270" s="42" t="str">
        <f>INDEX(SAS!$A$2:$F$328,MATCH(AdjustedAdditionalPropertyTaxLe!$B270,SAS!$B$2:$B$328,0),3)</f>
        <v>6099</v>
      </c>
      <c r="D270" s="16" t="str">
        <f>INDEX(SAS!$A$2:$F$328,MATCH(AdjustedAdditionalPropertyTaxLe!$B270,SAS!$B$2:$B$328,0),4)</f>
        <v>South O'Brien</v>
      </c>
      <c r="E270" s="16">
        <f>INDEX(SAS!$A$2:$F$328,MATCH(AdjustedAdditionalPropertyTaxLe!$B270,SAS!$B$2:$B$328,0),5)</f>
        <v>486520728</v>
      </c>
      <c r="F270" s="16">
        <f>INDEX(SAS!$A$2:$F$328,MATCH(AdjustedAdditionalPropertyTaxLe!$B270,SAS!$B$2:$B$328,0),6)</f>
        <v>547803</v>
      </c>
      <c r="G270" s="17">
        <f t="shared" si="28"/>
        <v>1.1259600000000001</v>
      </c>
      <c r="H270" s="4"/>
      <c r="I270" s="18">
        <f t="shared" si="25"/>
        <v>0</v>
      </c>
      <c r="J270" s="19">
        <f t="shared" si="26"/>
        <v>0</v>
      </c>
      <c r="K270" s="4"/>
      <c r="L270" s="18">
        <f t="shared" si="27"/>
        <v>1.1259600000000001</v>
      </c>
      <c r="O270" s="46">
        <v>0</v>
      </c>
      <c r="P270" s="49">
        <f t="shared" si="29"/>
        <v>0</v>
      </c>
      <c r="R270" s="3" t="str">
        <f t="shared" si="30"/>
        <v/>
      </c>
    </row>
    <row r="271" spans="1:18" x14ac:dyDescent="0.2">
      <c r="A271" s="37">
        <f>SAS!A264</f>
        <v>2020</v>
      </c>
      <c r="B271" s="45" t="str">
        <f>SAS!B264</f>
        <v>6097</v>
      </c>
      <c r="C271" s="42" t="str">
        <f>INDEX(SAS!$A$2:$F$328,MATCH(AdjustedAdditionalPropertyTaxLe!$B271,SAS!$B$2:$B$328,0),3)</f>
        <v>6097</v>
      </c>
      <c r="D271" s="16" t="str">
        <f>INDEX(SAS!$A$2:$F$328,MATCH(AdjustedAdditionalPropertyTaxLe!$B271,SAS!$B$2:$B$328,0),4)</f>
        <v>South Page</v>
      </c>
      <c r="E271" s="16">
        <f>INDEX(SAS!$A$2:$F$328,MATCH(AdjustedAdditionalPropertyTaxLe!$B271,SAS!$B$2:$B$328,0),5)</f>
        <v>112561074</v>
      </c>
      <c r="F271" s="16">
        <f>INDEX(SAS!$A$2:$F$328,MATCH(AdjustedAdditionalPropertyTaxLe!$B271,SAS!$B$2:$B$328,0),6)</f>
        <v>193503</v>
      </c>
      <c r="G271" s="17">
        <f t="shared" si="28"/>
        <v>1.71909</v>
      </c>
      <c r="H271" s="4"/>
      <c r="I271" s="18">
        <f t="shared" si="25"/>
        <v>0</v>
      </c>
      <c r="J271" s="19">
        <f t="shared" si="26"/>
        <v>0</v>
      </c>
      <c r="K271" s="4"/>
      <c r="L271" s="18">
        <f t="shared" si="27"/>
        <v>1.71909</v>
      </c>
      <c r="O271" s="46">
        <v>0</v>
      </c>
      <c r="P271" s="49">
        <f t="shared" si="29"/>
        <v>0</v>
      </c>
      <c r="R271" s="3" t="str">
        <f t="shared" si="30"/>
        <v/>
      </c>
    </row>
    <row r="272" spans="1:18" x14ac:dyDescent="0.2">
      <c r="A272" s="37">
        <f>SAS!A265</f>
        <v>2020</v>
      </c>
      <c r="B272" s="45" t="str">
        <f>SAS!B265</f>
        <v>6098</v>
      </c>
      <c r="C272" s="42" t="str">
        <f>INDEX(SAS!$A$2:$F$328,MATCH(AdjustedAdditionalPropertyTaxLe!$B272,SAS!$B$2:$B$328,0),3)</f>
        <v>6098</v>
      </c>
      <c r="D272" s="16" t="str">
        <f>INDEX(SAS!$A$2:$F$328,MATCH(AdjustedAdditionalPropertyTaxLe!$B272,SAS!$B$2:$B$328,0),4)</f>
        <v>South Tama</v>
      </c>
      <c r="E272" s="16">
        <f>INDEX(SAS!$A$2:$F$328,MATCH(AdjustedAdditionalPropertyTaxLe!$B272,SAS!$B$2:$B$328,0),5)</f>
        <v>364808289</v>
      </c>
      <c r="F272" s="16">
        <f>INDEX(SAS!$A$2:$F$328,MATCH(AdjustedAdditionalPropertyTaxLe!$B272,SAS!$B$2:$B$328,0),6)</f>
        <v>1386854</v>
      </c>
      <c r="G272" s="17">
        <f t="shared" si="28"/>
        <v>3.8016000000000001</v>
      </c>
      <c r="H272" s="4"/>
      <c r="I272" s="18">
        <f t="shared" si="25"/>
        <v>0.8955700000000002</v>
      </c>
      <c r="J272" s="19">
        <f t="shared" si="26"/>
        <v>326711</v>
      </c>
      <c r="K272" s="4"/>
      <c r="L272" s="18">
        <f t="shared" si="27"/>
        <v>2.9060299999999999</v>
      </c>
      <c r="O272" s="46">
        <v>326423</v>
      </c>
      <c r="P272" s="49">
        <f t="shared" si="29"/>
        <v>288</v>
      </c>
      <c r="R272" s="3" t="e">
        <f t="shared" si="30"/>
        <v>#N/A</v>
      </c>
    </row>
    <row r="273" spans="1:18" x14ac:dyDescent="0.2">
      <c r="A273" s="37">
        <f>SAS!A266</f>
        <v>2020</v>
      </c>
      <c r="B273" s="45" t="str">
        <f>SAS!B266</f>
        <v>6100</v>
      </c>
      <c r="C273" s="42" t="str">
        <f>INDEX(SAS!$A$2:$F$328,MATCH(AdjustedAdditionalPropertyTaxLe!$B273,SAS!$B$2:$B$328,0),3)</f>
        <v>6100</v>
      </c>
      <c r="D273" s="16" t="str">
        <f>INDEX(SAS!$A$2:$F$328,MATCH(AdjustedAdditionalPropertyTaxLe!$B273,SAS!$B$2:$B$328,0),4)</f>
        <v>South Winneshiek</v>
      </c>
      <c r="E273" s="16">
        <f>INDEX(SAS!$A$2:$F$328,MATCH(AdjustedAdditionalPropertyTaxLe!$B273,SAS!$B$2:$B$328,0),5)</f>
        <v>282190775</v>
      </c>
      <c r="F273" s="16">
        <f>INDEX(SAS!$A$2:$F$328,MATCH(AdjustedAdditionalPropertyTaxLe!$B273,SAS!$B$2:$B$328,0),6)</f>
        <v>476248</v>
      </c>
      <c r="G273" s="17">
        <f t="shared" si="28"/>
        <v>1.6876800000000001</v>
      </c>
      <c r="H273" s="4"/>
      <c r="I273" s="18">
        <f t="shared" si="25"/>
        <v>0</v>
      </c>
      <c r="J273" s="19">
        <f t="shared" si="26"/>
        <v>0</v>
      </c>
      <c r="K273" s="4"/>
      <c r="L273" s="18">
        <f t="shared" si="27"/>
        <v>1.6876800000000001</v>
      </c>
      <c r="O273" s="46">
        <v>0</v>
      </c>
      <c r="P273" s="49">
        <f t="shared" si="29"/>
        <v>0</v>
      </c>
      <c r="R273" s="3" t="str">
        <f t="shared" si="30"/>
        <v/>
      </c>
    </row>
    <row r="274" spans="1:18" x14ac:dyDescent="0.2">
      <c r="A274" s="37">
        <f>SAS!A267</f>
        <v>2020</v>
      </c>
      <c r="B274" s="45" t="str">
        <f>SAS!B267</f>
        <v>6101</v>
      </c>
      <c r="C274" s="42" t="str">
        <f>INDEX(SAS!$A$2:$F$328,MATCH(AdjustedAdditionalPropertyTaxLe!$B274,SAS!$B$2:$B$328,0),3)</f>
        <v>6101</v>
      </c>
      <c r="D274" s="16" t="str">
        <f>INDEX(SAS!$A$2:$F$328,MATCH(AdjustedAdditionalPropertyTaxLe!$B274,SAS!$B$2:$B$328,0),4)</f>
        <v>Southeast Polk</v>
      </c>
      <c r="E274" s="16">
        <f>INDEX(SAS!$A$2:$F$328,MATCH(AdjustedAdditionalPropertyTaxLe!$B274,SAS!$B$2:$B$328,0),5)</f>
        <v>1850757226</v>
      </c>
      <c r="F274" s="16">
        <f>INDEX(SAS!$A$2:$F$328,MATCH(AdjustedAdditionalPropertyTaxLe!$B274,SAS!$B$2:$B$328,0),6)</f>
        <v>5852355</v>
      </c>
      <c r="G274" s="17">
        <f t="shared" si="28"/>
        <v>3.16214</v>
      </c>
      <c r="H274" s="4"/>
      <c r="I274" s="18">
        <f t="shared" si="25"/>
        <v>0.25611000000000006</v>
      </c>
      <c r="J274" s="19">
        <f t="shared" si="26"/>
        <v>473997</v>
      </c>
      <c r="K274" s="4"/>
      <c r="L274" s="18">
        <f t="shared" si="27"/>
        <v>2.9060299999999999</v>
      </c>
      <c r="O274" s="46">
        <v>473165</v>
      </c>
      <c r="P274" s="49">
        <f t="shared" si="29"/>
        <v>832</v>
      </c>
      <c r="Q274" s="34" t="s">
        <v>695</v>
      </c>
      <c r="R274" s="3" t="e">
        <f t="shared" si="30"/>
        <v>#N/A</v>
      </c>
    </row>
    <row r="275" spans="1:18" x14ac:dyDescent="0.2">
      <c r="A275" s="37">
        <f>SAS!A268</f>
        <v>2020</v>
      </c>
      <c r="B275" s="45" t="str">
        <f>SAS!B268</f>
        <v>6094</v>
      </c>
      <c r="C275" s="42" t="str">
        <f>INDEX(SAS!$A$2:$F$328,MATCH(AdjustedAdditionalPropertyTaxLe!$B275,SAS!$B$2:$B$328,0),3)</f>
        <v>6094</v>
      </c>
      <c r="D275" s="16" t="str">
        <f>INDEX(SAS!$A$2:$F$328,MATCH(AdjustedAdditionalPropertyTaxLe!$B275,SAS!$B$2:$B$328,0),4)</f>
        <v>Southeast Warren</v>
      </c>
      <c r="E275" s="16">
        <f>INDEX(SAS!$A$2:$F$328,MATCH(AdjustedAdditionalPropertyTaxLe!$B275,SAS!$B$2:$B$328,0),5)</f>
        <v>158076097</v>
      </c>
      <c r="F275" s="16">
        <f>INDEX(SAS!$A$2:$F$328,MATCH(AdjustedAdditionalPropertyTaxLe!$B275,SAS!$B$2:$B$328,0),6)</f>
        <v>479070</v>
      </c>
      <c r="G275" s="17">
        <f t="shared" si="28"/>
        <v>3.0306299999999999</v>
      </c>
      <c r="H275" s="4"/>
      <c r="I275" s="18">
        <f t="shared" si="25"/>
        <v>0.12460000000000004</v>
      </c>
      <c r="J275" s="19">
        <f t="shared" si="26"/>
        <v>19696</v>
      </c>
      <c r="K275" s="4"/>
      <c r="L275" s="18">
        <f t="shared" si="27"/>
        <v>2.9060299999999999</v>
      </c>
      <c r="O275" s="46">
        <v>19772</v>
      </c>
      <c r="P275" s="49">
        <f t="shared" si="29"/>
        <v>-76</v>
      </c>
      <c r="R275" s="3" t="e">
        <f t="shared" si="30"/>
        <v>#N/A</v>
      </c>
    </row>
    <row r="276" spans="1:18" x14ac:dyDescent="0.2">
      <c r="A276" s="37">
        <f>SAS!A269</f>
        <v>2020</v>
      </c>
      <c r="B276" s="45" t="str">
        <f>SAS!B269</f>
        <v>6096</v>
      </c>
      <c r="C276" s="42" t="str">
        <f>INDEX(SAS!$A$2:$F$328,MATCH(AdjustedAdditionalPropertyTaxLe!$B276,SAS!$B$2:$B$328,0),3)</f>
        <v>6096</v>
      </c>
      <c r="D276" s="16" t="str">
        <f>INDEX(SAS!$A$2:$F$328,MATCH(AdjustedAdditionalPropertyTaxLe!$B276,SAS!$B$2:$B$328,0),4)</f>
        <v>Southeast Webster-Grand</v>
      </c>
      <c r="E276" s="16">
        <f>INDEX(SAS!$A$2:$F$328,MATCH(AdjustedAdditionalPropertyTaxLe!$B276,SAS!$B$2:$B$328,0),5)</f>
        <v>299694707</v>
      </c>
      <c r="F276" s="16">
        <f>INDEX(SAS!$A$2:$F$328,MATCH(AdjustedAdditionalPropertyTaxLe!$B276,SAS!$B$2:$B$328,0),6)</f>
        <v>511987</v>
      </c>
      <c r="G276" s="17">
        <f t="shared" si="28"/>
        <v>1.7083600000000001</v>
      </c>
      <c r="H276" s="4"/>
      <c r="I276" s="18">
        <f t="shared" si="25"/>
        <v>0</v>
      </c>
      <c r="J276" s="19">
        <f t="shared" si="26"/>
        <v>0</v>
      </c>
      <c r="K276" s="4"/>
      <c r="L276" s="18">
        <f t="shared" si="27"/>
        <v>1.7083600000000001</v>
      </c>
      <c r="O276" s="46">
        <v>0</v>
      </c>
      <c r="P276" s="49">
        <f t="shared" si="29"/>
        <v>0</v>
      </c>
      <c r="R276" s="3" t="str">
        <f t="shared" si="30"/>
        <v/>
      </c>
    </row>
    <row r="277" spans="1:18" x14ac:dyDescent="0.2">
      <c r="A277" s="37">
        <f>SAS!A270</f>
        <v>2020</v>
      </c>
      <c r="B277" s="45" t="str">
        <f>SAS!B270</f>
        <v>6102</v>
      </c>
      <c r="C277" s="42" t="str">
        <f>INDEX(SAS!$A$2:$F$328,MATCH(AdjustedAdditionalPropertyTaxLe!$B277,SAS!$B$2:$B$328,0),3)</f>
        <v>6102</v>
      </c>
      <c r="D277" s="16" t="str">
        <f>INDEX(SAS!$A$2:$F$328,MATCH(AdjustedAdditionalPropertyTaxLe!$B277,SAS!$B$2:$B$328,0),4)</f>
        <v>Spencer</v>
      </c>
      <c r="E277" s="16">
        <f>INDEX(SAS!$A$2:$F$328,MATCH(AdjustedAdditionalPropertyTaxLe!$B277,SAS!$B$2:$B$328,0),5)</f>
        <v>698238912</v>
      </c>
      <c r="F277" s="16">
        <f>INDEX(SAS!$A$2:$F$328,MATCH(AdjustedAdditionalPropertyTaxLe!$B277,SAS!$B$2:$B$328,0),6)</f>
        <v>1741275</v>
      </c>
      <c r="G277" s="17">
        <f t="shared" si="28"/>
        <v>2.4938099999999999</v>
      </c>
      <c r="H277" s="4"/>
      <c r="I277" s="18">
        <f t="shared" si="25"/>
        <v>0</v>
      </c>
      <c r="J277" s="19">
        <f t="shared" si="26"/>
        <v>0</v>
      </c>
      <c r="K277" s="4"/>
      <c r="L277" s="18">
        <f t="shared" si="27"/>
        <v>2.4938099999999999</v>
      </c>
      <c r="O277" s="46">
        <v>0</v>
      </c>
      <c r="P277" s="49">
        <f t="shared" si="29"/>
        <v>0</v>
      </c>
      <c r="R277" s="3" t="str">
        <f t="shared" si="30"/>
        <v/>
      </c>
    </row>
    <row r="278" spans="1:18" x14ac:dyDescent="0.2">
      <c r="A278" s="37">
        <f>SAS!A271</f>
        <v>2020</v>
      </c>
      <c r="B278" s="45" t="str">
        <f>SAS!B271</f>
        <v>6120</v>
      </c>
      <c r="C278" s="42" t="str">
        <f>INDEX(SAS!$A$2:$F$328,MATCH(AdjustedAdditionalPropertyTaxLe!$B278,SAS!$B$2:$B$328,0),3)</f>
        <v>6120</v>
      </c>
      <c r="D278" s="16" t="str">
        <f>INDEX(SAS!$A$2:$F$328,MATCH(AdjustedAdditionalPropertyTaxLe!$B278,SAS!$B$2:$B$328,0),4)</f>
        <v>Spirit Lake</v>
      </c>
      <c r="E278" s="16">
        <f>INDEX(SAS!$A$2:$F$328,MATCH(AdjustedAdditionalPropertyTaxLe!$B278,SAS!$B$2:$B$328,0),5)</f>
        <v>1179278283</v>
      </c>
      <c r="F278" s="16">
        <f>INDEX(SAS!$A$2:$F$328,MATCH(AdjustedAdditionalPropertyTaxLe!$B278,SAS!$B$2:$B$328,0),6)</f>
        <v>970501</v>
      </c>
      <c r="G278" s="17">
        <f t="shared" si="28"/>
        <v>0.82296000000000002</v>
      </c>
      <c r="H278" s="4"/>
      <c r="I278" s="18">
        <f t="shared" si="25"/>
        <v>0</v>
      </c>
      <c r="J278" s="19">
        <f t="shared" si="26"/>
        <v>0</v>
      </c>
      <c r="K278" s="4"/>
      <c r="L278" s="18">
        <f t="shared" si="27"/>
        <v>0.82296000000000002</v>
      </c>
      <c r="O278" s="46">
        <v>0</v>
      </c>
      <c r="P278" s="49">
        <f t="shared" si="29"/>
        <v>0</v>
      </c>
      <c r="R278" s="3" t="str">
        <f t="shared" si="30"/>
        <v/>
      </c>
    </row>
    <row r="279" spans="1:18" x14ac:dyDescent="0.2">
      <c r="A279" s="37">
        <f>SAS!A272</f>
        <v>2020</v>
      </c>
      <c r="B279" s="45" t="str">
        <f>SAS!B272</f>
        <v>6138</v>
      </c>
      <c r="C279" s="42" t="str">
        <f>INDEX(SAS!$A$2:$F$328,MATCH(AdjustedAdditionalPropertyTaxLe!$B279,SAS!$B$2:$B$328,0),3)</f>
        <v>6138</v>
      </c>
      <c r="D279" s="16" t="str">
        <f>INDEX(SAS!$A$2:$F$328,MATCH(AdjustedAdditionalPropertyTaxLe!$B279,SAS!$B$2:$B$328,0),4)</f>
        <v>Springville</v>
      </c>
      <c r="E279" s="16">
        <f>INDEX(SAS!$A$2:$F$328,MATCH(AdjustedAdditionalPropertyTaxLe!$B279,SAS!$B$2:$B$328,0),5)</f>
        <v>147037818</v>
      </c>
      <c r="F279" s="16">
        <f>INDEX(SAS!$A$2:$F$328,MATCH(AdjustedAdditionalPropertyTaxLe!$B279,SAS!$B$2:$B$328,0),6)</f>
        <v>339242</v>
      </c>
      <c r="G279" s="17">
        <f t="shared" si="28"/>
        <v>2.3071799999999998</v>
      </c>
      <c r="H279" s="4"/>
      <c r="I279" s="18">
        <f t="shared" si="25"/>
        <v>0</v>
      </c>
      <c r="J279" s="19">
        <f t="shared" si="26"/>
        <v>0</v>
      </c>
      <c r="K279" s="4"/>
      <c r="L279" s="18">
        <f t="shared" si="27"/>
        <v>2.3071799999999998</v>
      </c>
      <c r="O279" s="46">
        <v>0</v>
      </c>
      <c r="P279" s="49">
        <f t="shared" si="29"/>
        <v>0</v>
      </c>
      <c r="R279" s="3" t="str">
        <f t="shared" si="30"/>
        <v/>
      </c>
    </row>
    <row r="280" spans="1:18" x14ac:dyDescent="0.2">
      <c r="A280" s="37">
        <f>SAS!A273</f>
        <v>2020</v>
      </c>
      <c r="B280" s="45" t="str">
        <f>SAS!B273</f>
        <v>5751</v>
      </c>
      <c r="C280" s="42" t="str">
        <f>INDEX(SAS!$A$2:$F$328,MATCH(AdjustedAdditionalPropertyTaxLe!$B280,SAS!$B$2:$B$328,0),3)</f>
        <v>5751</v>
      </c>
      <c r="D280" s="16" t="str">
        <f>INDEX(SAS!$A$2:$F$328,MATCH(AdjustedAdditionalPropertyTaxLe!$B280,SAS!$B$2:$B$328,0),4)</f>
        <v>St Ansgar</v>
      </c>
      <c r="E280" s="16">
        <f>INDEX(SAS!$A$2:$F$328,MATCH(AdjustedAdditionalPropertyTaxLe!$B280,SAS!$B$2:$B$328,0),5)</f>
        <v>325648843</v>
      </c>
      <c r="F280" s="16">
        <f>INDEX(SAS!$A$2:$F$328,MATCH(AdjustedAdditionalPropertyTaxLe!$B280,SAS!$B$2:$B$328,0),6)</f>
        <v>493727</v>
      </c>
      <c r="G280" s="17">
        <f t="shared" si="28"/>
        <v>1.51613</v>
      </c>
      <c r="H280" s="4"/>
      <c r="I280" s="18">
        <f t="shared" si="25"/>
        <v>0</v>
      </c>
      <c r="J280" s="19">
        <f t="shared" si="26"/>
        <v>0</v>
      </c>
      <c r="K280" s="4"/>
      <c r="L280" s="18">
        <f t="shared" si="27"/>
        <v>1.51613</v>
      </c>
      <c r="O280" s="46">
        <v>0</v>
      </c>
      <c r="P280" s="49">
        <f t="shared" si="29"/>
        <v>0</v>
      </c>
      <c r="R280" s="3" t="str">
        <f t="shared" si="30"/>
        <v/>
      </c>
    </row>
    <row r="281" spans="1:18" x14ac:dyDescent="0.2">
      <c r="A281" s="37">
        <f>SAS!A274</f>
        <v>2020</v>
      </c>
      <c r="B281" s="45" t="str">
        <f>SAS!B274</f>
        <v>6165</v>
      </c>
      <c r="C281" s="42" t="str">
        <f>INDEX(SAS!$A$2:$F$328,MATCH(AdjustedAdditionalPropertyTaxLe!$B281,SAS!$B$2:$B$328,0),3)</f>
        <v>6165</v>
      </c>
      <c r="D281" s="16" t="str">
        <f>INDEX(SAS!$A$2:$F$328,MATCH(AdjustedAdditionalPropertyTaxLe!$B281,SAS!$B$2:$B$328,0),4)</f>
        <v>Stanton</v>
      </c>
      <c r="E281" s="16">
        <f>INDEX(SAS!$A$2:$F$328,MATCH(AdjustedAdditionalPropertyTaxLe!$B281,SAS!$B$2:$B$328,0),5)</f>
        <v>80591390</v>
      </c>
      <c r="F281" s="16">
        <f>INDEX(SAS!$A$2:$F$328,MATCH(AdjustedAdditionalPropertyTaxLe!$B281,SAS!$B$2:$B$328,0),6)</f>
        <v>164360</v>
      </c>
      <c r="G281" s="17">
        <f t="shared" si="28"/>
        <v>2.0394199999999998</v>
      </c>
      <c r="H281" s="4"/>
      <c r="I281" s="18">
        <f t="shared" si="25"/>
        <v>0</v>
      </c>
      <c r="J281" s="19">
        <f t="shared" si="26"/>
        <v>0</v>
      </c>
      <c r="K281" s="4"/>
      <c r="L281" s="18">
        <f t="shared" si="27"/>
        <v>2.0394199999999998</v>
      </c>
      <c r="O281" s="46">
        <v>0</v>
      </c>
      <c r="P281" s="49">
        <f t="shared" si="29"/>
        <v>0</v>
      </c>
      <c r="R281" s="3" t="str">
        <f t="shared" si="30"/>
        <v/>
      </c>
    </row>
    <row r="282" spans="1:18" x14ac:dyDescent="0.2">
      <c r="A282" s="37">
        <f>SAS!A275</f>
        <v>2020</v>
      </c>
      <c r="B282" s="45" t="str">
        <f>SAS!B275</f>
        <v>6175</v>
      </c>
      <c r="C282" s="42" t="str">
        <f>INDEX(SAS!$A$2:$F$328,MATCH(AdjustedAdditionalPropertyTaxLe!$B282,SAS!$B$2:$B$328,0),3)</f>
        <v>6175</v>
      </c>
      <c r="D282" s="16" t="str">
        <f>INDEX(SAS!$A$2:$F$328,MATCH(AdjustedAdditionalPropertyTaxLe!$B282,SAS!$B$2:$B$328,0),4)</f>
        <v>Starmont</v>
      </c>
      <c r="E282" s="16">
        <f>INDEX(SAS!$A$2:$F$328,MATCH(AdjustedAdditionalPropertyTaxLe!$B282,SAS!$B$2:$B$328,0),5)</f>
        <v>271126903</v>
      </c>
      <c r="F282" s="16">
        <f>INDEX(SAS!$A$2:$F$328,MATCH(AdjustedAdditionalPropertyTaxLe!$B282,SAS!$B$2:$B$328,0),6)</f>
        <v>537297</v>
      </c>
      <c r="G282" s="17">
        <f t="shared" si="28"/>
        <v>1.9817199999999999</v>
      </c>
      <c r="H282" s="4"/>
      <c r="I282" s="18">
        <f t="shared" si="25"/>
        <v>0</v>
      </c>
      <c r="J282" s="19">
        <f t="shared" si="26"/>
        <v>0</v>
      </c>
      <c r="K282" s="4"/>
      <c r="L282" s="18">
        <f t="shared" si="27"/>
        <v>1.9817199999999999</v>
      </c>
      <c r="O282" s="46">
        <v>0</v>
      </c>
      <c r="P282" s="49">
        <f t="shared" si="29"/>
        <v>0</v>
      </c>
      <c r="R282" s="3" t="str">
        <f t="shared" si="30"/>
        <v/>
      </c>
    </row>
    <row r="283" spans="1:18" x14ac:dyDescent="0.2">
      <c r="A283" s="37">
        <f>SAS!A276</f>
        <v>2020</v>
      </c>
      <c r="B283" s="45" t="str">
        <f>SAS!B276</f>
        <v>6219</v>
      </c>
      <c r="C283" s="42" t="str">
        <f>INDEX(SAS!$A$2:$F$328,MATCH(AdjustedAdditionalPropertyTaxLe!$B283,SAS!$B$2:$B$328,0),3)</f>
        <v>6219</v>
      </c>
      <c r="D283" s="16" t="str">
        <f>INDEX(SAS!$A$2:$F$328,MATCH(AdjustedAdditionalPropertyTaxLe!$B283,SAS!$B$2:$B$328,0),4)</f>
        <v>Storm Lake</v>
      </c>
      <c r="E283" s="16">
        <f>INDEX(SAS!$A$2:$F$328,MATCH(AdjustedAdditionalPropertyTaxLe!$B283,SAS!$B$2:$B$328,0),5)</f>
        <v>477585107</v>
      </c>
      <c r="F283" s="16">
        <f>INDEX(SAS!$A$2:$F$328,MATCH(AdjustedAdditionalPropertyTaxLe!$B283,SAS!$B$2:$B$328,0),6)</f>
        <v>2164958</v>
      </c>
      <c r="G283" s="17">
        <f t="shared" si="28"/>
        <v>4.5331400000000004</v>
      </c>
      <c r="H283" s="4"/>
      <c r="I283" s="18">
        <f t="shared" si="25"/>
        <v>1.6271100000000005</v>
      </c>
      <c r="J283" s="19">
        <f t="shared" si="26"/>
        <v>777084</v>
      </c>
      <c r="K283" s="4"/>
      <c r="L283" s="18">
        <f t="shared" si="27"/>
        <v>2.9060299999999999</v>
      </c>
      <c r="O283" s="46">
        <v>776931</v>
      </c>
      <c r="P283" s="49">
        <f t="shared" si="29"/>
        <v>153</v>
      </c>
      <c r="Q283" s="34" t="s">
        <v>695</v>
      </c>
      <c r="R283" s="3" t="e">
        <f t="shared" si="30"/>
        <v>#N/A</v>
      </c>
    </row>
    <row r="284" spans="1:18" x14ac:dyDescent="0.2">
      <c r="A284" s="37">
        <f>SAS!A277</f>
        <v>2020</v>
      </c>
      <c r="B284" s="45" t="str">
        <f>SAS!B277</f>
        <v>6246</v>
      </c>
      <c r="C284" s="42" t="str">
        <f>INDEX(SAS!$A$2:$F$328,MATCH(AdjustedAdditionalPropertyTaxLe!$B284,SAS!$B$2:$B$328,0),3)</f>
        <v>6246</v>
      </c>
      <c r="D284" s="16" t="str">
        <f>INDEX(SAS!$A$2:$F$328,MATCH(AdjustedAdditionalPropertyTaxLe!$B284,SAS!$B$2:$B$328,0),4)</f>
        <v>Stratford</v>
      </c>
      <c r="E284" s="16">
        <f>INDEX(SAS!$A$2:$F$328,MATCH(AdjustedAdditionalPropertyTaxLe!$B284,SAS!$B$2:$B$328,0),5)</f>
        <v>80593737</v>
      </c>
      <c r="F284" s="16">
        <f>INDEX(SAS!$A$2:$F$328,MATCH(AdjustedAdditionalPropertyTaxLe!$B284,SAS!$B$2:$B$328,0),6)</f>
        <v>143870</v>
      </c>
      <c r="G284" s="17">
        <f t="shared" si="28"/>
        <v>1.7851300000000001</v>
      </c>
      <c r="H284" s="4"/>
      <c r="I284" s="18">
        <f t="shared" si="25"/>
        <v>0</v>
      </c>
      <c r="J284" s="19">
        <f t="shared" si="26"/>
        <v>0</v>
      </c>
      <c r="K284" s="4"/>
      <c r="L284" s="18">
        <f t="shared" si="27"/>
        <v>1.7851300000000001</v>
      </c>
      <c r="O284" s="46">
        <v>0</v>
      </c>
      <c r="P284" s="49">
        <f t="shared" si="29"/>
        <v>0</v>
      </c>
      <c r="R284" s="3" t="str">
        <f t="shared" si="30"/>
        <v/>
      </c>
    </row>
    <row r="285" spans="1:18" x14ac:dyDescent="0.2">
      <c r="A285" s="37">
        <f>SAS!A278</f>
        <v>2020</v>
      </c>
      <c r="B285" s="45" t="str">
        <f>SAS!B278</f>
        <v>6273</v>
      </c>
      <c r="C285" s="42" t="str">
        <f>INDEX(SAS!$A$2:$F$328,MATCH(AdjustedAdditionalPropertyTaxLe!$B285,SAS!$B$2:$B$328,0),3)</f>
        <v>6273</v>
      </c>
      <c r="D285" s="16" t="str">
        <f>INDEX(SAS!$A$2:$F$328,MATCH(AdjustedAdditionalPropertyTaxLe!$B285,SAS!$B$2:$B$328,0),4)</f>
        <v>Sumner-Fredericksburg</v>
      </c>
      <c r="E285" s="16">
        <f>INDEX(SAS!$A$2:$F$328,MATCH(AdjustedAdditionalPropertyTaxLe!$B285,SAS!$B$2:$B$328,0),5)</f>
        <v>362303196</v>
      </c>
      <c r="F285" s="16">
        <f>INDEX(SAS!$A$2:$F$328,MATCH(AdjustedAdditionalPropertyTaxLe!$B285,SAS!$B$2:$B$328,0),6)</f>
        <v>723829</v>
      </c>
      <c r="G285" s="17">
        <f t="shared" si="28"/>
        <v>1.9978499999999999</v>
      </c>
      <c r="H285" s="4"/>
      <c r="I285" s="18">
        <f t="shared" si="25"/>
        <v>0</v>
      </c>
      <c r="J285" s="19">
        <f t="shared" si="26"/>
        <v>0</v>
      </c>
      <c r="K285" s="4"/>
      <c r="L285" s="18">
        <f t="shared" si="27"/>
        <v>1.9978499999999999</v>
      </c>
      <c r="O285" s="46">
        <v>0</v>
      </c>
      <c r="P285" s="49">
        <f t="shared" si="29"/>
        <v>0</v>
      </c>
      <c r="R285" s="3" t="str">
        <f t="shared" si="30"/>
        <v/>
      </c>
    </row>
    <row r="286" spans="1:18" x14ac:dyDescent="0.2">
      <c r="A286" s="37">
        <f>SAS!A279</f>
        <v>2020</v>
      </c>
      <c r="B286" s="45" t="str">
        <f>SAS!B279</f>
        <v>6408</v>
      </c>
      <c r="C286" s="42" t="str">
        <f>INDEX(SAS!$A$2:$F$328,MATCH(AdjustedAdditionalPropertyTaxLe!$B286,SAS!$B$2:$B$328,0),3)</f>
        <v>6408</v>
      </c>
      <c r="D286" s="16" t="str">
        <f>INDEX(SAS!$A$2:$F$328,MATCH(AdjustedAdditionalPropertyTaxLe!$B286,SAS!$B$2:$B$328,0),4)</f>
        <v>Tipton</v>
      </c>
      <c r="E286" s="16">
        <f>INDEX(SAS!$A$2:$F$328,MATCH(AdjustedAdditionalPropertyTaxLe!$B286,SAS!$B$2:$B$328,0),5)</f>
        <v>311783100</v>
      </c>
      <c r="F286" s="16">
        <f>INDEX(SAS!$A$2:$F$328,MATCH(AdjustedAdditionalPropertyTaxLe!$B286,SAS!$B$2:$B$328,0),6)</f>
        <v>742091</v>
      </c>
      <c r="G286" s="17">
        <f t="shared" si="28"/>
        <v>2.38015</v>
      </c>
      <c r="H286" s="4"/>
      <c r="I286" s="18">
        <f t="shared" si="25"/>
        <v>0</v>
      </c>
      <c r="J286" s="19">
        <f t="shared" si="26"/>
        <v>0</v>
      </c>
      <c r="K286" s="4"/>
      <c r="L286" s="18">
        <f t="shared" si="27"/>
        <v>2.38015</v>
      </c>
      <c r="O286" s="46">
        <v>0</v>
      </c>
      <c r="P286" s="49">
        <f t="shared" si="29"/>
        <v>0</v>
      </c>
      <c r="R286" s="3" t="str">
        <f t="shared" si="30"/>
        <v/>
      </c>
    </row>
    <row r="287" spans="1:18" x14ac:dyDescent="0.2">
      <c r="A287" s="37">
        <f>SAS!A280</f>
        <v>2020</v>
      </c>
      <c r="B287" s="45" t="str">
        <f>SAS!B280</f>
        <v>6453</v>
      </c>
      <c r="C287" s="42" t="str">
        <f>INDEX(SAS!$A$2:$F$328,MATCH(AdjustedAdditionalPropertyTaxLe!$B287,SAS!$B$2:$B$328,0),3)</f>
        <v>6453</v>
      </c>
      <c r="D287" s="16" t="str">
        <f>INDEX(SAS!$A$2:$F$328,MATCH(AdjustedAdditionalPropertyTaxLe!$B287,SAS!$B$2:$B$328,0),4)</f>
        <v>Treynor</v>
      </c>
      <c r="E287" s="16">
        <f>INDEX(SAS!$A$2:$F$328,MATCH(AdjustedAdditionalPropertyTaxLe!$B287,SAS!$B$2:$B$328,0),5)</f>
        <v>249706460</v>
      </c>
      <c r="F287" s="16">
        <f>INDEX(SAS!$A$2:$F$328,MATCH(AdjustedAdditionalPropertyTaxLe!$B287,SAS!$B$2:$B$328,0),6)</f>
        <v>512232</v>
      </c>
      <c r="G287" s="17">
        <f t="shared" si="28"/>
        <v>2.0513400000000002</v>
      </c>
      <c r="H287" s="4"/>
      <c r="I287" s="18">
        <f t="shared" si="25"/>
        <v>0</v>
      </c>
      <c r="J287" s="19">
        <f t="shared" si="26"/>
        <v>0</v>
      </c>
      <c r="K287" s="4"/>
      <c r="L287" s="18">
        <f t="shared" si="27"/>
        <v>2.0513400000000002</v>
      </c>
      <c r="O287" s="46">
        <v>0</v>
      </c>
      <c r="P287" s="49">
        <f t="shared" si="29"/>
        <v>0</v>
      </c>
      <c r="R287" s="3" t="str">
        <f t="shared" si="30"/>
        <v/>
      </c>
    </row>
    <row r="288" spans="1:18" x14ac:dyDescent="0.2">
      <c r="A288" s="37">
        <f>SAS!A281</f>
        <v>2020</v>
      </c>
      <c r="B288" s="45" t="str">
        <f>SAS!B281</f>
        <v>6460</v>
      </c>
      <c r="C288" s="42" t="str">
        <f>INDEX(SAS!$A$2:$F$328,MATCH(AdjustedAdditionalPropertyTaxLe!$B288,SAS!$B$2:$B$328,0),3)</f>
        <v>6460</v>
      </c>
      <c r="D288" s="16" t="str">
        <f>INDEX(SAS!$A$2:$F$328,MATCH(AdjustedAdditionalPropertyTaxLe!$B288,SAS!$B$2:$B$328,0),4)</f>
        <v>Tri-Center</v>
      </c>
      <c r="E288" s="16">
        <f>INDEX(SAS!$A$2:$F$328,MATCH(AdjustedAdditionalPropertyTaxLe!$B288,SAS!$B$2:$B$328,0),5)</f>
        <v>245784943</v>
      </c>
      <c r="F288" s="16">
        <f>INDEX(SAS!$A$2:$F$328,MATCH(AdjustedAdditionalPropertyTaxLe!$B288,SAS!$B$2:$B$328,0),6)</f>
        <v>549840</v>
      </c>
      <c r="G288" s="17">
        <f t="shared" si="28"/>
        <v>2.2370800000000002</v>
      </c>
      <c r="H288" s="4"/>
      <c r="I288" s="18">
        <f t="shared" si="25"/>
        <v>0</v>
      </c>
      <c r="J288" s="19">
        <f t="shared" si="26"/>
        <v>0</v>
      </c>
      <c r="K288" s="4"/>
      <c r="L288" s="18">
        <f t="shared" si="27"/>
        <v>2.2370800000000002</v>
      </c>
      <c r="O288" s="46">
        <v>0</v>
      </c>
      <c r="P288" s="49">
        <f t="shared" si="29"/>
        <v>0</v>
      </c>
      <c r="R288" s="3" t="str">
        <f t="shared" si="30"/>
        <v/>
      </c>
    </row>
    <row r="289" spans="1:18" x14ac:dyDescent="0.2">
      <c r="A289" s="37">
        <f>SAS!A282</f>
        <v>2020</v>
      </c>
      <c r="B289" s="45" t="str">
        <f>SAS!B282</f>
        <v>6462</v>
      </c>
      <c r="C289" s="42" t="str">
        <f>INDEX(SAS!$A$2:$F$328,MATCH(AdjustedAdditionalPropertyTaxLe!$B289,SAS!$B$2:$B$328,0),3)</f>
        <v>6462</v>
      </c>
      <c r="D289" s="16" t="str">
        <f>INDEX(SAS!$A$2:$F$328,MATCH(AdjustedAdditionalPropertyTaxLe!$B289,SAS!$B$2:$B$328,0),4)</f>
        <v>Tri-County</v>
      </c>
      <c r="E289" s="16">
        <f>INDEX(SAS!$A$2:$F$328,MATCH(AdjustedAdditionalPropertyTaxLe!$B289,SAS!$B$2:$B$328,0),5)</f>
        <v>125432822</v>
      </c>
      <c r="F289" s="16">
        <f>INDEX(SAS!$A$2:$F$328,MATCH(AdjustedAdditionalPropertyTaxLe!$B289,SAS!$B$2:$B$328,0),6)</f>
        <v>266106</v>
      </c>
      <c r="G289" s="17">
        <f t="shared" si="28"/>
        <v>2.1215000000000002</v>
      </c>
      <c r="H289" s="4"/>
      <c r="I289" s="18">
        <f t="shared" si="25"/>
        <v>0</v>
      </c>
      <c r="J289" s="19">
        <f t="shared" si="26"/>
        <v>0</v>
      </c>
      <c r="K289" s="4"/>
      <c r="L289" s="18">
        <f t="shared" si="27"/>
        <v>2.1215000000000002</v>
      </c>
      <c r="O289" s="46">
        <v>0</v>
      </c>
      <c r="P289" s="49">
        <f t="shared" si="29"/>
        <v>0</v>
      </c>
      <c r="R289" s="3" t="str">
        <f t="shared" si="30"/>
        <v/>
      </c>
    </row>
    <row r="290" spans="1:18" x14ac:dyDescent="0.2">
      <c r="A290" s="37">
        <f>SAS!A283</f>
        <v>2020</v>
      </c>
      <c r="B290" s="45" t="str">
        <f>SAS!B283</f>
        <v>6471</v>
      </c>
      <c r="C290" s="42" t="str">
        <f>INDEX(SAS!$A$2:$F$328,MATCH(AdjustedAdditionalPropertyTaxLe!$B290,SAS!$B$2:$B$328,0),3)</f>
        <v>6471</v>
      </c>
      <c r="D290" s="16" t="str">
        <f>INDEX(SAS!$A$2:$F$328,MATCH(AdjustedAdditionalPropertyTaxLe!$B290,SAS!$B$2:$B$328,0),4)</f>
        <v>Tripoli</v>
      </c>
      <c r="E290" s="16">
        <f>INDEX(SAS!$A$2:$F$328,MATCH(AdjustedAdditionalPropertyTaxLe!$B290,SAS!$B$2:$B$328,0),5)</f>
        <v>147713098</v>
      </c>
      <c r="F290" s="16">
        <f>INDEX(SAS!$A$2:$F$328,MATCH(AdjustedAdditionalPropertyTaxLe!$B290,SAS!$B$2:$B$328,0),6)</f>
        <v>368476</v>
      </c>
      <c r="G290" s="17">
        <f t="shared" si="28"/>
        <v>2.4945400000000002</v>
      </c>
      <c r="H290" s="4"/>
      <c r="I290" s="18">
        <f t="shared" si="25"/>
        <v>0</v>
      </c>
      <c r="J290" s="19">
        <f t="shared" si="26"/>
        <v>0</v>
      </c>
      <c r="K290" s="4"/>
      <c r="L290" s="18">
        <f t="shared" si="27"/>
        <v>2.4945400000000002</v>
      </c>
      <c r="O290" s="46">
        <v>0</v>
      </c>
      <c r="P290" s="49">
        <f t="shared" si="29"/>
        <v>0</v>
      </c>
      <c r="R290" s="3" t="str">
        <f t="shared" si="30"/>
        <v/>
      </c>
    </row>
    <row r="291" spans="1:18" x14ac:dyDescent="0.2">
      <c r="A291" s="37">
        <f>SAS!A284</f>
        <v>2020</v>
      </c>
      <c r="B291" s="45" t="str">
        <f>SAS!B284</f>
        <v>6509</v>
      </c>
      <c r="C291" s="42" t="str">
        <f>INDEX(SAS!$A$2:$F$328,MATCH(AdjustedAdditionalPropertyTaxLe!$B291,SAS!$B$2:$B$328,0),3)</f>
        <v>6509</v>
      </c>
      <c r="D291" s="16" t="str">
        <f>INDEX(SAS!$A$2:$F$328,MATCH(AdjustedAdditionalPropertyTaxLe!$B291,SAS!$B$2:$B$328,0),4)</f>
        <v>Turkey Valley</v>
      </c>
      <c r="E291" s="16">
        <f>INDEX(SAS!$A$2:$F$328,MATCH(AdjustedAdditionalPropertyTaxLe!$B291,SAS!$B$2:$B$328,0),5)</f>
        <v>224889317</v>
      </c>
      <c r="F291" s="16">
        <f>INDEX(SAS!$A$2:$F$328,MATCH(AdjustedAdditionalPropertyTaxLe!$B291,SAS!$B$2:$B$328,0),6)</f>
        <v>326540</v>
      </c>
      <c r="G291" s="17">
        <f t="shared" si="28"/>
        <v>1.452</v>
      </c>
      <c r="H291" s="4"/>
      <c r="I291" s="18">
        <f t="shared" si="25"/>
        <v>0</v>
      </c>
      <c r="J291" s="19">
        <f t="shared" si="26"/>
        <v>0</v>
      </c>
      <c r="K291" s="4"/>
      <c r="L291" s="18">
        <f t="shared" si="27"/>
        <v>1.452</v>
      </c>
      <c r="O291" s="46">
        <v>0</v>
      </c>
      <c r="P291" s="49">
        <f t="shared" si="29"/>
        <v>0</v>
      </c>
      <c r="R291" s="3" t="str">
        <f t="shared" si="30"/>
        <v/>
      </c>
    </row>
    <row r="292" spans="1:18" x14ac:dyDescent="0.2">
      <c r="A292" s="37">
        <f>SAS!A285</f>
        <v>2020</v>
      </c>
      <c r="B292" s="45" t="str">
        <f>SAS!B285</f>
        <v>6512</v>
      </c>
      <c r="C292" s="42" t="str">
        <f>INDEX(SAS!$A$2:$F$328,MATCH(AdjustedAdditionalPropertyTaxLe!$B292,SAS!$B$2:$B$328,0),3)</f>
        <v>6512</v>
      </c>
      <c r="D292" s="16" t="str">
        <f>INDEX(SAS!$A$2:$F$328,MATCH(AdjustedAdditionalPropertyTaxLe!$B292,SAS!$B$2:$B$328,0),4)</f>
        <v>Twin Cedars</v>
      </c>
      <c r="E292" s="16">
        <f>INDEX(SAS!$A$2:$F$328,MATCH(AdjustedAdditionalPropertyTaxLe!$B292,SAS!$B$2:$B$328,0),5)</f>
        <v>124724333</v>
      </c>
      <c r="F292" s="16">
        <f>INDEX(SAS!$A$2:$F$328,MATCH(AdjustedAdditionalPropertyTaxLe!$B292,SAS!$B$2:$B$328,0),6)</f>
        <v>304395</v>
      </c>
      <c r="G292" s="17">
        <f t="shared" si="28"/>
        <v>2.4405399999999999</v>
      </c>
      <c r="H292" s="4"/>
      <c r="I292" s="18">
        <f t="shared" si="25"/>
        <v>0</v>
      </c>
      <c r="J292" s="19">
        <f t="shared" si="26"/>
        <v>0</v>
      </c>
      <c r="K292" s="4"/>
      <c r="L292" s="18">
        <f t="shared" si="27"/>
        <v>2.4405399999999999</v>
      </c>
      <c r="O292" s="46">
        <v>0</v>
      </c>
      <c r="P292" s="49">
        <f t="shared" si="29"/>
        <v>0</v>
      </c>
      <c r="R292" s="3" t="str">
        <f t="shared" si="30"/>
        <v/>
      </c>
    </row>
    <row r="293" spans="1:18" x14ac:dyDescent="0.2">
      <c r="A293" s="37">
        <f>SAS!A286</f>
        <v>2020</v>
      </c>
      <c r="B293" s="45" t="str">
        <f>SAS!B286</f>
        <v>6516</v>
      </c>
      <c r="C293" s="42" t="str">
        <f>INDEX(SAS!$A$2:$F$328,MATCH(AdjustedAdditionalPropertyTaxLe!$B293,SAS!$B$2:$B$328,0),3)</f>
        <v>6516</v>
      </c>
      <c r="D293" s="16" t="str">
        <f>INDEX(SAS!$A$2:$F$328,MATCH(AdjustedAdditionalPropertyTaxLe!$B293,SAS!$B$2:$B$328,0),4)</f>
        <v>Twin Rivers</v>
      </c>
      <c r="E293" s="16">
        <f>INDEX(SAS!$A$2:$F$328,MATCH(AdjustedAdditionalPropertyTaxLe!$B293,SAS!$B$2:$B$328,0),5)</f>
        <v>140366508</v>
      </c>
      <c r="F293" s="16">
        <f>INDEX(SAS!$A$2:$F$328,MATCH(AdjustedAdditionalPropertyTaxLe!$B293,SAS!$B$2:$B$328,0),6)</f>
        <v>132029</v>
      </c>
      <c r="G293" s="17">
        <f t="shared" si="28"/>
        <v>0.94059999999999999</v>
      </c>
      <c r="H293" s="4"/>
      <c r="I293" s="18">
        <f t="shared" si="25"/>
        <v>0</v>
      </c>
      <c r="J293" s="19">
        <f t="shared" si="26"/>
        <v>0</v>
      </c>
      <c r="K293" s="4"/>
      <c r="L293" s="18">
        <f t="shared" si="27"/>
        <v>0.94059999999999999</v>
      </c>
      <c r="O293" s="46">
        <v>0</v>
      </c>
      <c r="P293" s="49">
        <f t="shared" si="29"/>
        <v>0</v>
      </c>
      <c r="R293" s="3" t="str">
        <f t="shared" si="30"/>
        <v/>
      </c>
    </row>
    <row r="294" spans="1:18" x14ac:dyDescent="0.2">
      <c r="A294" s="37">
        <f>SAS!A287</f>
        <v>2020</v>
      </c>
      <c r="B294" s="45" t="str">
        <f>SAS!B287</f>
        <v>6534</v>
      </c>
      <c r="C294" s="42" t="str">
        <f>INDEX(SAS!$A$2:$F$328,MATCH(AdjustedAdditionalPropertyTaxLe!$B294,SAS!$B$2:$B$328,0),3)</f>
        <v>6534</v>
      </c>
      <c r="D294" s="16" t="str">
        <f>INDEX(SAS!$A$2:$F$328,MATCH(AdjustedAdditionalPropertyTaxLe!$B294,SAS!$B$2:$B$328,0),4)</f>
        <v>Underwood</v>
      </c>
      <c r="E294" s="16">
        <f>INDEX(SAS!$A$2:$F$328,MATCH(AdjustedAdditionalPropertyTaxLe!$B294,SAS!$B$2:$B$328,0),5)</f>
        <v>278307872</v>
      </c>
      <c r="F294" s="16">
        <f>INDEX(SAS!$A$2:$F$328,MATCH(AdjustedAdditionalPropertyTaxLe!$B294,SAS!$B$2:$B$328,0),6)</f>
        <v>605267</v>
      </c>
      <c r="G294" s="17">
        <f t="shared" si="28"/>
        <v>2.1748099999999999</v>
      </c>
      <c r="H294" s="4"/>
      <c r="I294" s="18">
        <f t="shared" si="25"/>
        <v>0</v>
      </c>
      <c r="J294" s="19">
        <f t="shared" si="26"/>
        <v>0</v>
      </c>
      <c r="K294" s="4"/>
      <c r="L294" s="18">
        <f t="shared" si="27"/>
        <v>2.1748099999999999</v>
      </c>
      <c r="O294" s="46">
        <v>0</v>
      </c>
      <c r="P294" s="49">
        <f t="shared" si="29"/>
        <v>0</v>
      </c>
      <c r="R294" s="3" t="str">
        <f t="shared" si="30"/>
        <v/>
      </c>
    </row>
    <row r="295" spans="1:18" x14ac:dyDescent="0.2">
      <c r="A295" s="37">
        <f>SAS!A288</f>
        <v>2020</v>
      </c>
      <c r="B295" s="45" t="str">
        <f>SAS!B288</f>
        <v>1935</v>
      </c>
      <c r="C295" s="42" t="str">
        <f>INDEX(SAS!$A$2:$F$328,MATCH(AdjustedAdditionalPropertyTaxLe!$B295,SAS!$B$2:$B$328,0),3)</f>
        <v>6536</v>
      </c>
      <c r="D295" s="16" t="str">
        <f>INDEX(SAS!$A$2:$F$328,MATCH(AdjustedAdditionalPropertyTaxLe!$B295,SAS!$B$2:$B$328,0),4)</f>
        <v>Union</v>
      </c>
      <c r="E295" s="16">
        <f>INDEX(SAS!$A$2:$F$328,MATCH(AdjustedAdditionalPropertyTaxLe!$B295,SAS!$B$2:$B$328,0),5)</f>
        <v>424307086</v>
      </c>
      <c r="F295" s="16">
        <f>INDEX(SAS!$A$2:$F$328,MATCH(AdjustedAdditionalPropertyTaxLe!$B295,SAS!$B$2:$B$328,0),6)</f>
        <v>903537</v>
      </c>
      <c r="G295" s="17">
        <f t="shared" si="28"/>
        <v>2.1294400000000002</v>
      </c>
      <c r="H295" s="4"/>
      <c r="I295" s="18">
        <f t="shared" si="25"/>
        <v>0</v>
      </c>
      <c r="J295" s="19">
        <f t="shared" si="26"/>
        <v>0</v>
      </c>
      <c r="K295" s="4"/>
      <c r="L295" s="18">
        <f t="shared" si="27"/>
        <v>2.1294400000000002</v>
      </c>
      <c r="O295" s="46">
        <v>0</v>
      </c>
      <c r="P295" s="49">
        <f t="shared" si="29"/>
        <v>0</v>
      </c>
      <c r="R295" s="3" t="str">
        <f t="shared" si="30"/>
        <v/>
      </c>
    </row>
    <row r="296" spans="1:18" x14ac:dyDescent="0.2">
      <c r="A296" s="37">
        <f>SAS!A289</f>
        <v>2020</v>
      </c>
      <c r="B296" s="45" t="str">
        <f>SAS!B289</f>
        <v>6561</v>
      </c>
      <c r="C296" s="42" t="str">
        <f>INDEX(SAS!$A$2:$F$328,MATCH(AdjustedAdditionalPropertyTaxLe!$B296,SAS!$B$2:$B$328,0),3)</f>
        <v>6561</v>
      </c>
      <c r="D296" s="16" t="str">
        <f>INDEX(SAS!$A$2:$F$328,MATCH(AdjustedAdditionalPropertyTaxLe!$B296,SAS!$B$2:$B$328,0),4)</f>
        <v>United</v>
      </c>
      <c r="E296" s="16">
        <f>INDEX(SAS!$A$2:$F$328,MATCH(AdjustedAdditionalPropertyTaxLe!$B296,SAS!$B$2:$B$328,0),5)</f>
        <v>303967065</v>
      </c>
      <c r="F296" s="16">
        <f>INDEX(SAS!$A$2:$F$328,MATCH(AdjustedAdditionalPropertyTaxLe!$B296,SAS!$B$2:$B$328,0),6)</f>
        <v>334900</v>
      </c>
      <c r="G296" s="17">
        <f t="shared" si="28"/>
        <v>1.1017600000000001</v>
      </c>
      <c r="H296" s="4"/>
      <c r="I296" s="18">
        <f t="shared" si="25"/>
        <v>0</v>
      </c>
      <c r="J296" s="19">
        <f t="shared" si="26"/>
        <v>0</v>
      </c>
      <c r="K296" s="4"/>
      <c r="L296" s="18">
        <f t="shared" si="27"/>
        <v>1.1017600000000001</v>
      </c>
      <c r="O296" s="46">
        <v>0</v>
      </c>
      <c r="P296" s="49">
        <f t="shared" si="29"/>
        <v>0</v>
      </c>
      <c r="R296" s="3" t="str">
        <f t="shared" si="30"/>
        <v/>
      </c>
    </row>
    <row r="297" spans="1:18" x14ac:dyDescent="0.2">
      <c r="A297" s="37">
        <f>SAS!A290</f>
        <v>2020</v>
      </c>
      <c r="B297" s="45" t="str">
        <f>SAS!B290</f>
        <v>6579</v>
      </c>
      <c r="C297" s="42" t="str">
        <f>INDEX(SAS!$A$2:$F$328,MATCH(AdjustedAdditionalPropertyTaxLe!$B297,SAS!$B$2:$B$328,0),3)</f>
        <v>6579</v>
      </c>
      <c r="D297" s="16" t="str">
        <f>INDEX(SAS!$A$2:$F$328,MATCH(AdjustedAdditionalPropertyTaxLe!$B297,SAS!$B$2:$B$328,0),4)</f>
        <v>Urbandale</v>
      </c>
      <c r="E297" s="16">
        <f>INDEX(SAS!$A$2:$F$328,MATCH(AdjustedAdditionalPropertyTaxLe!$B297,SAS!$B$2:$B$328,0),5)</f>
        <v>1288567394</v>
      </c>
      <c r="F297" s="16">
        <f>INDEX(SAS!$A$2:$F$328,MATCH(AdjustedAdditionalPropertyTaxLe!$B297,SAS!$B$2:$B$328,0),6)</f>
        <v>2866100</v>
      </c>
      <c r="G297" s="17">
        <f t="shared" si="28"/>
        <v>2.2242500000000001</v>
      </c>
      <c r="H297" s="4"/>
      <c r="I297" s="18">
        <f t="shared" si="25"/>
        <v>0</v>
      </c>
      <c r="J297" s="19">
        <f t="shared" si="26"/>
        <v>0</v>
      </c>
      <c r="K297" s="4"/>
      <c r="L297" s="18">
        <f t="shared" si="27"/>
        <v>2.2242500000000001</v>
      </c>
      <c r="O297" s="46">
        <v>0</v>
      </c>
      <c r="P297" s="49">
        <f t="shared" si="29"/>
        <v>0</v>
      </c>
      <c r="R297" s="3" t="str">
        <f t="shared" si="30"/>
        <v/>
      </c>
    </row>
    <row r="298" spans="1:18" x14ac:dyDescent="0.2">
      <c r="A298" s="37">
        <f>SAS!A291</f>
        <v>2020</v>
      </c>
      <c r="B298" s="45" t="str">
        <f>SAS!B291</f>
        <v>6592</v>
      </c>
      <c r="C298" s="42" t="str">
        <f>INDEX(SAS!$A$2:$F$328,MATCH(AdjustedAdditionalPropertyTaxLe!$B298,SAS!$B$2:$B$328,0),3)</f>
        <v>6592</v>
      </c>
      <c r="D298" s="16" t="str">
        <f>INDEX(SAS!$A$2:$F$328,MATCH(AdjustedAdditionalPropertyTaxLe!$B298,SAS!$B$2:$B$328,0),4)</f>
        <v>Van Buren County</v>
      </c>
      <c r="E298" s="16">
        <f>INDEX(SAS!$A$2:$F$328,MATCH(AdjustedAdditionalPropertyTaxLe!$B298,SAS!$B$2:$B$328,0),5)</f>
        <v>426221307</v>
      </c>
      <c r="F298" s="16">
        <f>INDEX(SAS!$A$2:$F$328,MATCH(AdjustedAdditionalPropertyTaxLe!$B298,SAS!$B$2:$B$328,0),6)</f>
        <v>928420</v>
      </c>
      <c r="G298" s="17">
        <f t="shared" si="28"/>
        <v>2.1782599999999999</v>
      </c>
      <c r="H298" s="4"/>
      <c r="I298" s="18">
        <f t="shared" si="25"/>
        <v>0</v>
      </c>
      <c r="J298" s="19">
        <f t="shared" si="26"/>
        <v>0</v>
      </c>
      <c r="K298" s="4"/>
      <c r="L298" s="18">
        <f t="shared" si="27"/>
        <v>2.1782599999999999</v>
      </c>
      <c r="O298" s="46">
        <v>0</v>
      </c>
      <c r="P298" s="49">
        <f t="shared" si="29"/>
        <v>0</v>
      </c>
      <c r="R298" s="3" t="str">
        <f t="shared" si="30"/>
        <v/>
      </c>
    </row>
    <row r="299" spans="1:18" x14ac:dyDescent="0.2">
      <c r="A299" s="37">
        <f>SAS!A292</f>
        <v>2020</v>
      </c>
      <c r="B299" s="45" t="str">
        <f>SAS!B292</f>
        <v>6615</v>
      </c>
      <c r="C299" s="42" t="str">
        <f>INDEX(SAS!$A$2:$F$328,MATCH(AdjustedAdditionalPropertyTaxLe!$B299,SAS!$B$2:$B$328,0),3)</f>
        <v>6615</v>
      </c>
      <c r="D299" s="16" t="str">
        <f>INDEX(SAS!$A$2:$F$328,MATCH(AdjustedAdditionalPropertyTaxLe!$B299,SAS!$B$2:$B$328,0),4)</f>
        <v>Van Meter</v>
      </c>
      <c r="E299" s="16">
        <f>INDEX(SAS!$A$2:$F$328,MATCH(AdjustedAdditionalPropertyTaxLe!$B299,SAS!$B$2:$B$328,0),5)</f>
        <v>243787126</v>
      </c>
      <c r="F299" s="16">
        <f>INDEX(SAS!$A$2:$F$328,MATCH(AdjustedAdditionalPropertyTaxLe!$B299,SAS!$B$2:$B$328,0),6)</f>
        <v>589812</v>
      </c>
      <c r="G299" s="17">
        <f t="shared" si="28"/>
        <v>2.4193699999999998</v>
      </c>
      <c r="H299" s="4"/>
      <c r="I299" s="18">
        <f t="shared" si="25"/>
        <v>0</v>
      </c>
      <c r="J299" s="19">
        <f t="shared" si="26"/>
        <v>0</v>
      </c>
      <c r="K299" s="4"/>
      <c r="L299" s="18">
        <f t="shared" si="27"/>
        <v>2.4193699999999998</v>
      </c>
      <c r="O299" s="46">
        <v>0</v>
      </c>
      <c r="P299" s="49">
        <f t="shared" si="29"/>
        <v>0</v>
      </c>
      <c r="R299" s="3" t="str">
        <f t="shared" si="30"/>
        <v/>
      </c>
    </row>
    <row r="300" spans="1:18" x14ac:dyDescent="0.2">
      <c r="A300" s="37">
        <f>SAS!A293</f>
        <v>2020</v>
      </c>
      <c r="B300" s="45" t="str">
        <f>SAS!B293</f>
        <v>6651</v>
      </c>
      <c r="C300" s="42" t="str">
        <f>INDEX(SAS!$A$2:$F$328,MATCH(AdjustedAdditionalPropertyTaxLe!$B300,SAS!$B$2:$B$328,0),3)</f>
        <v>6651</v>
      </c>
      <c r="D300" s="16" t="str">
        <f>INDEX(SAS!$A$2:$F$328,MATCH(AdjustedAdditionalPropertyTaxLe!$B300,SAS!$B$2:$B$328,0),4)</f>
        <v>Villisca</v>
      </c>
      <c r="E300" s="16">
        <f>INDEX(SAS!$A$2:$F$328,MATCH(AdjustedAdditionalPropertyTaxLe!$B300,SAS!$B$2:$B$328,0),5)</f>
        <v>150943230</v>
      </c>
      <c r="F300" s="16">
        <f>INDEX(SAS!$A$2:$F$328,MATCH(AdjustedAdditionalPropertyTaxLe!$B300,SAS!$B$2:$B$328,0),6)</f>
        <v>268059</v>
      </c>
      <c r="G300" s="17">
        <f t="shared" si="28"/>
        <v>1.77589</v>
      </c>
      <c r="H300" s="4"/>
      <c r="I300" s="18">
        <f t="shared" si="25"/>
        <v>0</v>
      </c>
      <c r="J300" s="19">
        <f t="shared" si="26"/>
        <v>0</v>
      </c>
      <c r="K300" s="4"/>
      <c r="L300" s="18">
        <f t="shared" si="27"/>
        <v>1.77589</v>
      </c>
      <c r="O300" s="46">
        <v>0</v>
      </c>
      <c r="P300" s="49">
        <f t="shared" si="29"/>
        <v>0</v>
      </c>
      <c r="R300" s="3" t="str">
        <f t="shared" si="30"/>
        <v/>
      </c>
    </row>
    <row r="301" spans="1:18" x14ac:dyDescent="0.2">
      <c r="A301" s="37">
        <f>SAS!A294</f>
        <v>2020</v>
      </c>
      <c r="B301" s="45" t="str">
        <f>SAS!B294</f>
        <v>6660</v>
      </c>
      <c r="C301" s="42" t="str">
        <f>INDEX(SAS!$A$2:$F$328,MATCH(AdjustedAdditionalPropertyTaxLe!$B301,SAS!$B$2:$B$328,0),3)</f>
        <v>6660</v>
      </c>
      <c r="D301" s="16" t="str">
        <f>INDEX(SAS!$A$2:$F$328,MATCH(AdjustedAdditionalPropertyTaxLe!$B301,SAS!$B$2:$B$328,0),4)</f>
        <v>Vinton-Shellsburg</v>
      </c>
      <c r="E301" s="16">
        <f>INDEX(SAS!$A$2:$F$328,MATCH(AdjustedAdditionalPropertyTaxLe!$B301,SAS!$B$2:$B$328,0),5)</f>
        <v>525745712</v>
      </c>
      <c r="F301" s="16">
        <f>INDEX(SAS!$A$2:$F$328,MATCH(AdjustedAdditionalPropertyTaxLe!$B301,SAS!$B$2:$B$328,0),6)</f>
        <v>1294261</v>
      </c>
      <c r="G301" s="17">
        <f t="shared" si="28"/>
        <v>2.4617599999999999</v>
      </c>
      <c r="H301" s="4"/>
      <c r="I301" s="18">
        <f t="shared" si="25"/>
        <v>0</v>
      </c>
      <c r="J301" s="19">
        <f t="shared" si="26"/>
        <v>0</v>
      </c>
      <c r="K301" s="4"/>
      <c r="L301" s="18">
        <f t="shared" si="27"/>
        <v>2.4617599999999999</v>
      </c>
      <c r="O301" s="46">
        <v>0</v>
      </c>
      <c r="P301" s="49">
        <f t="shared" si="29"/>
        <v>0</v>
      </c>
      <c r="R301" s="3" t="str">
        <f t="shared" si="30"/>
        <v/>
      </c>
    </row>
    <row r="302" spans="1:18" x14ac:dyDescent="0.2">
      <c r="A302" s="37">
        <f>SAS!A295</f>
        <v>2020</v>
      </c>
      <c r="B302" s="45" t="str">
        <f>SAS!B295</f>
        <v>6700</v>
      </c>
      <c r="C302" s="42" t="str">
        <f>INDEX(SAS!$A$2:$F$328,MATCH(AdjustedAdditionalPropertyTaxLe!$B302,SAS!$B$2:$B$328,0),3)</f>
        <v>6700</v>
      </c>
      <c r="D302" s="16" t="str">
        <f>INDEX(SAS!$A$2:$F$328,MATCH(AdjustedAdditionalPropertyTaxLe!$B302,SAS!$B$2:$B$328,0),4)</f>
        <v>Waco</v>
      </c>
      <c r="E302" s="16">
        <f>INDEX(SAS!$A$2:$F$328,MATCH(AdjustedAdditionalPropertyTaxLe!$B302,SAS!$B$2:$B$328,0),5)</f>
        <v>168788139</v>
      </c>
      <c r="F302" s="16">
        <f>INDEX(SAS!$A$2:$F$328,MATCH(AdjustedAdditionalPropertyTaxLe!$B302,SAS!$B$2:$B$328,0),6)</f>
        <v>429779</v>
      </c>
      <c r="G302" s="17">
        <f t="shared" si="28"/>
        <v>2.5462600000000002</v>
      </c>
      <c r="H302" s="4"/>
      <c r="I302" s="18">
        <f t="shared" si="25"/>
        <v>0</v>
      </c>
      <c r="J302" s="19">
        <f t="shared" si="26"/>
        <v>0</v>
      </c>
      <c r="K302" s="4"/>
      <c r="L302" s="18">
        <f t="shared" si="27"/>
        <v>2.5462600000000002</v>
      </c>
      <c r="O302" s="46">
        <v>0</v>
      </c>
      <c r="P302" s="49">
        <f t="shared" si="29"/>
        <v>0</v>
      </c>
      <c r="R302" s="3" t="str">
        <f t="shared" si="30"/>
        <v/>
      </c>
    </row>
    <row r="303" spans="1:18" x14ac:dyDescent="0.2">
      <c r="A303" s="37">
        <f>SAS!A296</f>
        <v>2020</v>
      </c>
      <c r="B303" s="45" t="str">
        <f>SAS!B296</f>
        <v>6759</v>
      </c>
      <c r="C303" s="42" t="str">
        <f>INDEX(SAS!$A$2:$F$328,MATCH(AdjustedAdditionalPropertyTaxLe!$B303,SAS!$B$2:$B$328,0),3)</f>
        <v>6759</v>
      </c>
      <c r="D303" s="16" t="str">
        <f>INDEX(SAS!$A$2:$F$328,MATCH(AdjustedAdditionalPropertyTaxLe!$B303,SAS!$B$2:$B$328,0),4)</f>
        <v>Wapello</v>
      </c>
      <c r="E303" s="16">
        <f>INDEX(SAS!$A$2:$F$328,MATCH(AdjustedAdditionalPropertyTaxLe!$B303,SAS!$B$2:$B$328,0),5)</f>
        <v>215064061</v>
      </c>
      <c r="F303" s="16">
        <f>INDEX(SAS!$A$2:$F$328,MATCH(AdjustedAdditionalPropertyTaxLe!$B303,SAS!$B$2:$B$328,0),6)</f>
        <v>564070</v>
      </c>
      <c r="G303" s="17">
        <f t="shared" si="28"/>
        <v>2.6227999999999998</v>
      </c>
      <c r="H303" s="4"/>
      <c r="I303" s="18">
        <f t="shared" si="25"/>
        <v>0</v>
      </c>
      <c r="J303" s="19">
        <f t="shared" si="26"/>
        <v>0</v>
      </c>
      <c r="K303" s="4"/>
      <c r="L303" s="18">
        <f t="shared" si="27"/>
        <v>2.6227999999999998</v>
      </c>
      <c r="O303" s="46">
        <v>0</v>
      </c>
      <c r="P303" s="49">
        <f t="shared" si="29"/>
        <v>0</v>
      </c>
      <c r="R303" s="3" t="str">
        <f t="shared" si="30"/>
        <v/>
      </c>
    </row>
    <row r="304" spans="1:18" x14ac:dyDescent="0.2">
      <c r="A304" s="37">
        <f>SAS!A297</f>
        <v>2020</v>
      </c>
      <c r="B304" s="45" t="str">
        <f>SAS!B297</f>
        <v>6762</v>
      </c>
      <c r="C304" s="42" t="str">
        <f>INDEX(SAS!$A$2:$F$328,MATCH(AdjustedAdditionalPropertyTaxLe!$B304,SAS!$B$2:$B$328,0),3)</f>
        <v>6762</v>
      </c>
      <c r="D304" s="16" t="str">
        <f>INDEX(SAS!$A$2:$F$328,MATCH(AdjustedAdditionalPropertyTaxLe!$B304,SAS!$B$2:$B$328,0),4)</f>
        <v>Wapsie Valley</v>
      </c>
      <c r="E304" s="16">
        <f>INDEX(SAS!$A$2:$F$328,MATCH(AdjustedAdditionalPropertyTaxLe!$B304,SAS!$B$2:$B$328,0),5)</f>
        <v>221075230</v>
      </c>
      <c r="F304" s="16">
        <f>INDEX(SAS!$A$2:$F$328,MATCH(AdjustedAdditionalPropertyTaxLe!$B304,SAS!$B$2:$B$328,0),6)</f>
        <v>588478</v>
      </c>
      <c r="G304" s="17">
        <f t="shared" si="28"/>
        <v>2.6618900000000001</v>
      </c>
      <c r="H304" s="4"/>
      <c r="I304" s="18">
        <f t="shared" si="25"/>
        <v>0</v>
      </c>
      <c r="J304" s="19">
        <f t="shared" si="26"/>
        <v>0</v>
      </c>
      <c r="K304" s="4"/>
      <c r="L304" s="18">
        <f t="shared" si="27"/>
        <v>2.6618900000000001</v>
      </c>
      <c r="O304" s="46">
        <v>0</v>
      </c>
      <c r="P304" s="49">
        <f t="shared" si="29"/>
        <v>0</v>
      </c>
      <c r="R304" s="3" t="str">
        <f t="shared" si="30"/>
        <v/>
      </c>
    </row>
    <row r="305" spans="1:18" x14ac:dyDescent="0.2">
      <c r="A305" s="37">
        <f>SAS!A298</f>
        <v>2020</v>
      </c>
      <c r="B305" s="45" t="str">
        <f>SAS!B298</f>
        <v>6768</v>
      </c>
      <c r="C305" s="42" t="str">
        <f>INDEX(SAS!$A$2:$F$328,MATCH(AdjustedAdditionalPropertyTaxLe!$B305,SAS!$B$2:$B$328,0),3)</f>
        <v>6768</v>
      </c>
      <c r="D305" s="16" t="str">
        <f>INDEX(SAS!$A$2:$F$328,MATCH(AdjustedAdditionalPropertyTaxLe!$B305,SAS!$B$2:$B$328,0),4)</f>
        <v>Washington</v>
      </c>
      <c r="E305" s="16">
        <f>INDEX(SAS!$A$2:$F$328,MATCH(AdjustedAdditionalPropertyTaxLe!$B305,SAS!$B$2:$B$328,0),5)</f>
        <v>488370091</v>
      </c>
      <c r="F305" s="16">
        <f>INDEX(SAS!$A$2:$F$328,MATCH(AdjustedAdditionalPropertyTaxLe!$B305,SAS!$B$2:$B$328,0),6)</f>
        <v>1497168</v>
      </c>
      <c r="G305" s="17">
        <f t="shared" si="28"/>
        <v>3.0656400000000001</v>
      </c>
      <c r="H305" s="4"/>
      <c r="I305" s="18">
        <f t="shared" si="25"/>
        <v>0.15961000000000025</v>
      </c>
      <c r="J305" s="19">
        <f t="shared" si="26"/>
        <v>77949</v>
      </c>
      <c r="K305" s="4"/>
      <c r="L305" s="18">
        <f t="shared" si="27"/>
        <v>2.9060299999999999</v>
      </c>
      <c r="O305" s="46">
        <v>78037</v>
      </c>
      <c r="P305" s="49">
        <f t="shared" si="29"/>
        <v>-88</v>
      </c>
      <c r="R305" s="3" t="e">
        <f t="shared" si="30"/>
        <v>#N/A</v>
      </c>
    </row>
    <row r="306" spans="1:18" x14ac:dyDescent="0.2">
      <c r="A306" s="37">
        <f>SAS!A299</f>
        <v>2020</v>
      </c>
      <c r="B306" s="45" t="str">
        <f>SAS!B299</f>
        <v>6795</v>
      </c>
      <c r="C306" s="42" t="str">
        <f>INDEX(SAS!$A$2:$F$328,MATCH(AdjustedAdditionalPropertyTaxLe!$B306,SAS!$B$2:$B$328,0),3)</f>
        <v>6795</v>
      </c>
      <c r="D306" s="16" t="str">
        <f>INDEX(SAS!$A$2:$F$328,MATCH(AdjustedAdditionalPropertyTaxLe!$B306,SAS!$B$2:$B$328,0),4)</f>
        <v>Waterloo</v>
      </c>
      <c r="E306" s="16">
        <f>INDEX(SAS!$A$2:$F$328,MATCH(AdjustedAdditionalPropertyTaxLe!$B306,SAS!$B$2:$B$328,0),5)</f>
        <v>2770230855</v>
      </c>
      <c r="F306" s="16">
        <f>INDEX(SAS!$A$2:$F$328,MATCH(AdjustedAdditionalPropertyTaxLe!$B306,SAS!$B$2:$B$328,0),6)</f>
        <v>10054731</v>
      </c>
      <c r="G306" s="17">
        <f t="shared" si="28"/>
        <v>3.6295600000000001</v>
      </c>
      <c r="H306" s="4"/>
      <c r="I306" s="18">
        <f t="shared" si="25"/>
        <v>0.72353000000000023</v>
      </c>
      <c r="J306" s="19">
        <f t="shared" si="26"/>
        <v>2004345</v>
      </c>
      <c r="K306" s="4"/>
      <c r="L306" s="18">
        <f t="shared" si="27"/>
        <v>2.9060299999999999</v>
      </c>
      <c r="O306" s="46">
        <v>2006035</v>
      </c>
      <c r="P306" s="49">
        <f t="shared" si="29"/>
        <v>-1690</v>
      </c>
      <c r="Q306" s="34" t="s">
        <v>695</v>
      </c>
      <c r="R306" s="3" t="e">
        <f t="shared" si="30"/>
        <v>#N/A</v>
      </c>
    </row>
    <row r="307" spans="1:18" x14ac:dyDescent="0.2">
      <c r="A307" s="37">
        <f>SAS!A300</f>
        <v>2020</v>
      </c>
      <c r="B307" s="45" t="str">
        <f>SAS!B300</f>
        <v>6822</v>
      </c>
      <c r="C307" s="42" t="str">
        <f>INDEX(SAS!$A$2:$F$328,MATCH(AdjustedAdditionalPropertyTaxLe!$B307,SAS!$B$2:$B$328,0),3)</f>
        <v>6822</v>
      </c>
      <c r="D307" s="16" t="str">
        <f>INDEX(SAS!$A$2:$F$328,MATCH(AdjustedAdditionalPropertyTaxLe!$B307,SAS!$B$2:$B$328,0),4)</f>
        <v>Waukee</v>
      </c>
      <c r="E307" s="16">
        <f>INDEX(SAS!$A$2:$F$328,MATCH(AdjustedAdditionalPropertyTaxLe!$B307,SAS!$B$2:$B$328,0),5)</f>
        <v>4349030080</v>
      </c>
      <c r="F307" s="16">
        <f>INDEX(SAS!$A$2:$F$328,MATCH(AdjustedAdditionalPropertyTaxLe!$B307,SAS!$B$2:$B$328,0),6)</f>
        <v>9257745</v>
      </c>
      <c r="G307" s="17">
        <f t="shared" si="28"/>
        <v>2.1286900000000002</v>
      </c>
      <c r="H307" s="4"/>
      <c r="I307" s="18">
        <f t="shared" si="25"/>
        <v>0</v>
      </c>
      <c r="J307" s="19">
        <f t="shared" si="26"/>
        <v>0</v>
      </c>
      <c r="K307" s="4"/>
      <c r="L307" s="18">
        <f t="shared" si="27"/>
        <v>2.1286900000000002</v>
      </c>
      <c r="O307" s="46">
        <v>0</v>
      </c>
      <c r="P307" s="49">
        <f t="shared" si="29"/>
        <v>0</v>
      </c>
      <c r="R307" s="3" t="str">
        <f t="shared" si="30"/>
        <v/>
      </c>
    </row>
    <row r="308" spans="1:18" x14ac:dyDescent="0.2">
      <c r="A308" s="37">
        <f>SAS!A301</f>
        <v>2020</v>
      </c>
      <c r="B308" s="45" t="str">
        <f>SAS!B301</f>
        <v>6840</v>
      </c>
      <c r="C308" s="42" t="str">
        <f>INDEX(SAS!$A$2:$F$328,MATCH(AdjustedAdditionalPropertyTaxLe!$B308,SAS!$B$2:$B$328,0),3)</f>
        <v>6840</v>
      </c>
      <c r="D308" s="16" t="str">
        <f>INDEX(SAS!$A$2:$F$328,MATCH(AdjustedAdditionalPropertyTaxLe!$B308,SAS!$B$2:$B$328,0),4)</f>
        <v>Waverly-Shell Rock</v>
      </c>
      <c r="E308" s="16">
        <f>INDEX(SAS!$A$2:$F$328,MATCH(AdjustedAdditionalPropertyTaxLe!$B308,SAS!$B$2:$B$328,0),5)</f>
        <v>725530529</v>
      </c>
      <c r="F308" s="16">
        <f>INDEX(SAS!$A$2:$F$328,MATCH(AdjustedAdditionalPropertyTaxLe!$B308,SAS!$B$2:$B$328,0),6)</f>
        <v>1808560</v>
      </c>
      <c r="G308" s="17">
        <f t="shared" si="28"/>
        <v>2.49274</v>
      </c>
      <c r="H308" s="4"/>
      <c r="I308" s="18">
        <f t="shared" si="25"/>
        <v>0</v>
      </c>
      <c r="J308" s="19">
        <f t="shared" si="26"/>
        <v>0</v>
      </c>
      <c r="K308" s="4"/>
      <c r="L308" s="18">
        <f t="shared" si="27"/>
        <v>2.49274</v>
      </c>
      <c r="O308" s="46">
        <v>0</v>
      </c>
      <c r="P308" s="49">
        <f t="shared" si="29"/>
        <v>0</v>
      </c>
      <c r="R308" s="3" t="str">
        <f t="shared" si="30"/>
        <v/>
      </c>
    </row>
    <row r="309" spans="1:18" x14ac:dyDescent="0.2">
      <c r="A309" s="37">
        <f>SAS!A302</f>
        <v>2020</v>
      </c>
      <c r="B309" s="45" t="str">
        <f>SAS!B302</f>
        <v>6854</v>
      </c>
      <c r="C309" s="42" t="str">
        <f>INDEX(SAS!$A$2:$F$328,MATCH(AdjustedAdditionalPropertyTaxLe!$B309,SAS!$B$2:$B$328,0),3)</f>
        <v>6854</v>
      </c>
      <c r="D309" s="16" t="str">
        <f>INDEX(SAS!$A$2:$F$328,MATCH(AdjustedAdditionalPropertyTaxLe!$B309,SAS!$B$2:$B$328,0),4)</f>
        <v>Wayne</v>
      </c>
      <c r="E309" s="16">
        <f>INDEX(SAS!$A$2:$F$328,MATCH(AdjustedAdditionalPropertyTaxLe!$B309,SAS!$B$2:$B$328,0),5)</f>
        <v>242563902</v>
      </c>
      <c r="F309" s="16">
        <f>INDEX(SAS!$A$2:$F$328,MATCH(AdjustedAdditionalPropertyTaxLe!$B309,SAS!$B$2:$B$328,0),6)</f>
        <v>493583</v>
      </c>
      <c r="G309" s="17">
        <f t="shared" si="28"/>
        <v>2.0348600000000001</v>
      </c>
      <c r="H309" s="4"/>
      <c r="I309" s="18">
        <f t="shared" si="25"/>
        <v>0</v>
      </c>
      <c r="J309" s="19">
        <f t="shared" si="26"/>
        <v>0</v>
      </c>
      <c r="K309" s="4"/>
      <c r="L309" s="18">
        <f t="shared" si="27"/>
        <v>2.0348600000000001</v>
      </c>
      <c r="O309" s="46">
        <v>0</v>
      </c>
      <c r="P309" s="49">
        <f t="shared" si="29"/>
        <v>0</v>
      </c>
      <c r="R309" s="3" t="str">
        <f t="shared" si="30"/>
        <v/>
      </c>
    </row>
    <row r="310" spans="1:18" x14ac:dyDescent="0.2">
      <c r="A310" s="37">
        <f>SAS!A303</f>
        <v>2020</v>
      </c>
      <c r="B310" s="45" t="str">
        <f>SAS!B303</f>
        <v>6867</v>
      </c>
      <c r="C310" s="42" t="str">
        <f>INDEX(SAS!$A$2:$F$328,MATCH(AdjustedAdditionalPropertyTaxLe!$B310,SAS!$B$2:$B$328,0),3)</f>
        <v>6867</v>
      </c>
      <c r="D310" s="16" t="str">
        <f>INDEX(SAS!$A$2:$F$328,MATCH(AdjustedAdditionalPropertyTaxLe!$B310,SAS!$B$2:$B$328,0),4)</f>
        <v>Webster City</v>
      </c>
      <c r="E310" s="16">
        <f>INDEX(SAS!$A$2:$F$328,MATCH(AdjustedAdditionalPropertyTaxLe!$B310,SAS!$B$2:$B$328,0),5)</f>
        <v>657547749</v>
      </c>
      <c r="F310" s="16">
        <f>INDEX(SAS!$A$2:$F$328,MATCH(AdjustedAdditionalPropertyTaxLe!$B310,SAS!$B$2:$B$328,0),6)</f>
        <v>1631645</v>
      </c>
      <c r="G310" s="17">
        <f t="shared" si="28"/>
        <v>2.4814099999999999</v>
      </c>
      <c r="H310" s="4"/>
      <c r="I310" s="18">
        <f t="shared" si="25"/>
        <v>0</v>
      </c>
      <c r="J310" s="19">
        <f t="shared" si="26"/>
        <v>0</v>
      </c>
      <c r="K310" s="4"/>
      <c r="L310" s="18">
        <f t="shared" si="27"/>
        <v>2.4814099999999999</v>
      </c>
      <c r="O310" s="46">
        <v>0</v>
      </c>
      <c r="P310" s="49">
        <f t="shared" si="29"/>
        <v>0</v>
      </c>
      <c r="R310" s="3" t="str">
        <f t="shared" si="30"/>
        <v/>
      </c>
    </row>
    <row r="311" spans="1:18" x14ac:dyDescent="0.2">
      <c r="A311" s="37">
        <f>SAS!A304</f>
        <v>2020</v>
      </c>
      <c r="B311" s="45" t="str">
        <f>SAS!B304</f>
        <v>6921</v>
      </c>
      <c r="C311" s="42" t="str">
        <f>INDEX(SAS!$A$2:$F$328,MATCH(AdjustedAdditionalPropertyTaxLe!$B311,SAS!$B$2:$B$328,0),3)</f>
        <v>6921</v>
      </c>
      <c r="D311" s="16" t="str">
        <f>INDEX(SAS!$A$2:$F$328,MATCH(AdjustedAdditionalPropertyTaxLe!$B311,SAS!$B$2:$B$328,0),4)</f>
        <v>West Bend-Mallard</v>
      </c>
      <c r="E311" s="16">
        <f>INDEX(SAS!$A$2:$F$328,MATCH(AdjustedAdditionalPropertyTaxLe!$B311,SAS!$B$2:$B$328,0),5)</f>
        <v>218172914</v>
      </c>
      <c r="F311" s="16">
        <f>INDEX(SAS!$A$2:$F$328,MATCH(AdjustedAdditionalPropertyTaxLe!$B311,SAS!$B$2:$B$328,0),6)</f>
        <v>254774</v>
      </c>
      <c r="G311" s="17">
        <f t="shared" si="28"/>
        <v>1.1677599999999999</v>
      </c>
      <c r="H311" s="4"/>
      <c r="I311" s="18">
        <f t="shared" si="25"/>
        <v>0</v>
      </c>
      <c r="J311" s="19">
        <f t="shared" si="26"/>
        <v>0</v>
      </c>
      <c r="K311" s="4"/>
      <c r="L311" s="18">
        <f t="shared" si="27"/>
        <v>1.1677599999999999</v>
      </c>
      <c r="O311" s="46">
        <v>0</v>
      </c>
      <c r="P311" s="49">
        <f t="shared" si="29"/>
        <v>0</v>
      </c>
      <c r="R311" s="3" t="str">
        <f t="shared" si="30"/>
        <v/>
      </c>
    </row>
    <row r="312" spans="1:18" x14ac:dyDescent="0.2">
      <c r="A312" s="37">
        <f>SAS!A305</f>
        <v>2020</v>
      </c>
      <c r="B312" s="45" t="str">
        <f>SAS!B305</f>
        <v>6930</v>
      </c>
      <c r="C312" s="42" t="str">
        <f>INDEX(SAS!$A$2:$F$328,MATCH(AdjustedAdditionalPropertyTaxLe!$B312,SAS!$B$2:$B$328,0),3)</f>
        <v>6930</v>
      </c>
      <c r="D312" s="16" t="str">
        <f>INDEX(SAS!$A$2:$F$328,MATCH(AdjustedAdditionalPropertyTaxLe!$B312,SAS!$B$2:$B$328,0),4)</f>
        <v>West Branch</v>
      </c>
      <c r="E312" s="16">
        <f>INDEX(SAS!$A$2:$F$328,MATCH(AdjustedAdditionalPropertyTaxLe!$B312,SAS!$B$2:$B$328,0),5)</f>
        <v>372986063</v>
      </c>
      <c r="F312" s="16">
        <f>INDEX(SAS!$A$2:$F$328,MATCH(AdjustedAdditionalPropertyTaxLe!$B312,SAS!$B$2:$B$328,0),6)</f>
        <v>640932</v>
      </c>
      <c r="G312" s="17">
        <f t="shared" si="28"/>
        <v>1.71838</v>
      </c>
      <c r="H312" s="4"/>
      <c r="I312" s="18">
        <f t="shared" si="25"/>
        <v>0</v>
      </c>
      <c r="J312" s="19">
        <f t="shared" si="26"/>
        <v>0</v>
      </c>
      <c r="K312" s="4"/>
      <c r="L312" s="18">
        <f t="shared" si="27"/>
        <v>1.71838</v>
      </c>
      <c r="O312" s="46">
        <v>0</v>
      </c>
      <c r="P312" s="49">
        <f t="shared" si="29"/>
        <v>0</v>
      </c>
      <c r="R312" s="3" t="str">
        <f t="shared" si="30"/>
        <v/>
      </c>
    </row>
    <row r="313" spans="1:18" x14ac:dyDescent="0.2">
      <c r="A313" s="37">
        <f>SAS!A306</f>
        <v>2020</v>
      </c>
      <c r="B313" s="45" t="str">
        <f>SAS!B306</f>
        <v>6937</v>
      </c>
      <c r="C313" s="42" t="str">
        <f>INDEX(SAS!$A$2:$F$328,MATCH(AdjustedAdditionalPropertyTaxLe!$B313,SAS!$B$2:$B$328,0),3)</f>
        <v>6937</v>
      </c>
      <c r="D313" s="16" t="str">
        <f>INDEX(SAS!$A$2:$F$328,MATCH(AdjustedAdditionalPropertyTaxLe!$B313,SAS!$B$2:$B$328,0),4)</f>
        <v>West Burlington</v>
      </c>
      <c r="E313" s="16">
        <f>INDEX(SAS!$A$2:$F$328,MATCH(AdjustedAdditionalPropertyTaxLe!$B313,SAS!$B$2:$B$328,0),5)</f>
        <v>169348106</v>
      </c>
      <c r="F313" s="16">
        <f>INDEX(SAS!$A$2:$F$328,MATCH(AdjustedAdditionalPropertyTaxLe!$B313,SAS!$B$2:$B$328,0),6)</f>
        <v>400497</v>
      </c>
      <c r="G313" s="17">
        <f t="shared" si="28"/>
        <v>2.3649300000000002</v>
      </c>
      <c r="H313" s="4"/>
      <c r="I313" s="18">
        <f t="shared" si="25"/>
        <v>0</v>
      </c>
      <c r="J313" s="19">
        <f t="shared" si="26"/>
        <v>0</v>
      </c>
      <c r="K313" s="4"/>
      <c r="L313" s="18">
        <f t="shared" si="27"/>
        <v>2.3649300000000002</v>
      </c>
      <c r="O313" s="46">
        <v>0</v>
      </c>
      <c r="P313" s="49">
        <f t="shared" si="29"/>
        <v>0</v>
      </c>
      <c r="R313" s="3" t="str">
        <f t="shared" si="30"/>
        <v/>
      </c>
    </row>
    <row r="314" spans="1:18" x14ac:dyDescent="0.2">
      <c r="A314" s="37">
        <f>SAS!A307</f>
        <v>2020</v>
      </c>
      <c r="B314" s="45" t="str">
        <f>SAS!B307</f>
        <v>6943</v>
      </c>
      <c r="C314" s="42" t="str">
        <f>INDEX(SAS!$A$2:$F$328,MATCH(AdjustedAdditionalPropertyTaxLe!$B314,SAS!$B$2:$B$328,0),3)</f>
        <v>6943</v>
      </c>
      <c r="D314" s="16" t="str">
        <f>INDEX(SAS!$A$2:$F$328,MATCH(AdjustedAdditionalPropertyTaxLe!$B314,SAS!$B$2:$B$328,0),4)</f>
        <v>West Central</v>
      </c>
      <c r="E314" s="16">
        <f>INDEX(SAS!$A$2:$F$328,MATCH(AdjustedAdditionalPropertyTaxLe!$B314,SAS!$B$2:$B$328,0),5)</f>
        <v>168808348</v>
      </c>
      <c r="F314" s="16">
        <f>INDEX(SAS!$A$2:$F$328,MATCH(AdjustedAdditionalPropertyTaxLe!$B314,SAS!$B$2:$B$328,0),6)</f>
        <v>231222</v>
      </c>
      <c r="G314" s="17">
        <f t="shared" si="28"/>
        <v>1.3697299999999999</v>
      </c>
      <c r="H314" s="4"/>
      <c r="I314" s="18">
        <f t="shared" si="25"/>
        <v>0</v>
      </c>
      <c r="J314" s="19">
        <f t="shared" si="26"/>
        <v>0</v>
      </c>
      <c r="K314" s="4"/>
      <c r="L314" s="18">
        <f t="shared" si="27"/>
        <v>1.3697299999999999</v>
      </c>
      <c r="O314" s="46">
        <v>0</v>
      </c>
      <c r="P314" s="49">
        <f t="shared" si="29"/>
        <v>0</v>
      </c>
      <c r="R314" s="3" t="str">
        <f t="shared" si="30"/>
        <v/>
      </c>
    </row>
    <row r="315" spans="1:18" x14ac:dyDescent="0.2">
      <c r="A315" s="37">
        <f>SAS!A308</f>
        <v>2020</v>
      </c>
      <c r="B315" s="45" t="str">
        <f>SAS!B308</f>
        <v>6264</v>
      </c>
      <c r="C315" s="42" t="str">
        <f>INDEX(SAS!$A$2:$F$328,MATCH(AdjustedAdditionalPropertyTaxLe!$B315,SAS!$B$2:$B$328,0),3)</f>
        <v>6264</v>
      </c>
      <c r="D315" s="16" t="str">
        <f>INDEX(SAS!$A$2:$F$328,MATCH(AdjustedAdditionalPropertyTaxLe!$B315,SAS!$B$2:$B$328,0),4)</f>
        <v>West Central Valley</v>
      </c>
      <c r="E315" s="16">
        <f>INDEX(SAS!$A$2:$F$328,MATCH(AdjustedAdditionalPropertyTaxLe!$B315,SAS!$B$2:$B$328,0),5)</f>
        <v>438958086</v>
      </c>
      <c r="F315" s="16">
        <f>INDEX(SAS!$A$2:$F$328,MATCH(AdjustedAdditionalPropertyTaxLe!$B315,SAS!$B$2:$B$328,0),6)</f>
        <v>843845</v>
      </c>
      <c r="G315" s="17">
        <f t="shared" si="28"/>
        <v>1.92238</v>
      </c>
      <c r="H315" s="4"/>
      <c r="I315" s="18">
        <f t="shared" si="25"/>
        <v>0</v>
      </c>
      <c r="J315" s="19">
        <f t="shared" si="26"/>
        <v>0</v>
      </c>
      <c r="K315" s="4"/>
      <c r="L315" s="18">
        <f t="shared" si="27"/>
        <v>1.92238</v>
      </c>
      <c r="O315" s="46">
        <v>0</v>
      </c>
      <c r="P315" s="49">
        <f t="shared" si="29"/>
        <v>0</v>
      </c>
      <c r="R315" s="3" t="str">
        <f t="shared" si="30"/>
        <v/>
      </c>
    </row>
    <row r="316" spans="1:18" x14ac:dyDescent="0.2">
      <c r="A316" s="37">
        <f>SAS!A309</f>
        <v>2020</v>
      </c>
      <c r="B316" s="45" t="str">
        <f>SAS!B309</f>
        <v>6950</v>
      </c>
      <c r="C316" s="42" t="str">
        <f>INDEX(SAS!$A$2:$F$328,MATCH(AdjustedAdditionalPropertyTaxLe!$B316,SAS!$B$2:$B$328,0),3)</f>
        <v>6950</v>
      </c>
      <c r="D316" s="16" t="str">
        <f>INDEX(SAS!$A$2:$F$328,MATCH(AdjustedAdditionalPropertyTaxLe!$B316,SAS!$B$2:$B$328,0),4)</f>
        <v>West Delaware Co</v>
      </c>
      <c r="E316" s="16">
        <f>INDEX(SAS!$A$2:$F$328,MATCH(AdjustedAdditionalPropertyTaxLe!$B316,SAS!$B$2:$B$328,0),5)</f>
        <v>582535132</v>
      </c>
      <c r="F316" s="16">
        <f>INDEX(SAS!$A$2:$F$328,MATCH(AdjustedAdditionalPropertyTaxLe!$B316,SAS!$B$2:$B$328,0),6)</f>
        <v>1244865</v>
      </c>
      <c r="G316" s="17">
        <f t="shared" si="28"/>
        <v>2.1369799999999999</v>
      </c>
      <c r="H316" s="4"/>
      <c r="I316" s="18">
        <f t="shared" si="25"/>
        <v>0</v>
      </c>
      <c r="J316" s="19">
        <f t="shared" si="26"/>
        <v>0</v>
      </c>
      <c r="K316" s="4"/>
      <c r="L316" s="18">
        <f t="shared" si="27"/>
        <v>2.1369799999999999</v>
      </c>
      <c r="O316" s="46">
        <v>0</v>
      </c>
      <c r="P316" s="49">
        <f t="shared" si="29"/>
        <v>0</v>
      </c>
      <c r="R316" s="3" t="str">
        <f t="shared" si="30"/>
        <v/>
      </c>
    </row>
    <row r="317" spans="1:18" x14ac:dyDescent="0.2">
      <c r="A317" s="37">
        <f>SAS!A310</f>
        <v>2020</v>
      </c>
      <c r="B317" s="45" t="str">
        <f>SAS!B310</f>
        <v>6957</v>
      </c>
      <c r="C317" s="42" t="str">
        <f>INDEX(SAS!$A$2:$F$328,MATCH(AdjustedAdditionalPropertyTaxLe!$B317,SAS!$B$2:$B$328,0),3)</f>
        <v>6957</v>
      </c>
      <c r="D317" s="16" t="str">
        <f>INDEX(SAS!$A$2:$F$328,MATCH(AdjustedAdditionalPropertyTaxLe!$B317,SAS!$B$2:$B$328,0),4)</f>
        <v>West Des Moines</v>
      </c>
      <c r="E317" s="16">
        <f>INDEX(SAS!$A$2:$F$328,MATCH(AdjustedAdditionalPropertyTaxLe!$B317,SAS!$B$2:$B$328,0),5)</f>
        <v>4804713492</v>
      </c>
      <c r="F317" s="16">
        <f>INDEX(SAS!$A$2:$F$328,MATCH(AdjustedAdditionalPropertyTaxLe!$B317,SAS!$B$2:$B$328,0),6)</f>
        <v>7756320</v>
      </c>
      <c r="G317" s="17">
        <f t="shared" si="28"/>
        <v>1.6143099999999999</v>
      </c>
      <c r="H317" s="4"/>
      <c r="I317" s="18">
        <f t="shared" si="25"/>
        <v>0</v>
      </c>
      <c r="J317" s="19">
        <f t="shared" si="26"/>
        <v>0</v>
      </c>
      <c r="K317" s="4"/>
      <c r="L317" s="18">
        <f t="shared" si="27"/>
        <v>1.6143099999999999</v>
      </c>
      <c r="O317" s="46">
        <v>0</v>
      </c>
      <c r="P317" s="49">
        <f t="shared" si="29"/>
        <v>0</v>
      </c>
      <c r="R317" s="3" t="str">
        <f t="shared" si="30"/>
        <v/>
      </c>
    </row>
    <row r="318" spans="1:18" x14ac:dyDescent="0.2">
      <c r="A318" s="37">
        <f>SAS!A311</f>
        <v>2020</v>
      </c>
      <c r="B318" s="45" t="str">
        <f>SAS!B311</f>
        <v>5922</v>
      </c>
      <c r="C318" s="42" t="str">
        <f>INDEX(SAS!$A$2:$F$328,MATCH(AdjustedAdditionalPropertyTaxLe!$B318,SAS!$B$2:$B$328,0),3)</f>
        <v>5922</v>
      </c>
      <c r="D318" s="16" t="str">
        <f>INDEX(SAS!$A$2:$F$328,MATCH(AdjustedAdditionalPropertyTaxLe!$B318,SAS!$B$2:$B$328,0),4)</f>
        <v>West Fork</v>
      </c>
      <c r="E318" s="16">
        <f>INDEX(SAS!$A$2:$F$328,MATCH(AdjustedAdditionalPropertyTaxLe!$B318,SAS!$B$2:$B$328,0),5)</f>
        <v>407785930</v>
      </c>
      <c r="F318" s="16">
        <f>INDEX(SAS!$A$2:$F$328,MATCH(AdjustedAdditionalPropertyTaxLe!$B318,SAS!$B$2:$B$328,0),6)</f>
        <v>623960</v>
      </c>
      <c r="G318" s="17">
        <f t="shared" si="28"/>
        <v>1.5301199999999999</v>
      </c>
      <c r="H318" s="4"/>
      <c r="I318" s="18">
        <f t="shared" si="25"/>
        <v>0</v>
      </c>
      <c r="J318" s="19">
        <f t="shared" si="26"/>
        <v>0</v>
      </c>
      <c r="K318" s="4"/>
      <c r="L318" s="18">
        <f t="shared" si="27"/>
        <v>1.5301199999999999</v>
      </c>
      <c r="O318" s="46">
        <v>0</v>
      </c>
      <c r="P318" s="49">
        <f t="shared" si="29"/>
        <v>0</v>
      </c>
      <c r="R318" s="3" t="str">
        <f t="shared" si="30"/>
        <v/>
      </c>
    </row>
    <row r="319" spans="1:18" x14ac:dyDescent="0.2">
      <c r="A319" s="37">
        <f>SAS!A312</f>
        <v>2020</v>
      </c>
      <c r="B319" s="45" t="str">
        <f>SAS!B312</f>
        <v>0819</v>
      </c>
      <c r="C319" s="42" t="str">
        <f>INDEX(SAS!$A$2:$F$328,MATCH(AdjustedAdditionalPropertyTaxLe!$B319,SAS!$B$2:$B$328,0),3)</f>
        <v>0819</v>
      </c>
      <c r="D319" s="16" t="str">
        <f>INDEX(SAS!$A$2:$F$328,MATCH(AdjustedAdditionalPropertyTaxLe!$B319,SAS!$B$2:$B$328,0),4)</f>
        <v>West Hancock</v>
      </c>
      <c r="E319" s="16">
        <f>INDEX(SAS!$A$2:$F$328,MATCH(AdjustedAdditionalPropertyTaxLe!$B319,SAS!$B$2:$B$328,0),5)</f>
        <v>304600093</v>
      </c>
      <c r="F319" s="16">
        <f>INDEX(SAS!$A$2:$F$328,MATCH(AdjustedAdditionalPropertyTaxLe!$B319,SAS!$B$2:$B$328,0),6)</f>
        <v>468432</v>
      </c>
      <c r="G319" s="17">
        <f t="shared" si="28"/>
        <v>1.53786</v>
      </c>
      <c r="H319" s="4"/>
      <c r="I319" s="18">
        <f t="shared" si="25"/>
        <v>0</v>
      </c>
      <c r="J319" s="19">
        <f t="shared" si="26"/>
        <v>0</v>
      </c>
      <c r="K319" s="4"/>
      <c r="L319" s="18">
        <f t="shared" si="27"/>
        <v>1.53786</v>
      </c>
      <c r="O319" s="46">
        <v>0</v>
      </c>
      <c r="P319" s="49">
        <f t="shared" si="29"/>
        <v>0</v>
      </c>
      <c r="R319" s="3" t="str">
        <f t="shared" si="30"/>
        <v/>
      </c>
    </row>
    <row r="320" spans="1:18" x14ac:dyDescent="0.2">
      <c r="A320" s="37">
        <f>SAS!A313</f>
        <v>2020</v>
      </c>
      <c r="B320" s="45" t="str">
        <f>SAS!B313</f>
        <v>6969</v>
      </c>
      <c r="C320" s="42" t="str">
        <f>INDEX(SAS!$A$2:$F$328,MATCH(AdjustedAdditionalPropertyTaxLe!$B320,SAS!$B$2:$B$328,0),3)</f>
        <v>6969</v>
      </c>
      <c r="D320" s="16" t="str">
        <f>INDEX(SAS!$A$2:$F$328,MATCH(AdjustedAdditionalPropertyTaxLe!$B320,SAS!$B$2:$B$328,0),4)</f>
        <v>West Harrison</v>
      </c>
      <c r="E320" s="16">
        <f>INDEX(SAS!$A$2:$F$328,MATCH(AdjustedAdditionalPropertyTaxLe!$B320,SAS!$B$2:$B$328,0),5)</f>
        <v>231379892</v>
      </c>
      <c r="F320" s="16">
        <f>INDEX(SAS!$A$2:$F$328,MATCH(AdjustedAdditionalPropertyTaxLe!$B320,SAS!$B$2:$B$328,0),6)</f>
        <v>324393</v>
      </c>
      <c r="G320" s="17">
        <f t="shared" si="28"/>
        <v>1.4019900000000001</v>
      </c>
      <c r="H320" s="4"/>
      <c r="I320" s="18">
        <f t="shared" si="25"/>
        <v>0</v>
      </c>
      <c r="J320" s="19">
        <f t="shared" si="26"/>
        <v>0</v>
      </c>
      <c r="K320" s="4"/>
      <c r="L320" s="18">
        <f t="shared" si="27"/>
        <v>1.4019900000000001</v>
      </c>
      <c r="O320" s="46">
        <v>0</v>
      </c>
      <c r="P320" s="49">
        <f t="shared" si="29"/>
        <v>0</v>
      </c>
      <c r="R320" s="3" t="str">
        <f t="shared" si="30"/>
        <v/>
      </c>
    </row>
    <row r="321" spans="1:18" x14ac:dyDescent="0.2">
      <c r="A321" s="37">
        <f>SAS!A314</f>
        <v>2020</v>
      </c>
      <c r="B321" s="45" t="str">
        <f>SAS!B314</f>
        <v>6975</v>
      </c>
      <c r="C321" s="42" t="str">
        <f>INDEX(SAS!$A$2:$F$328,MATCH(AdjustedAdditionalPropertyTaxLe!$B321,SAS!$B$2:$B$328,0),3)</f>
        <v>6975</v>
      </c>
      <c r="D321" s="16" t="str">
        <f>INDEX(SAS!$A$2:$F$328,MATCH(AdjustedAdditionalPropertyTaxLe!$B321,SAS!$B$2:$B$328,0),4)</f>
        <v>West Liberty</v>
      </c>
      <c r="E321" s="16">
        <f>INDEX(SAS!$A$2:$F$328,MATCH(AdjustedAdditionalPropertyTaxLe!$B321,SAS!$B$2:$B$328,0),5)</f>
        <v>306108733</v>
      </c>
      <c r="F321" s="16">
        <f>INDEX(SAS!$A$2:$F$328,MATCH(AdjustedAdditionalPropertyTaxLe!$B321,SAS!$B$2:$B$328,0),6)</f>
        <v>1169940</v>
      </c>
      <c r="G321" s="17">
        <f t="shared" si="28"/>
        <v>3.8219799999999999</v>
      </c>
      <c r="H321" s="4"/>
      <c r="I321" s="18">
        <f t="shared" si="25"/>
        <v>0.91595000000000004</v>
      </c>
      <c r="J321" s="19">
        <f t="shared" si="26"/>
        <v>280380</v>
      </c>
      <c r="K321" s="4"/>
      <c r="L321" s="18">
        <f t="shared" si="27"/>
        <v>2.9060299999999999</v>
      </c>
      <c r="O321" s="46">
        <v>280334</v>
      </c>
      <c r="P321" s="49">
        <f t="shared" si="29"/>
        <v>46</v>
      </c>
      <c r="R321" s="3" t="e">
        <f t="shared" si="30"/>
        <v>#N/A</v>
      </c>
    </row>
    <row r="322" spans="1:18" x14ac:dyDescent="0.2">
      <c r="A322" s="37">
        <f>SAS!A315</f>
        <v>2020</v>
      </c>
      <c r="B322" s="45" t="str">
        <f>SAS!B315</f>
        <v>6983</v>
      </c>
      <c r="C322" s="42" t="str">
        <f>INDEX(SAS!$A$2:$F$328,MATCH(AdjustedAdditionalPropertyTaxLe!$B322,SAS!$B$2:$B$328,0),3)</f>
        <v>6983</v>
      </c>
      <c r="D322" s="16" t="str">
        <f>INDEX(SAS!$A$2:$F$328,MATCH(AdjustedAdditionalPropertyTaxLe!$B322,SAS!$B$2:$B$328,0),4)</f>
        <v>West Lyon</v>
      </c>
      <c r="E322" s="16">
        <f>INDEX(SAS!$A$2:$F$328,MATCH(AdjustedAdditionalPropertyTaxLe!$B322,SAS!$B$2:$B$328,0),5)</f>
        <v>418087021</v>
      </c>
      <c r="F322" s="16">
        <f>INDEX(SAS!$A$2:$F$328,MATCH(AdjustedAdditionalPropertyTaxLe!$B322,SAS!$B$2:$B$328,0),6)</f>
        <v>770371</v>
      </c>
      <c r="G322" s="17">
        <f t="shared" si="28"/>
        <v>1.8426100000000001</v>
      </c>
      <c r="H322" s="4"/>
      <c r="I322" s="18">
        <f t="shared" si="25"/>
        <v>0</v>
      </c>
      <c r="J322" s="19">
        <f t="shared" si="26"/>
        <v>0</v>
      </c>
      <c r="K322" s="4"/>
      <c r="L322" s="18">
        <f t="shared" si="27"/>
        <v>1.8426100000000001</v>
      </c>
      <c r="O322" s="46">
        <v>0</v>
      </c>
      <c r="P322" s="49">
        <f t="shared" si="29"/>
        <v>0</v>
      </c>
      <c r="R322" s="3" t="str">
        <f t="shared" si="30"/>
        <v/>
      </c>
    </row>
    <row r="323" spans="1:18" x14ac:dyDescent="0.2">
      <c r="A323" s="37">
        <f>SAS!A316</f>
        <v>2020</v>
      </c>
      <c r="B323" s="45" t="str">
        <f>SAS!B316</f>
        <v>6985</v>
      </c>
      <c r="C323" s="42" t="str">
        <f>INDEX(SAS!$A$2:$F$328,MATCH(AdjustedAdditionalPropertyTaxLe!$B323,SAS!$B$2:$B$328,0),3)</f>
        <v>6985</v>
      </c>
      <c r="D323" s="16" t="str">
        <f>INDEX(SAS!$A$2:$F$328,MATCH(AdjustedAdditionalPropertyTaxLe!$B323,SAS!$B$2:$B$328,0),4)</f>
        <v>West Marshall</v>
      </c>
      <c r="E323" s="16">
        <f>INDEX(SAS!$A$2:$F$328,MATCH(AdjustedAdditionalPropertyTaxLe!$B323,SAS!$B$2:$B$328,0),5)</f>
        <v>278009487</v>
      </c>
      <c r="F323" s="16">
        <f>INDEX(SAS!$A$2:$F$328,MATCH(AdjustedAdditionalPropertyTaxLe!$B323,SAS!$B$2:$B$328,0),6)</f>
        <v>729924</v>
      </c>
      <c r="G323" s="17">
        <f t="shared" si="28"/>
        <v>2.62554</v>
      </c>
      <c r="H323" s="4"/>
      <c r="I323" s="18">
        <f t="shared" si="25"/>
        <v>0</v>
      </c>
      <c r="J323" s="19">
        <f t="shared" si="26"/>
        <v>0</v>
      </c>
      <c r="K323" s="4"/>
      <c r="L323" s="18">
        <f t="shared" si="27"/>
        <v>2.62554</v>
      </c>
      <c r="O323" s="46">
        <v>0</v>
      </c>
      <c r="P323" s="49">
        <f t="shared" si="29"/>
        <v>0</v>
      </c>
      <c r="R323" s="3" t="str">
        <f t="shared" si="30"/>
        <v/>
      </c>
    </row>
    <row r="324" spans="1:18" x14ac:dyDescent="0.2">
      <c r="A324" s="37">
        <f>SAS!A317</f>
        <v>2020</v>
      </c>
      <c r="B324" s="45" t="str">
        <f>SAS!B317</f>
        <v>6987</v>
      </c>
      <c r="C324" s="42" t="str">
        <f>INDEX(SAS!$A$2:$F$328,MATCH(AdjustedAdditionalPropertyTaxLe!$B324,SAS!$B$2:$B$328,0),3)</f>
        <v>6987</v>
      </c>
      <c r="D324" s="16" t="str">
        <f>INDEX(SAS!$A$2:$F$328,MATCH(AdjustedAdditionalPropertyTaxLe!$B324,SAS!$B$2:$B$328,0),4)</f>
        <v>West Monona</v>
      </c>
      <c r="E324" s="16">
        <f>INDEX(SAS!$A$2:$F$328,MATCH(AdjustedAdditionalPropertyTaxLe!$B324,SAS!$B$2:$B$328,0),5)</f>
        <v>271165434</v>
      </c>
      <c r="F324" s="16">
        <f>INDEX(SAS!$A$2:$F$328,MATCH(AdjustedAdditionalPropertyTaxLe!$B324,SAS!$B$2:$B$328,0),6)</f>
        <v>571913</v>
      </c>
      <c r="G324" s="17">
        <f t="shared" si="28"/>
        <v>2.1090900000000001</v>
      </c>
      <c r="H324" s="4"/>
      <c r="I324" s="18">
        <f t="shared" si="25"/>
        <v>0</v>
      </c>
      <c r="J324" s="19">
        <f t="shared" si="26"/>
        <v>0</v>
      </c>
      <c r="K324" s="4"/>
      <c r="L324" s="18">
        <f t="shared" si="27"/>
        <v>2.1090900000000001</v>
      </c>
      <c r="O324" s="46">
        <v>0</v>
      </c>
      <c r="P324" s="49">
        <f t="shared" si="29"/>
        <v>0</v>
      </c>
      <c r="R324" s="3" t="str">
        <f t="shared" si="30"/>
        <v/>
      </c>
    </row>
    <row r="325" spans="1:18" x14ac:dyDescent="0.2">
      <c r="A325" s="37">
        <f>SAS!A318</f>
        <v>2020</v>
      </c>
      <c r="B325" s="45" t="str">
        <f>SAS!B318</f>
        <v>6990</v>
      </c>
      <c r="C325" s="42" t="str">
        <f>INDEX(SAS!$A$2:$F$328,MATCH(AdjustedAdditionalPropertyTaxLe!$B325,SAS!$B$2:$B$328,0),3)</f>
        <v>6990</v>
      </c>
      <c r="D325" s="16" t="str">
        <f>INDEX(SAS!$A$2:$F$328,MATCH(AdjustedAdditionalPropertyTaxLe!$B325,SAS!$B$2:$B$328,0),4)</f>
        <v>West Sioux</v>
      </c>
      <c r="E325" s="16">
        <f>INDEX(SAS!$A$2:$F$328,MATCH(AdjustedAdditionalPropertyTaxLe!$B325,SAS!$B$2:$B$328,0),5)</f>
        <v>230314889</v>
      </c>
      <c r="F325" s="16">
        <f>INDEX(SAS!$A$2:$F$328,MATCH(AdjustedAdditionalPropertyTaxLe!$B325,SAS!$B$2:$B$328,0),6)</f>
        <v>742963</v>
      </c>
      <c r="G325" s="17">
        <f t="shared" si="28"/>
        <v>3.2258599999999999</v>
      </c>
      <c r="H325" s="4"/>
      <c r="I325" s="18">
        <f t="shared" si="25"/>
        <v>0.31983000000000006</v>
      </c>
      <c r="J325" s="19">
        <f t="shared" si="26"/>
        <v>73662</v>
      </c>
      <c r="K325" s="4"/>
      <c r="L325" s="18">
        <f t="shared" si="27"/>
        <v>2.9060299999999999</v>
      </c>
      <c r="O325" s="46">
        <v>73717</v>
      </c>
      <c r="P325" s="49">
        <f t="shared" si="29"/>
        <v>-55</v>
      </c>
      <c r="R325" s="3" t="e">
        <f t="shared" si="30"/>
        <v>#N/A</v>
      </c>
    </row>
    <row r="326" spans="1:18" x14ac:dyDescent="0.2">
      <c r="A326" s="37">
        <f>SAS!A319</f>
        <v>2020</v>
      </c>
      <c r="B326" s="45" t="str">
        <f>SAS!B319</f>
        <v>6961</v>
      </c>
      <c r="C326" s="42" t="str">
        <f>INDEX(SAS!$A$2:$F$328,MATCH(AdjustedAdditionalPropertyTaxLe!$B326,SAS!$B$2:$B$328,0),3)</f>
        <v>6961</v>
      </c>
      <c r="D326" s="16" t="str">
        <f>INDEX(SAS!$A$2:$F$328,MATCH(AdjustedAdditionalPropertyTaxLe!$B326,SAS!$B$2:$B$328,0),4)</f>
        <v>Western Dubuque Co</v>
      </c>
      <c r="E326" s="16">
        <f>INDEX(SAS!$A$2:$F$328,MATCH(AdjustedAdditionalPropertyTaxLe!$B326,SAS!$B$2:$B$328,0),5)</f>
        <v>1481255398</v>
      </c>
      <c r="F326" s="16">
        <f>INDEX(SAS!$A$2:$F$328,MATCH(AdjustedAdditionalPropertyTaxLe!$B326,SAS!$B$2:$B$328,0),6)</f>
        <v>2659197</v>
      </c>
      <c r="G326" s="17">
        <f t="shared" si="28"/>
        <v>1.7952300000000001</v>
      </c>
      <c r="H326" s="4"/>
      <c r="I326" s="18">
        <f t="shared" si="25"/>
        <v>0</v>
      </c>
      <c r="J326" s="19">
        <f t="shared" si="26"/>
        <v>0</v>
      </c>
      <c r="K326" s="4"/>
      <c r="L326" s="18">
        <f t="shared" si="27"/>
        <v>1.7952300000000001</v>
      </c>
      <c r="O326" s="46">
        <v>0</v>
      </c>
      <c r="P326" s="49">
        <f t="shared" si="29"/>
        <v>0</v>
      </c>
      <c r="R326" s="3" t="str">
        <f t="shared" si="30"/>
        <v/>
      </c>
    </row>
    <row r="327" spans="1:18" x14ac:dyDescent="0.2">
      <c r="A327" s="37">
        <f>SAS!A320</f>
        <v>2020</v>
      </c>
      <c r="B327" s="45" t="str">
        <f>SAS!B320</f>
        <v>6992</v>
      </c>
      <c r="C327" s="42" t="str">
        <f>INDEX(SAS!$A$2:$F$328,MATCH(AdjustedAdditionalPropertyTaxLe!$B327,SAS!$B$2:$B$328,0),3)</f>
        <v>6992</v>
      </c>
      <c r="D327" s="16" t="str">
        <f>INDEX(SAS!$A$2:$F$328,MATCH(AdjustedAdditionalPropertyTaxLe!$B327,SAS!$B$2:$B$328,0),4)</f>
        <v>Westwood</v>
      </c>
      <c r="E327" s="16">
        <f>INDEX(SAS!$A$2:$F$328,MATCH(AdjustedAdditionalPropertyTaxLe!$B327,SAS!$B$2:$B$328,0),5)</f>
        <v>359287627</v>
      </c>
      <c r="F327" s="16">
        <f>INDEX(SAS!$A$2:$F$328,MATCH(AdjustedAdditionalPropertyTaxLe!$B327,SAS!$B$2:$B$328,0),6)</f>
        <v>493651</v>
      </c>
      <c r="G327" s="17">
        <f t="shared" si="28"/>
        <v>1.3739699999999999</v>
      </c>
      <c r="H327" s="4"/>
      <c r="I327" s="18">
        <f t="shared" ref="I327:I335" si="31">IF(G327&gt;$I$7,G327-$I$7,0)</f>
        <v>0</v>
      </c>
      <c r="J327" s="19">
        <f t="shared" ref="J327:J335" si="32">ROUND(I327*$E327/1000,0)</f>
        <v>0</v>
      </c>
      <c r="K327" s="4"/>
      <c r="L327" s="18">
        <f t="shared" ref="L327:L335" si="33">G327-I327</f>
        <v>1.3739699999999999</v>
      </c>
      <c r="O327" s="46">
        <v>0</v>
      </c>
      <c r="P327" s="49">
        <f t="shared" si="29"/>
        <v>0</v>
      </c>
      <c r="R327" s="3" t="str">
        <f t="shared" si="30"/>
        <v/>
      </c>
    </row>
    <row r="328" spans="1:18" x14ac:dyDescent="0.2">
      <c r="A328" s="37">
        <f>SAS!A321</f>
        <v>2020</v>
      </c>
      <c r="B328" s="45" t="str">
        <f>SAS!B321</f>
        <v>7002</v>
      </c>
      <c r="C328" s="42" t="str">
        <f>INDEX(SAS!$A$2:$F$328,MATCH(AdjustedAdditionalPropertyTaxLe!$B328,SAS!$B$2:$B$328,0),3)</f>
        <v>7002</v>
      </c>
      <c r="D328" s="16" t="str">
        <f>INDEX(SAS!$A$2:$F$328,MATCH(AdjustedAdditionalPropertyTaxLe!$B328,SAS!$B$2:$B$328,0),4)</f>
        <v>Whiting</v>
      </c>
      <c r="E328" s="16">
        <f>INDEX(SAS!$A$2:$F$328,MATCH(AdjustedAdditionalPropertyTaxLe!$B328,SAS!$B$2:$B$328,0),5)</f>
        <v>120891179</v>
      </c>
      <c r="F328" s="16">
        <f>INDEX(SAS!$A$2:$F$328,MATCH(AdjustedAdditionalPropertyTaxLe!$B328,SAS!$B$2:$B$328,0),6)</f>
        <v>194946</v>
      </c>
      <c r="G328" s="17">
        <f t="shared" si="28"/>
        <v>1.6125700000000001</v>
      </c>
      <c r="H328" s="4"/>
      <c r="I328" s="18">
        <f t="shared" si="31"/>
        <v>0</v>
      </c>
      <c r="J328" s="19">
        <f t="shared" si="32"/>
        <v>0</v>
      </c>
      <c r="K328" s="4"/>
      <c r="L328" s="18">
        <f t="shared" si="33"/>
        <v>1.6125700000000001</v>
      </c>
      <c r="O328" s="46">
        <v>0</v>
      </c>
      <c r="P328" s="49">
        <f t="shared" si="29"/>
        <v>0</v>
      </c>
      <c r="R328" s="3" t="str">
        <f t="shared" si="30"/>
        <v/>
      </c>
    </row>
    <row r="329" spans="1:18" x14ac:dyDescent="0.2">
      <c r="A329" s="37">
        <f>SAS!A322</f>
        <v>2020</v>
      </c>
      <c r="B329" s="45" t="str">
        <f>SAS!B322</f>
        <v>7029</v>
      </c>
      <c r="C329" s="42" t="str">
        <f>INDEX(SAS!$A$2:$F$328,MATCH(AdjustedAdditionalPropertyTaxLe!$B329,SAS!$B$2:$B$328,0),3)</f>
        <v>7029</v>
      </c>
      <c r="D329" s="16" t="str">
        <f>INDEX(SAS!$A$2:$F$328,MATCH(AdjustedAdditionalPropertyTaxLe!$B329,SAS!$B$2:$B$328,0),4)</f>
        <v>Williamsburg</v>
      </c>
      <c r="E329" s="16">
        <f>INDEX(SAS!$A$2:$F$328,MATCH(AdjustedAdditionalPropertyTaxLe!$B329,SAS!$B$2:$B$328,0),5)</f>
        <v>407956073</v>
      </c>
      <c r="F329" s="16">
        <f>INDEX(SAS!$A$2:$F$328,MATCH(AdjustedAdditionalPropertyTaxLe!$B329,SAS!$B$2:$B$328,0),6)</f>
        <v>908457</v>
      </c>
      <c r="G329" s="17">
        <f t="shared" si="28"/>
        <v>2.2268500000000002</v>
      </c>
      <c r="H329" s="4"/>
      <c r="I329" s="18">
        <f t="shared" si="31"/>
        <v>0</v>
      </c>
      <c r="J329" s="19">
        <f t="shared" si="32"/>
        <v>0</v>
      </c>
      <c r="K329" s="4"/>
      <c r="L329" s="18">
        <f t="shared" si="33"/>
        <v>2.2268500000000002</v>
      </c>
      <c r="O329" s="46">
        <v>0</v>
      </c>
      <c r="P329" s="49">
        <f t="shared" si="29"/>
        <v>0</v>
      </c>
      <c r="R329" s="3" t="str">
        <f t="shared" si="30"/>
        <v/>
      </c>
    </row>
    <row r="330" spans="1:18" x14ac:dyDescent="0.2">
      <c r="A330" s="37">
        <f>SAS!A323</f>
        <v>2020</v>
      </c>
      <c r="B330" s="45" t="str">
        <f>SAS!B323</f>
        <v>7038</v>
      </c>
      <c r="C330" s="42" t="str">
        <f>INDEX(SAS!$A$2:$F$328,MATCH(AdjustedAdditionalPropertyTaxLe!$B330,SAS!$B$2:$B$328,0),3)</f>
        <v>7038</v>
      </c>
      <c r="D330" s="16" t="str">
        <f>INDEX(SAS!$A$2:$F$328,MATCH(AdjustedAdditionalPropertyTaxLe!$B330,SAS!$B$2:$B$328,0),4)</f>
        <v>Wilton</v>
      </c>
      <c r="E330" s="16">
        <f>INDEX(SAS!$A$2:$F$328,MATCH(AdjustedAdditionalPropertyTaxLe!$B330,SAS!$B$2:$B$328,0),5)</f>
        <v>261313498</v>
      </c>
      <c r="F330" s="16">
        <f>INDEX(SAS!$A$2:$F$328,MATCH(AdjustedAdditionalPropertyTaxLe!$B330,SAS!$B$2:$B$328,0),6)</f>
        <v>701126</v>
      </c>
      <c r="G330" s="17">
        <f t="shared" ref="G330:G335" si="34">ROUND(F330/(E330/1000),5)</f>
        <v>2.6830799999999999</v>
      </c>
      <c r="H330" s="4"/>
      <c r="I330" s="18">
        <f t="shared" si="31"/>
        <v>0</v>
      </c>
      <c r="J330" s="19">
        <f t="shared" si="32"/>
        <v>0</v>
      </c>
      <c r="K330" s="4"/>
      <c r="L330" s="18">
        <f t="shared" si="33"/>
        <v>2.6830799999999999</v>
      </c>
      <c r="O330" s="46">
        <v>0</v>
      </c>
      <c r="P330" s="49">
        <f t="shared" ref="P330:P336" si="35">J330-O330</f>
        <v>0</v>
      </c>
      <c r="R330" s="3" t="str">
        <f t="shared" ref="R330:R335" si="36">IF(P330&lt;&gt;0,INDEX($T$9:$U$315,MATCH(D330,$U$9:$U$315,0),1),"")</f>
        <v/>
      </c>
    </row>
    <row r="331" spans="1:18" x14ac:dyDescent="0.2">
      <c r="A331" s="37">
        <f>SAS!A324</f>
        <v>2020</v>
      </c>
      <c r="B331" s="45" t="str">
        <f>SAS!B324</f>
        <v>7047</v>
      </c>
      <c r="C331" s="42" t="str">
        <f>INDEX(SAS!$A$2:$F$328,MATCH(AdjustedAdditionalPropertyTaxLe!$B331,SAS!$B$2:$B$328,0),3)</f>
        <v>7047</v>
      </c>
      <c r="D331" s="16" t="str">
        <f>INDEX(SAS!$A$2:$F$328,MATCH(AdjustedAdditionalPropertyTaxLe!$B331,SAS!$B$2:$B$328,0),4)</f>
        <v>Winfield-Mt Union</v>
      </c>
      <c r="E331" s="16">
        <f>INDEX(SAS!$A$2:$F$328,MATCH(AdjustedAdditionalPropertyTaxLe!$B331,SAS!$B$2:$B$328,0),5)</f>
        <v>123173990</v>
      </c>
      <c r="F331" s="16">
        <f>INDEX(SAS!$A$2:$F$328,MATCH(AdjustedAdditionalPropertyTaxLe!$B331,SAS!$B$2:$B$328,0),6)</f>
        <v>269753</v>
      </c>
      <c r="G331" s="17">
        <f t="shared" si="34"/>
        <v>2.1900200000000001</v>
      </c>
      <c r="H331" s="4"/>
      <c r="I331" s="18">
        <f t="shared" si="31"/>
        <v>0</v>
      </c>
      <c r="J331" s="19">
        <f t="shared" si="32"/>
        <v>0</v>
      </c>
      <c r="K331" s="4"/>
      <c r="L331" s="18">
        <f t="shared" si="33"/>
        <v>2.1900200000000001</v>
      </c>
      <c r="O331" s="46">
        <v>0</v>
      </c>
      <c r="P331" s="49">
        <f t="shared" si="35"/>
        <v>0</v>
      </c>
      <c r="R331" s="3" t="str">
        <f t="shared" si="36"/>
        <v/>
      </c>
    </row>
    <row r="332" spans="1:18" x14ac:dyDescent="0.2">
      <c r="A332" s="37">
        <f>SAS!A325</f>
        <v>2020</v>
      </c>
      <c r="B332" s="45" t="str">
        <f>SAS!B325</f>
        <v>7056</v>
      </c>
      <c r="C332" s="42" t="str">
        <f>INDEX(SAS!$A$2:$F$328,MATCH(AdjustedAdditionalPropertyTaxLe!$B332,SAS!$B$2:$B$328,0),3)</f>
        <v>7056</v>
      </c>
      <c r="D332" s="16" t="str">
        <f>INDEX(SAS!$A$2:$F$328,MATCH(AdjustedAdditionalPropertyTaxLe!$B332,SAS!$B$2:$B$328,0),4)</f>
        <v>Winterset</v>
      </c>
      <c r="E332" s="16">
        <f>INDEX(SAS!$A$2:$F$328,MATCH(AdjustedAdditionalPropertyTaxLe!$B332,SAS!$B$2:$B$328,0),5)</f>
        <v>496303053</v>
      </c>
      <c r="F332" s="16">
        <f>INDEX(SAS!$A$2:$F$328,MATCH(AdjustedAdditionalPropertyTaxLe!$B332,SAS!$B$2:$B$328,0),6)</f>
        <v>1462545</v>
      </c>
      <c r="G332" s="17">
        <f t="shared" si="34"/>
        <v>2.9468800000000002</v>
      </c>
      <c r="H332" s="4"/>
      <c r="I332" s="18">
        <f t="shared" si="31"/>
        <v>4.0850000000000275E-2</v>
      </c>
      <c r="J332" s="19">
        <f t="shared" si="32"/>
        <v>20274</v>
      </c>
      <c r="K332" s="4"/>
      <c r="L332" s="18">
        <f t="shared" si="33"/>
        <v>2.9060299999999999</v>
      </c>
      <c r="O332" s="46">
        <v>19589</v>
      </c>
      <c r="P332" s="49">
        <f t="shared" si="35"/>
        <v>685</v>
      </c>
      <c r="R332" s="3" t="e">
        <f t="shared" si="36"/>
        <v>#N/A</v>
      </c>
    </row>
    <row r="333" spans="1:18" x14ac:dyDescent="0.2">
      <c r="A333" s="37">
        <f>SAS!A326</f>
        <v>2020</v>
      </c>
      <c r="B333" s="45" t="str">
        <f>SAS!B326</f>
        <v>7092</v>
      </c>
      <c r="C333" s="42" t="str">
        <f>INDEX(SAS!$A$2:$F$328,MATCH(AdjustedAdditionalPropertyTaxLe!$B333,SAS!$B$2:$B$328,0),3)</f>
        <v>7092</v>
      </c>
      <c r="D333" s="16" t="str">
        <f>INDEX(SAS!$A$2:$F$328,MATCH(AdjustedAdditionalPropertyTaxLe!$B333,SAS!$B$2:$B$328,0),4)</f>
        <v>Woodbine</v>
      </c>
      <c r="E333" s="16">
        <f>INDEX(SAS!$A$2:$F$328,MATCH(AdjustedAdditionalPropertyTaxLe!$B333,SAS!$B$2:$B$328,0),5)</f>
        <v>185645355</v>
      </c>
      <c r="F333" s="16">
        <f>INDEX(SAS!$A$2:$F$328,MATCH(AdjustedAdditionalPropertyTaxLe!$B333,SAS!$B$2:$B$328,0),6)</f>
        <v>399793</v>
      </c>
      <c r="G333" s="17">
        <f t="shared" si="34"/>
        <v>2.1535299999999999</v>
      </c>
      <c r="H333" s="4"/>
      <c r="I333" s="18">
        <f t="shared" si="31"/>
        <v>0</v>
      </c>
      <c r="J333" s="19">
        <f t="shared" si="32"/>
        <v>0</v>
      </c>
      <c r="K333" s="4"/>
      <c r="L333" s="18">
        <f t="shared" si="33"/>
        <v>2.1535299999999999</v>
      </c>
      <c r="O333" s="46">
        <v>0</v>
      </c>
      <c r="P333" s="49">
        <f t="shared" si="35"/>
        <v>0</v>
      </c>
      <c r="R333" s="3" t="str">
        <f t="shared" si="36"/>
        <v/>
      </c>
    </row>
    <row r="334" spans="1:18" x14ac:dyDescent="0.2">
      <c r="A334" s="37">
        <f>SAS!A327</f>
        <v>2020</v>
      </c>
      <c r="B334" s="45" t="str">
        <f>SAS!B327</f>
        <v>7098</v>
      </c>
      <c r="C334" s="42" t="str">
        <f>INDEX(SAS!$A$2:$F$328,MATCH(AdjustedAdditionalPropertyTaxLe!$B334,SAS!$B$2:$B$328,0),3)</f>
        <v>7098</v>
      </c>
      <c r="D334" s="16" t="str">
        <f>INDEX(SAS!$A$2:$F$328,MATCH(AdjustedAdditionalPropertyTaxLe!$B334,SAS!$B$2:$B$328,0),4)</f>
        <v>Woodbury Central</v>
      </c>
      <c r="E334" s="16">
        <f>INDEX(SAS!$A$2:$F$328,MATCH(AdjustedAdditionalPropertyTaxLe!$B334,SAS!$B$2:$B$328,0),5)</f>
        <v>195266854</v>
      </c>
      <c r="F334" s="16">
        <f>INDEX(SAS!$A$2:$F$328,MATCH(AdjustedAdditionalPropertyTaxLe!$B334,SAS!$B$2:$B$328,0),6)</f>
        <v>491451</v>
      </c>
      <c r="G334" s="17">
        <f>ROUND(F334/(E334/1000),5)</f>
        <v>2.5168200000000001</v>
      </c>
      <c r="H334" s="4"/>
      <c r="I334" s="18">
        <f t="shared" si="31"/>
        <v>0</v>
      </c>
      <c r="J334" s="19">
        <f t="shared" si="32"/>
        <v>0</v>
      </c>
      <c r="K334" s="4"/>
      <c r="L334" s="18">
        <f t="shared" si="33"/>
        <v>2.5168200000000001</v>
      </c>
      <c r="O334" s="46">
        <v>0</v>
      </c>
      <c r="P334" s="49">
        <f t="shared" si="35"/>
        <v>0</v>
      </c>
      <c r="R334" s="3" t="str">
        <f t="shared" si="36"/>
        <v/>
      </c>
    </row>
    <row r="335" spans="1:18" x14ac:dyDescent="0.2">
      <c r="A335" s="37">
        <f>SAS!A328</f>
        <v>2020</v>
      </c>
      <c r="B335" s="45" t="str">
        <f>SAS!B328</f>
        <v>7110</v>
      </c>
      <c r="C335" s="42" t="str">
        <f>INDEX(SAS!$A$2:$F$328,MATCH(AdjustedAdditionalPropertyTaxLe!$B335,SAS!$B$2:$B$328,0),3)</f>
        <v>7110</v>
      </c>
      <c r="D335" s="16" t="str">
        <f>INDEX(SAS!$A$2:$F$328,MATCH(AdjustedAdditionalPropertyTaxLe!$B335,SAS!$B$2:$B$328,0),4)</f>
        <v>Woodward-Granger</v>
      </c>
      <c r="E335" s="16">
        <f>INDEX(SAS!$A$2:$F$328,MATCH(AdjustedAdditionalPropertyTaxLe!$B335,SAS!$B$2:$B$328,0),5)</f>
        <v>297676529</v>
      </c>
      <c r="F335" s="16">
        <f>INDEX(SAS!$A$2:$F$328,MATCH(AdjustedAdditionalPropertyTaxLe!$B335,SAS!$B$2:$B$328,0),6)</f>
        <v>765846</v>
      </c>
      <c r="G335" s="17">
        <f t="shared" si="34"/>
        <v>2.5727500000000001</v>
      </c>
      <c r="H335" s="4"/>
      <c r="I335" s="18">
        <f t="shared" si="31"/>
        <v>0</v>
      </c>
      <c r="J335" s="19">
        <f t="shared" si="32"/>
        <v>0</v>
      </c>
      <c r="K335" s="4"/>
      <c r="L335" s="18">
        <f t="shared" si="33"/>
        <v>2.5727500000000001</v>
      </c>
      <c r="O335" s="46">
        <v>0</v>
      </c>
      <c r="P335" s="49">
        <f t="shared" si="35"/>
        <v>0</v>
      </c>
      <c r="R335" s="3" t="str">
        <f t="shared" si="36"/>
        <v/>
      </c>
    </row>
    <row r="336" spans="1:18" s="22" customFormat="1" x14ac:dyDescent="0.2">
      <c r="A336" s="43"/>
      <c r="C336" s="44"/>
      <c r="D336" s="20" t="s">
        <v>11</v>
      </c>
      <c r="E336" s="21">
        <f>SUM(E9:E335)</f>
        <v>175903689291</v>
      </c>
      <c r="F336" s="21">
        <f>SUM(F9:F335)</f>
        <v>427151710</v>
      </c>
      <c r="H336" s="23"/>
      <c r="J336" s="24">
        <f>SUM(J9:J335)</f>
        <v>34110771</v>
      </c>
      <c r="K336" s="23"/>
      <c r="O336" s="48">
        <v>34110761</v>
      </c>
      <c r="P336" s="49">
        <f t="shared" si="35"/>
        <v>10</v>
      </c>
    </row>
    <row r="337" spans="1:15" x14ac:dyDescent="0.2">
      <c r="H337" s="4"/>
      <c r="J337" s="25"/>
      <c r="K337" s="4"/>
    </row>
    <row r="338" spans="1:15" x14ac:dyDescent="0.2">
      <c r="H338" s="4"/>
      <c r="J338" s="26"/>
      <c r="K338" s="4"/>
      <c r="N338" s="27"/>
    </row>
    <row r="339" spans="1:15" s="22" customFormat="1" x14ac:dyDescent="0.2">
      <c r="A339" s="43"/>
      <c r="C339" s="44"/>
      <c r="D339" s="22" t="s">
        <v>6</v>
      </c>
      <c r="G339" s="28">
        <f>AVERAGE(G9:G335)</f>
        <v>2.2479398470948029</v>
      </c>
      <c r="H339" s="29"/>
      <c r="J339" s="26"/>
      <c r="K339" s="29"/>
      <c r="L339" s="28">
        <f>AVERAGE(L9:L335)</f>
        <v>2.1312203363914364</v>
      </c>
      <c r="O339" s="48"/>
    </row>
    <row r="340" spans="1:15" s="22" customFormat="1" x14ac:dyDescent="0.2">
      <c r="A340" s="43"/>
      <c r="C340" s="44"/>
      <c r="D340" s="22" t="s">
        <v>7</v>
      </c>
      <c r="G340" s="28">
        <f>MEDIAN(G9:G335)</f>
        <v>2.1317699999999999</v>
      </c>
      <c r="H340" s="29"/>
      <c r="J340" s="26"/>
      <c r="K340" s="29"/>
      <c r="L340" s="28">
        <f>MEDIAN(L9:L335)</f>
        <v>2.1317699999999999</v>
      </c>
      <c r="O340" s="48"/>
    </row>
    <row r="341" spans="1:15" s="22" customFormat="1" x14ac:dyDescent="0.2">
      <c r="A341" s="43"/>
      <c r="C341" s="44"/>
      <c r="D341" s="22" t="s">
        <v>8</v>
      </c>
      <c r="G341" s="28">
        <f>MAX(G9:G335)</f>
        <v>5.0079000000000002</v>
      </c>
      <c r="H341" s="29"/>
      <c r="J341" s="30"/>
      <c r="K341" s="29"/>
      <c r="L341" s="28">
        <f>MAX(L9:L335)</f>
        <v>2.9060299999999999</v>
      </c>
      <c r="O341" s="48"/>
    </row>
    <row r="342" spans="1:15" s="22" customFormat="1" x14ac:dyDescent="0.2">
      <c r="A342" s="43"/>
      <c r="C342" s="44"/>
      <c r="D342" s="22" t="s">
        <v>9</v>
      </c>
      <c r="G342" s="28">
        <f>MIN(G9:G335)</f>
        <v>0.61792999999999998</v>
      </c>
      <c r="H342" s="29"/>
      <c r="J342" s="30"/>
      <c r="K342" s="29"/>
      <c r="L342" s="28">
        <f>MIN(L9:L335)</f>
        <v>0.61792999999999998</v>
      </c>
      <c r="O342" s="48"/>
    </row>
    <row r="343" spans="1:15" s="22" customFormat="1" x14ac:dyDescent="0.2">
      <c r="A343" s="43"/>
      <c r="C343" s="44"/>
      <c r="D343" s="22" t="s">
        <v>10</v>
      </c>
      <c r="G343" s="28">
        <f>G341-G342</f>
        <v>4.3899699999999999</v>
      </c>
      <c r="H343" s="29"/>
      <c r="J343" s="30"/>
      <c r="K343" s="29"/>
      <c r="L343" s="28">
        <f>L341-L342</f>
        <v>2.2881</v>
      </c>
      <c r="O343" s="48"/>
    </row>
    <row r="344" spans="1:15" s="22" customFormat="1" x14ac:dyDescent="0.2">
      <c r="A344" s="43"/>
      <c r="C344" s="44"/>
      <c r="H344" s="29"/>
      <c r="J344" s="30"/>
      <c r="K344" s="29"/>
      <c r="O344" s="48"/>
    </row>
    <row r="345" spans="1:15" x14ac:dyDescent="0.2">
      <c r="D345" s="22" t="s">
        <v>12</v>
      </c>
      <c r="E345" s="22"/>
      <c r="F345" s="22"/>
      <c r="G345" s="28"/>
      <c r="H345" s="29"/>
      <c r="I345" s="22">
        <f>COUNTIF(I9:I335,"&gt;0")</f>
        <v>59</v>
      </c>
      <c r="J345" s="25"/>
      <c r="K345" s="29"/>
    </row>
    <row r="346" spans="1:15" x14ac:dyDescent="0.2">
      <c r="J346" s="25"/>
    </row>
    <row r="347" spans="1:15" x14ac:dyDescent="0.2">
      <c r="D347" s="3" t="s">
        <v>13</v>
      </c>
      <c r="J347" s="25"/>
    </row>
    <row r="348" spans="1:15" x14ac:dyDescent="0.2">
      <c r="D348" s="3" t="s">
        <v>15</v>
      </c>
      <c r="J348" s="25">
        <v>24000000</v>
      </c>
    </row>
    <row r="349" spans="1:15" x14ac:dyDescent="0.2">
      <c r="D349" s="3" t="s">
        <v>14</v>
      </c>
      <c r="F349" s="3" t="s">
        <v>31</v>
      </c>
      <c r="J349" s="31">
        <v>10111010</v>
      </c>
      <c r="L349" s="34"/>
    </row>
    <row r="350" spans="1:15" ht="13.5" thickBot="1" x14ac:dyDescent="0.25">
      <c r="F350" s="30">
        <f>J350-J336</f>
        <v>239</v>
      </c>
      <c r="J350" s="32">
        <f>SUM(J348:J349)</f>
        <v>34111010</v>
      </c>
    </row>
    <row r="351" spans="1:15" ht="13.5" thickTop="1" x14ac:dyDescent="0.2"/>
    <row r="352" spans="1:15" x14ac:dyDescent="0.2">
      <c r="D352" s="27" t="s">
        <v>17</v>
      </c>
      <c r="E352" s="22"/>
      <c r="F352" s="22"/>
      <c r="G352" s="33">
        <f>ROUND(F336/(E336/1000),5)</f>
        <v>2.4283299999999999</v>
      </c>
    </row>
  </sheetData>
  <mergeCells count="3">
    <mergeCell ref="I7:J7"/>
    <mergeCell ref="I3:J5"/>
    <mergeCell ref="D4:G5"/>
  </mergeCells>
  <phoneticPr fontId="0" type="noConversion"/>
  <pageMargins left="0.25" right="0.27" top="0.75" bottom="0.75" header="0.5" footer="0.5"/>
  <pageSetup scale="80" fitToHeight="0" orientation="portrait" r:id="rId1"/>
  <headerFooter alignWithMargins="0">
    <oddHeader xml:space="preserve">&amp;L&amp;"Arial,Bold"&amp;12
&amp;R&amp;"Arial,Bold"&amp;11
</oddHeader>
    <oddFooter>&amp;R&amp;"Courier New,Regular"&amp;8&amp;P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8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sqref="A1:F328"/>
    </sheetView>
  </sheetViews>
  <sheetFormatPr defaultRowHeight="12.75" x14ac:dyDescent="0.2"/>
  <cols>
    <col min="2" max="2" width="9.140625" style="35"/>
    <col min="3" max="3" width="13.42578125" style="35" bestFit="1" customWidth="1"/>
    <col min="4" max="4" width="32.85546875" bestFit="1" customWidth="1"/>
    <col min="5" max="5" width="12.7109375" style="36" bestFit="1" customWidth="1"/>
    <col min="6" max="6" width="10.140625" style="36" bestFit="1" customWidth="1"/>
  </cols>
  <sheetData>
    <row r="1" spans="1:6" x14ac:dyDescent="0.2">
      <c r="A1" t="s">
        <v>34</v>
      </c>
      <c r="B1" s="35" t="s">
        <v>35</v>
      </c>
      <c r="C1" s="35" t="s">
        <v>36</v>
      </c>
      <c r="D1" t="s">
        <v>684</v>
      </c>
      <c r="E1" s="36" t="s">
        <v>27</v>
      </c>
      <c r="F1" s="36" t="s">
        <v>29</v>
      </c>
    </row>
    <row r="2" spans="1:6" x14ac:dyDescent="0.2">
      <c r="A2">
        <v>2020</v>
      </c>
      <c r="B2" s="35" t="s">
        <v>40</v>
      </c>
      <c r="C2" s="35" t="s">
        <v>40</v>
      </c>
      <c r="D2" t="s">
        <v>1</v>
      </c>
      <c r="E2" s="36">
        <v>409788026</v>
      </c>
      <c r="F2" s="36">
        <v>569884</v>
      </c>
    </row>
    <row r="3" spans="1:6" x14ac:dyDescent="0.2">
      <c r="A3">
        <v>2020</v>
      </c>
      <c r="B3" s="35" t="s">
        <v>41</v>
      </c>
      <c r="C3" s="35" t="s">
        <v>41</v>
      </c>
      <c r="D3" t="s">
        <v>42</v>
      </c>
      <c r="E3" s="36">
        <v>475801680</v>
      </c>
      <c r="F3" s="36">
        <v>722739</v>
      </c>
    </row>
    <row r="4" spans="1:6" x14ac:dyDescent="0.2">
      <c r="A4">
        <v>2020</v>
      </c>
      <c r="B4" s="35" t="s">
        <v>38</v>
      </c>
      <c r="C4" s="35" t="s">
        <v>38</v>
      </c>
      <c r="D4" t="s">
        <v>373</v>
      </c>
      <c r="E4" s="36">
        <v>186862187</v>
      </c>
      <c r="F4" s="36">
        <v>285440</v>
      </c>
    </row>
    <row r="5" spans="1:6" x14ac:dyDescent="0.2">
      <c r="A5">
        <v>2020</v>
      </c>
      <c r="B5" s="35" t="s">
        <v>39</v>
      </c>
      <c r="C5" s="35" t="s">
        <v>39</v>
      </c>
      <c r="D5" t="s">
        <v>374</v>
      </c>
      <c r="E5" s="36">
        <v>464912423</v>
      </c>
      <c r="F5" s="36">
        <v>1490205</v>
      </c>
    </row>
    <row r="6" spans="1:6" x14ac:dyDescent="0.2">
      <c r="A6">
        <v>2020</v>
      </c>
      <c r="B6" s="35" t="s">
        <v>43</v>
      </c>
      <c r="C6" s="35" t="s">
        <v>43</v>
      </c>
      <c r="D6" t="s">
        <v>375</v>
      </c>
      <c r="E6" s="36">
        <v>178122376</v>
      </c>
      <c r="F6" s="36">
        <v>497880</v>
      </c>
    </row>
    <row r="7" spans="1:6" x14ac:dyDescent="0.2">
      <c r="A7">
        <v>2020</v>
      </c>
      <c r="B7" s="35" t="s">
        <v>44</v>
      </c>
      <c r="C7" s="35" t="s">
        <v>44</v>
      </c>
      <c r="D7" t="s">
        <v>376</v>
      </c>
      <c r="E7" s="36">
        <v>154789082</v>
      </c>
      <c r="F7" s="36">
        <v>189712</v>
      </c>
    </row>
    <row r="8" spans="1:6" x14ac:dyDescent="0.2">
      <c r="A8">
        <v>2020</v>
      </c>
      <c r="B8" s="35" t="s">
        <v>45</v>
      </c>
      <c r="C8" s="35" t="s">
        <v>45</v>
      </c>
      <c r="D8" t="s">
        <v>377</v>
      </c>
      <c r="E8" s="36">
        <v>288854651</v>
      </c>
      <c r="F8" s="36">
        <v>985885</v>
      </c>
    </row>
    <row r="9" spans="1:6" x14ac:dyDescent="0.2">
      <c r="A9">
        <v>2020</v>
      </c>
      <c r="B9" s="35" t="s">
        <v>46</v>
      </c>
      <c r="C9" s="35" t="s">
        <v>46</v>
      </c>
      <c r="D9" t="s">
        <v>378</v>
      </c>
      <c r="E9" s="36">
        <v>209628010</v>
      </c>
      <c r="F9" s="36">
        <v>429078</v>
      </c>
    </row>
    <row r="10" spans="1:6" x14ac:dyDescent="0.2">
      <c r="A10">
        <v>2020</v>
      </c>
      <c r="B10" s="35" t="s">
        <v>47</v>
      </c>
      <c r="C10" s="35" t="s">
        <v>47</v>
      </c>
      <c r="D10" t="s">
        <v>379</v>
      </c>
      <c r="E10" s="36">
        <v>142012084</v>
      </c>
      <c r="F10" s="36">
        <v>242124</v>
      </c>
    </row>
    <row r="11" spans="1:6" x14ac:dyDescent="0.2">
      <c r="A11">
        <v>2020</v>
      </c>
      <c r="B11" s="35" t="s">
        <v>48</v>
      </c>
      <c r="C11" s="35" t="s">
        <v>48</v>
      </c>
      <c r="D11" t="s">
        <v>380</v>
      </c>
      <c r="E11" s="36">
        <v>793303272</v>
      </c>
      <c r="F11" s="36">
        <v>1140457</v>
      </c>
    </row>
    <row r="12" spans="1:6" x14ac:dyDescent="0.2">
      <c r="A12">
        <v>2020</v>
      </c>
      <c r="B12" s="35" t="s">
        <v>49</v>
      </c>
      <c r="C12" s="35" t="s">
        <v>49</v>
      </c>
      <c r="D12" t="s">
        <v>381</v>
      </c>
      <c r="E12" s="36">
        <v>553590899</v>
      </c>
      <c r="F12" s="36">
        <v>969237</v>
      </c>
    </row>
    <row r="13" spans="1:6" x14ac:dyDescent="0.2">
      <c r="A13">
        <v>2020</v>
      </c>
      <c r="B13" s="35" t="s">
        <v>50</v>
      </c>
      <c r="C13" s="35" t="s">
        <v>50</v>
      </c>
      <c r="D13" t="s">
        <v>685</v>
      </c>
      <c r="E13" s="36">
        <v>447886792</v>
      </c>
      <c r="F13" s="36">
        <v>732083</v>
      </c>
    </row>
    <row r="14" spans="1:6" x14ac:dyDescent="0.2">
      <c r="A14">
        <v>2020</v>
      </c>
      <c r="B14" s="35" t="s">
        <v>51</v>
      </c>
      <c r="C14" s="35" t="s">
        <v>51</v>
      </c>
      <c r="D14" t="s">
        <v>383</v>
      </c>
      <c r="E14" s="36">
        <v>2823763496</v>
      </c>
      <c r="F14" s="36">
        <v>3701478</v>
      </c>
    </row>
    <row r="15" spans="1:6" x14ac:dyDescent="0.2">
      <c r="A15">
        <v>2020</v>
      </c>
      <c r="B15" s="35" t="s">
        <v>52</v>
      </c>
      <c r="C15" s="35" t="s">
        <v>52</v>
      </c>
      <c r="D15" t="s">
        <v>384</v>
      </c>
      <c r="E15" s="36">
        <v>391855195</v>
      </c>
      <c r="F15" s="36">
        <v>1067791</v>
      </c>
    </row>
    <row r="16" spans="1:6" x14ac:dyDescent="0.2">
      <c r="A16">
        <v>2020</v>
      </c>
      <c r="B16" s="35" t="s">
        <v>53</v>
      </c>
      <c r="C16" s="35" t="s">
        <v>53</v>
      </c>
      <c r="D16" t="s">
        <v>385</v>
      </c>
      <c r="E16" s="36">
        <v>123552985</v>
      </c>
      <c r="F16" s="36">
        <v>227644</v>
      </c>
    </row>
    <row r="17" spans="1:6" x14ac:dyDescent="0.2">
      <c r="A17">
        <v>2020</v>
      </c>
      <c r="B17" s="35" t="s">
        <v>54</v>
      </c>
      <c r="C17" s="35" t="s">
        <v>54</v>
      </c>
      <c r="D17" t="s">
        <v>386</v>
      </c>
      <c r="E17" s="36">
        <v>3820279657</v>
      </c>
      <c r="F17" s="36">
        <v>10062266</v>
      </c>
    </row>
    <row r="18" spans="1:6" x14ac:dyDescent="0.2">
      <c r="A18">
        <v>2020</v>
      </c>
      <c r="B18" s="35" t="s">
        <v>55</v>
      </c>
      <c r="C18" s="35" t="s">
        <v>55</v>
      </c>
      <c r="D18" t="s">
        <v>387</v>
      </c>
      <c r="E18" s="36">
        <v>294633849</v>
      </c>
      <c r="F18" s="36">
        <v>699233</v>
      </c>
    </row>
    <row r="19" spans="1:6" x14ac:dyDescent="0.2">
      <c r="A19">
        <v>2020</v>
      </c>
      <c r="B19" s="35" t="s">
        <v>56</v>
      </c>
      <c r="C19" s="35" t="s">
        <v>56</v>
      </c>
      <c r="D19" t="s">
        <v>389</v>
      </c>
      <c r="E19" s="36">
        <v>251758295</v>
      </c>
      <c r="F19" s="36">
        <v>260870</v>
      </c>
    </row>
    <row r="20" spans="1:6" x14ac:dyDescent="0.2">
      <c r="A20">
        <v>2020</v>
      </c>
      <c r="B20" s="35" t="s">
        <v>57</v>
      </c>
      <c r="C20" s="35" t="s">
        <v>57</v>
      </c>
      <c r="D20" t="s">
        <v>390</v>
      </c>
      <c r="E20" s="36">
        <v>467776525</v>
      </c>
      <c r="F20" s="36">
        <v>1178119</v>
      </c>
    </row>
    <row r="21" spans="1:6" x14ac:dyDescent="0.2">
      <c r="A21">
        <v>2020</v>
      </c>
      <c r="B21" s="35" t="s">
        <v>58</v>
      </c>
      <c r="C21" s="35" t="s">
        <v>58</v>
      </c>
      <c r="D21" t="s">
        <v>391</v>
      </c>
      <c r="E21" s="36">
        <v>253359759</v>
      </c>
      <c r="F21" s="36">
        <v>436567</v>
      </c>
    </row>
    <row r="22" spans="1:6" x14ac:dyDescent="0.2">
      <c r="A22">
        <v>2020</v>
      </c>
      <c r="B22" s="35" t="s">
        <v>61</v>
      </c>
      <c r="C22" s="35" t="s">
        <v>61</v>
      </c>
      <c r="D22" t="s">
        <v>3</v>
      </c>
      <c r="E22" s="36">
        <v>267744766</v>
      </c>
      <c r="F22" s="36">
        <v>457855</v>
      </c>
    </row>
    <row r="23" spans="1:6" x14ac:dyDescent="0.2">
      <c r="A23">
        <v>2020</v>
      </c>
      <c r="B23" s="35" t="s">
        <v>59</v>
      </c>
      <c r="C23" s="35" t="s">
        <v>59</v>
      </c>
      <c r="D23" t="s">
        <v>392</v>
      </c>
      <c r="E23" s="36">
        <v>365636209</v>
      </c>
      <c r="F23" s="36">
        <v>1352590</v>
      </c>
    </row>
    <row r="24" spans="1:6" x14ac:dyDescent="0.2">
      <c r="A24">
        <v>2020</v>
      </c>
      <c r="B24" s="35" t="s">
        <v>60</v>
      </c>
      <c r="C24" s="35" t="s">
        <v>60</v>
      </c>
      <c r="D24" t="s">
        <v>393</v>
      </c>
      <c r="E24" s="36">
        <v>97466457</v>
      </c>
      <c r="F24" s="36">
        <v>258549</v>
      </c>
    </row>
    <row r="25" spans="1:6" x14ac:dyDescent="0.2">
      <c r="A25">
        <v>2020</v>
      </c>
      <c r="B25" s="35" t="s">
        <v>62</v>
      </c>
      <c r="C25" s="35" t="s">
        <v>62</v>
      </c>
      <c r="D25" t="s">
        <v>394</v>
      </c>
      <c r="E25" s="36">
        <v>215787357</v>
      </c>
      <c r="F25" s="36">
        <v>404739</v>
      </c>
    </row>
    <row r="26" spans="1:6" x14ac:dyDescent="0.2">
      <c r="A26">
        <v>2020</v>
      </c>
      <c r="B26" s="35" t="s">
        <v>63</v>
      </c>
      <c r="C26" s="35" t="s">
        <v>63</v>
      </c>
      <c r="D26" t="s">
        <v>395</v>
      </c>
      <c r="E26" s="36">
        <v>161448106</v>
      </c>
      <c r="F26" s="36">
        <v>414318</v>
      </c>
    </row>
    <row r="27" spans="1:6" x14ac:dyDescent="0.2">
      <c r="A27">
        <v>2020</v>
      </c>
      <c r="B27" s="35" t="s">
        <v>64</v>
      </c>
      <c r="C27" s="35" t="s">
        <v>64</v>
      </c>
      <c r="D27" t="s">
        <v>396</v>
      </c>
      <c r="E27" s="36">
        <v>284707898</v>
      </c>
      <c r="F27" s="36">
        <v>502592</v>
      </c>
    </row>
    <row r="28" spans="1:6" x14ac:dyDescent="0.2">
      <c r="A28">
        <v>2020</v>
      </c>
      <c r="B28" s="35" t="s">
        <v>65</v>
      </c>
      <c r="C28" s="35" t="s">
        <v>65</v>
      </c>
      <c r="D28" t="s">
        <v>397</v>
      </c>
      <c r="E28" s="36">
        <v>303558428</v>
      </c>
      <c r="F28" s="36">
        <v>676702</v>
      </c>
    </row>
    <row r="29" spans="1:6" x14ac:dyDescent="0.2">
      <c r="A29">
        <v>2020</v>
      </c>
      <c r="B29" s="35" t="s">
        <v>66</v>
      </c>
      <c r="C29" s="35" t="s">
        <v>66</v>
      </c>
      <c r="D29" t="s">
        <v>398</v>
      </c>
      <c r="E29" s="36">
        <v>116550920</v>
      </c>
      <c r="F29" s="36">
        <v>189872</v>
      </c>
    </row>
    <row r="30" spans="1:6" x14ac:dyDescent="0.2">
      <c r="A30">
        <v>2020</v>
      </c>
      <c r="B30" s="35" t="s">
        <v>67</v>
      </c>
      <c r="C30" s="35" t="s">
        <v>67</v>
      </c>
      <c r="D30" t="s">
        <v>399</v>
      </c>
      <c r="E30" s="36">
        <v>647185713</v>
      </c>
      <c r="F30" s="36">
        <v>1244665</v>
      </c>
    </row>
    <row r="31" spans="1:6" x14ac:dyDescent="0.2">
      <c r="A31">
        <v>2020</v>
      </c>
      <c r="B31" s="35" t="s">
        <v>68</v>
      </c>
      <c r="C31" s="35" t="s">
        <v>68</v>
      </c>
      <c r="D31" t="s">
        <v>400</v>
      </c>
      <c r="E31" s="36">
        <v>1522395597</v>
      </c>
      <c r="F31" s="36">
        <v>3535144</v>
      </c>
    </row>
    <row r="32" spans="1:6" x14ac:dyDescent="0.2">
      <c r="A32">
        <v>2020</v>
      </c>
      <c r="B32" s="35" t="s">
        <v>69</v>
      </c>
      <c r="C32" s="35" t="s">
        <v>69</v>
      </c>
      <c r="D32" t="s">
        <v>402</v>
      </c>
      <c r="E32" s="36">
        <v>505619524</v>
      </c>
      <c r="F32" s="36">
        <v>1799817</v>
      </c>
    </row>
    <row r="33" spans="1:6" x14ac:dyDescent="0.2">
      <c r="A33">
        <v>2020</v>
      </c>
      <c r="B33" s="35" t="s">
        <v>70</v>
      </c>
      <c r="C33" s="35" t="s">
        <v>70</v>
      </c>
      <c r="D33" t="s">
        <v>403</v>
      </c>
      <c r="E33" s="36">
        <v>546361111</v>
      </c>
      <c r="F33" s="36">
        <v>1810215</v>
      </c>
    </row>
    <row r="34" spans="1:6" x14ac:dyDescent="0.2">
      <c r="A34">
        <v>2020</v>
      </c>
      <c r="B34" s="35" t="s">
        <v>71</v>
      </c>
      <c r="C34" s="35" t="s">
        <v>71</v>
      </c>
      <c r="D34" t="s">
        <v>404</v>
      </c>
      <c r="E34" s="36">
        <v>257689804</v>
      </c>
      <c r="F34" s="36">
        <v>516147</v>
      </c>
    </row>
    <row r="35" spans="1:6" x14ac:dyDescent="0.2">
      <c r="A35">
        <v>2020</v>
      </c>
      <c r="B35" s="35" t="s">
        <v>72</v>
      </c>
      <c r="C35" s="35" t="s">
        <v>72</v>
      </c>
      <c r="D35" t="s">
        <v>456</v>
      </c>
      <c r="E35" s="36">
        <v>210130243</v>
      </c>
      <c r="F35" s="36">
        <v>356052</v>
      </c>
    </row>
    <row r="36" spans="1:6" x14ac:dyDescent="0.2">
      <c r="A36">
        <v>2020</v>
      </c>
      <c r="B36" s="35" t="s">
        <v>73</v>
      </c>
      <c r="C36" s="35" t="s">
        <v>73</v>
      </c>
      <c r="D36" t="s">
        <v>406</v>
      </c>
      <c r="E36" s="36">
        <v>230023259</v>
      </c>
      <c r="F36" s="36">
        <v>488322</v>
      </c>
    </row>
    <row r="37" spans="1:6" x14ac:dyDescent="0.2">
      <c r="A37">
        <v>2020</v>
      </c>
      <c r="B37" s="35" t="s">
        <v>74</v>
      </c>
      <c r="C37" s="35" t="s">
        <v>74</v>
      </c>
      <c r="D37" t="s">
        <v>408</v>
      </c>
      <c r="E37" s="36">
        <v>980505560</v>
      </c>
      <c r="F37" s="36">
        <v>3707133</v>
      </c>
    </row>
    <row r="38" spans="1:6" x14ac:dyDescent="0.2">
      <c r="A38">
        <v>2020</v>
      </c>
      <c r="B38" s="35" t="s">
        <v>75</v>
      </c>
      <c r="C38" s="35" t="s">
        <v>75</v>
      </c>
      <c r="D38" t="s">
        <v>0</v>
      </c>
      <c r="E38" s="36">
        <v>145794126</v>
      </c>
      <c r="F38" s="36">
        <v>229851</v>
      </c>
    </row>
    <row r="39" spans="1:6" x14ac:dyDescent="0.2">
      <c r="A39">
        <v>2020</v>
      </c>
      <c r="B39" s="35" t="s">
        <v>77</v>
      </c>
      <c r="C39" s="35" t="s">
        <v>77</v>
      </c>
      <c r="D39" t="s">
        <v>16</v>
      </c>
      <c r="E39" s="36">
        <v>410301584</v>
      </c>
      <c r="F39" s="36">
        <v>425342</v>
      </c>
    </row>
    <row r="40" spans="1:6" x14ac:dyDescent="0.2">
      <c r="A40">
        <v>2020</v>
      </c>
      <c r="B40" s="35" t="s">
        <v>76</v>
      </c>
      <c r="C40" s="35" t="s">
        <v>76</v>
      </c>
      <c r="D40" t="s">
        <v>686</v>
      </c>
      <c r="E40" s="36">
        <v>190819907</v>
      </c>
      <c r="F40" s="36">
        <v>369726</v>
      </c>
    </row>
    <row r="41" spans="1:6" x14ac:dyDescent="0.2">
      <c r="A41">
        <v>2020</v>
      </c>
      <c r="B41" s="35" t="s">
        <v>78</v>
      </c>
      <c r="C41" s="35" t="s">
        <v>78</v>
      </c>
      <c r="D41" t="s">
        <v>409</v>
      </c>
      <c r="E41" s="36">
        <v>321930002</v>
      </c>
      <c r="F41" s="36">
        <v>686282</v>
      </c>
    </row>
    <row r="42" spans="1:6" x14ac:dyDescent="0.2">
      <c r="A42">
        <v>2020</v>
      </c>
      <c r="B42" s="35" t="s">
        <v>79</v>
      </c>
      <c r="C42" s="35" t="s">
        <v>79</v>
      </c>
      <c r="D42" t="s">
        <v>410</v>
      </c>
      <c r="E42" s="36">
        <v>163982235</v>
      </c>
      <c r="F42" s="36">
        <v>505963</v>
      </c>
    </row>
    <row r="43" spans="1:6" x14ac:dyDescent="0.2">
      <c r="A43">
        <v>2020</v>
      </c>
      <c r="B43" s="35" t="s">
        <v>80</v>
      </c>
      <c r="C43" s="35" t="s">
        <v>80</v>
      </c>
      <c r="D43" t="s">
        <v>411</v>
      </c>
      <c r="E43" s="36">
        <v>363223102</v>
      </c>
      <c r="F43" s="36">
        <v>1670332</v>
      </c>
    </row>
    <row r="44" spans="1:6" x14ac:dyDescent="0.2">
      <c r="A44">
        <v>2020</v>
      </c>
      <c r="B44" s="35" t="s">
        <v>81</v>
      </c>
      <c r="C44" s="35" t="s">
        <v>81</v>
      </c>
      <c r="D44" t="s">
        <v>412</v>
      </c>
      <c r="E44" s="36">
        <v>1003010468</v>
      </c>
      <c r="F44" s="36">
        <v>1494957</v>
      </c>
    </row>
    <row r="45" spans="1:6" x14ac:dyDescent="0.2">
      <c r="A45">
        <v>2020</v>
      </c>
      <c r="B45" s="35" t="s">
        <v>82</v>
      </c>
      <c r="C45" s="35" t="s">
        <v>82</v>
      </c>
      <c r="D45" t="s">
        <v>413</v>
      </c>
      <c r="E45" s="36">
        <v>2066808994</v>
      </c>
      <c r="F45" s="36">
        <v>4509550</v>
      </c>
    </row>
    <row r="46" spans="1:6" x14ac:dyDescent="0.2">
      <c r="A46">
        <v>2020</v>
      </c>
      <c r="B46" s="35" t="s">
        <v>83</v>
      </c>
      <c r="C46" s="35" t="s">
        <v>83</v>
      </c>
      <c r="D46" t="s">
        <v>414</v>
      </c>
      <c r="E46" s="36">
        <v>5660973838</v>
      </c>
      <c r="F46" s="36">
        <v>14868978</v>
      </c>
    </row>
    <row r="47" spans="1:6" x14ac:dyDescent="0.2">
      <c r="A47">
        <v>2020</v>
      </c>
      <c r="B47" s="35" t="s">
        <v>84</v>
      </c>
      <c r="C47" s="35" t="s">
        <v>84</v>
      </c>
      <c r="D47" t="s">
        <v>415</v>
      </c>
      <c r="E47" s="36">
        <v>299740361</v>
      </c>
      <c r="F47" s="36">
        <v>1129151</v>
      </c>
    </row>
    <row r="48" spans="1:6" x14ac:dyDescent="0.2">
      <c r="A48">
        <v>2020</v>
      </c>
      <c r="B48" s="35" t="s">
        <v>85</v>
      </c>
      <c r="C48" s="35" t="s">
        <v>85</v>
      </c>
      <c r="D48" t="s">
        <v>416</v>
      </c>
      <c r="E48" s="36">
        <v>258926842</v>
      </c>
      <c r="F48" s="36">
        <v>1167591</v>
      </c>
    </row>
    <row r="49" spans="1:6" x14ac:dyDescent="0.2">
      <c r="A49">
        <v>2020</v>
      </c>
      <c r="B49" s="35" t="s">
        <v>86</v>
      </c>
      <c r="C49" s="35" t="s">
        <v>86</v>
      </c>
      <c r="D49" t="s">
        <v>420</v>
      </c>
      <c r="E49" s="36">
        <v>144029934</v>
      </c>
      <c r="F49" s="36">
        <v>393856</v>
      </c>
    </row>
    <row r="50" spans="1:6" x14ac:dyDescent="0.2">
      <c r="A50">
        <v>2020</v>
      </c>
      <c r="B50" s="35" t="s">
        <v>87</v>
      </c>
      <c r="C50" s="35" t="s">
        <v>87</v>
      </c>
      <c r="D50" t="s">
        <v>418</v>
      </c>
      <c r="E50" s="36">
        <v>197415004</v>
      </c>
      <c r="F50" s="36">
        <v>378431</v>
      </c>
    </row>
    <row r="51" spans="1:6" x14ac:dyDescent="0.2">
      <c r="A51">
        <v>2020</v>
      </c>
      <c r="B51" s="35" t="s">
        <v>88</v>
      </c>
      <c r="C51" s="35" t="s">
        <v>88</v>
      </c>
      <c r="D51" t="s">
        <v>419</v>
      </c>
      <c r="E51" s="36">
        <v>526966087</v>
      </c>
      <c r="F51" s="36">
        <v>1249749</v>
      </c>
    </row>
    <row r="52" spans="1:6" x14ac:dyDescent="0.2">
      <c r="A52">
        <v>2020</v>
      </c>
      <c r="B52" s="35" t="s">
        <v>89</v>
      </c>
      <c r="C52" s="35" t="s">
        <v>89</v>
      </c>
      <c r="D52" t="s">
        <v>421</v>
      </c>
      <c r="E52" s="36">
        <v>149863610</v>
      </c>
      <c r="F52" s="36">
        <v>545015</v>
      </c>
    </row>
    <row r="53" spans="1:6" x14ac:dyDescent="0.2">
      <c r="A53">
        <v>2020</v>
      </c>
      <c r="B53" s="35" t="s">
        <v>90</v>
      </c>
      <c r="C53" s="35" t="s">
        <v>90</v>
      </c>
      <c r="D53" t="s">
        <v>417</v>
      </c>
      <c r="E53" s="36">
        <v>325053235</v>
      </c>
      <c r="F53" s="36">
        <v>633560</v>
      </c>
    </row>
    <row r="54" spans="1:6" x14ac:dyDescent="0.2">
      <c r="A54">
        <v>2020</v>
      </c>
      <c r="B54" s="35" t="s">
        <v>91</v>
      </c>
      <c r="C54" s="35" t="s">
        <v>91</v>
      </c>
      <c r="D54" t="s">
        <v>422</v>
      </c>
      <c r="E54" s="36">
        <v>292884822</v>
      </c>
      <c r="F54" s="36">
        <v>652519</v>
      </c>
    </row>
    <row r="55" spans="1:6" x14ac:dyDescent="0.2">
      <c r="A55">
        <v>2020</v>
      </c>
      <c r="B55" s="35" t="s">
        <v>92</v>
      </c>
      <c r="C55" s="35" t="s">
        <v>92</v>
      </c>
      <c r="D55" t="s">
        <v>568</v>
      </c>
      <c r="E55" s="36">
        <v>375996060</v>
      </c>
      <c r="F55" s="36">
        <v>693238</v>
      </c>
    </row>
    <row r="56" spans="1:6" x14ac:dyDescent="0.2">
      <c r="A56">
        <v>2020</v>
      </c>
      <c r="B56" s="35" t="s">
        <v>93</v>
      </c>
      <c r="C56" s="35" t="s">
        <v>93</v>
      </c>
      <c r="D56" t="s">
        <v>423</v>
      </c>
      <c r="E56" s="36">
        <v>331268070</v>
      </c>
      <c r="F56" s="36">
        <v>1093685</v>
      </c>
    </row>
    <row r="57" spans="1:6" x14ac:dyDescent="0.2">
      <c r="A57">
        <v>2020</v>
      </c>
      <c r="B57" s="35" t="s">
        <v>94</v>
      </c>
      <c r="C57" s="35" t="s">
        <v>94</v>
      </c>
      <c r="D57" t="s">
        <v>424</v>
      </c>
      <c r="E57" s="36">
        <v>548560591</v>
      </c>
      <c r="F57" s="36">
        <v>1363623</v>
      </c>
    </row>
    <row r="58" spans="1:6" x14ac:dyDescent="0.2">
      <c r="A58">
        <v>2020</v>
      </c>
      <c r="B58" s="35" t="s">
        <v>95</v>
      </c>
      <c r="C58" s="35" t="s">
        <v>95</v>
      </c>
      <c r="D58" t="s">
        <v>425</v>
      </c>
      <c r="E58" s="36">
        <v>167649325</v>
      </c>
      <c r="F58" s="36">
        <v>254226</v>
      </c>
    </row>
    <row r="59" spans="1:6" x14ac:dyDescent="0.2">
      <c r="A59">
        <v>2020</v>
      </c>
      <c r="B59" s="35" t="s">
        <v>96</v>
      </c>
      <c r="C59" s="35" t="s">
        <v>96</v>
      </c>
      <c r="D59" t="s">
        <v>426</v>
      </c>
      <c r="E59" s="36">
        <v>330883606</v>
      </c>
      <c r="F59" s="36">
        <v>867511</v>
      </c>
    </row>
    <row r="60" spans="1:6" x14ac:dyDescent="0.2">
      <c r="A60">
        <v>2020</v>
      </c>
      <c r="B60" s="35" t="s">
        <v>97</v>
      </c>
      <c r="C60" s="35" t="s">
        <v>97</v>
      </c>
      <c r="D60" t="s">
        <v>427</v>
      </c>
      <c r="E60" s="36">
        <v>309537331</v>
      </c>
      <c r="F60" s="36">
        <v>822177</v>
      </c>
    </row>
    <row r="61" spans="1:6" x14ac:dyDescent="0.2">
      <c r="A61">
        <v>2020</v>
      </c>
      <c r="B61" s="35" t="s">
        <v>98</v>
      </c>
      <c r="C61" s="35" t="s">
        <v>98</v>
      </c>
      <c r="D61" t="s">
        <v>428</v>
      </c>
      <c r="E61" s="36">
        <v>511778534</v>
      </c>
      <c r="F61" s="36">
        <v>843149</v>
      </c>
    </row>
    <row r="62" spans="1:6" x14ac:dyDescent="0.2">
      <c r="A62">
        <v>2020</v>
      </c>
      <c r="B62" s="35" t="s">
        <v>99</v>
      </c>
      <c r="C62" s="35" t="s">
        <v>99</v>
      </c>
      <c r="D62" t="s">
        <v>429</v>
      </c>
      <c r="E62" s="36">
        <v>357179966</v>
      </c>
      <c r="F62" s="36">
        <v>1271842</v>
      </c>
    </row>
    <row r="63" spans="1:6" x14ac:dyDescent="0.2">
      <c r="A63">
        <v>2020</v>
      </c>
      <c r="B63" s="35" t="s">
        <v>100</v>
      </c>
      <c r="C63" s="35" t="s">
        <v>100</v>
      </c>
      <c r="D63" t="s">
        <v>430</v>
      </c>
      <c r="E63" s="36">
        <v>103088876</v>
      </c>
      <c r="F63" s="36">
        <v>274523</v>
      </c>
    </row>
    <row r="64" spans="1:6" x14ac:dyDescent="0.2">
      <c r="A64">
        <v>2020</v>
      </c>
      <c r="B64" s="35" t="s">
        <v>101</v>
      </c>
      <c r="C64" s="35" t="s">
        <v>101</v>
      </c>
      <c r="D64" t="s">
        <v>431</v>
      </c>
      <c r="E64" s="36">
        <v>277553629</v>
      </c>
      <c r="F64" s="36">
        <v>277275</v>
      </c>
    </row>
    <row r="65" spans="1:6" x14ac:dyDescent="0.2">
      <c r="A65">
        <v>2020</v>
      </c>
      <c r="B65" s="35" t="s">
        <v>102</v>
      </c>
      <c r="C65" s="35" t="s">
        <v>102</v>
      </c>
      <c r="D65" t="s">
        <v>492</v>
      </c>
      <c r="E65" s="36">
        <v>363338277</v>
      </c>
      <c r="F65" s="36">
        <v>503470</v>
      </c>
    </row>
    <row r="66" spans="1:6" x14ac:dyDescent="0.2">
      <c r="A66">
        <v>2020</v>
      </c>
      <c r="B66" s="35" t="s">
        <v>103</v>
      </c>
      <c r="C66" s="35" t="s">
        <v>103</v>
      </c>
      <c r="D66" t="s">
        <v>432</v>
      </c>
      <c r="E66" s="36">
        <v>1104844632</v>
      </c>
      <c r="F66" s="36">
        <v>2021703</v>
      </c>
    </row>
    <row r="67" spans="1:6" x14ac:dyDescent="0.2">
      <c r="A67">
        <v>2020</v>
      </c>
      <c r="B67" s="35" t="s">
        <v>104</v>
      </c>
      <c r="C67" s="35" t="s">
        <v>104</v>
      </c>
      <c r="D67" t="s">
        <v>433</v>
      </c>
      <c r="E67" s="36">
        <v>819871424</v>
      </c>
      <c r="F67" s="36">
        <v>1066824</v>
      </c>
    </row>
    <row r="68" spans="1:6" x14ac:dyDescent="0.2">
      <c r="A68">
        <v>2020</v>
      </c>
      <c r="B68" s="35" t="s">
        <v>105</v>
      </c>
      <c r="C68" s="35" t="s">
        <v>105</v>
      </c>
      <c r="D68" t="s">
        <v>434</v>
      </c>
      <c r="E68" s="36">
        <v>914728669</v>
      </c>
      <c r="F68" s="36">
        <v>3420485</v>
      </c>
    </row>
    <row r="69" spans="1:6" x14ac:dyDescent="0.2">
      <c r="A69">
        <v>2020</v>
      </c>
      <c r="B69" s="35" t="s">
        <v>106</v>
      </c>
      <c r="C69" s="35" t="s">
        <v>106</v>
      </c>
      <c r="D69" t="s">
        <v>435</v>
      </c>
      <c r="E69" s="36">
        <v>214732471</v>
      </c>
      <c r="F69" s="36">
        <v>661594</v>
      </c>
    </row>
    <row r="70" spans="1:6" x14ac:dyDescent="0.2">
      <c r="A70">
        <v>2020</v>
      </c>
      <c r="B70" s="35" t="s">
        <v>107</v>
      </c>
      <c r="C70" s="35" t="s">
        <v>107</v>
      </c>
      <c r="D70" t="s">
        <v>687</v>
      </c>
      <c r="E70" s="36">
        <v>2156516522</v>
      </c>
      <c r="F70" s="36">
        <v>4364558</v>
      </c>
    </row>
    <row r="71" spans="1:6" x14ac:dyDescent="0.2">
      <c r="A71">
        <v>2020</v>
      </c>
      <c r="B71" s="35" t="s">
        <v>108</v>
      </c>
      <c r="C71" s="35" t="s">
        <v>108</v>
      </c>
      <c r="D71" t="s">
        <v>436</v>
      </c>
      <c r="E71" s="36">
        <v>167060883</v>
      </c>
      <c r="F71" s="36">
        <v>404982</v>
      </c>
    </row>
    <row r="72" spans="1:6" x14ac:dyDescent="0.2">
      <c r="A72">
        <v>2020</v>
      </c>
      <c r="B72" s="35" t="s">
        <v>109</v>
      </c>
      <c r="C72" s="35" t="s">
        <v>109</v>
      </c>
      <c r="D72" t="s">
        <v>437</v>
      </c>
      <c r="E72" s="36">
        <v>263791500</v>
      </c>
      <c r="F72" s="36">
        <v>412749</v>
      </c>
    </row>
    <row r="73" spans="1:6" x14ac:dyDescent="0.2">
      <c r="A73">
        <v>2020</v>
      </c>
      <c r="B73" s="35" t="s">
        <v>110</v>
      </c>
      <c r="C73" s="35" t="s">
        <v>110</v>
      </c>
      <c r="D73" t="s">
        <v>438</v>
      </c>
      <c r="E73" s="36">
        <v>249784877</v>
      </c>
      <c r="F73" s="36">
        <v>682953</v>
      </c>
    </row>
    <row r="74" spans="1:6" x14ac:dyDescent="0.2">
      <c r="A74">
        <v>2020</v>
      </c>
      <c r="B74" s="35" t="s">
        <v>111</v>
      </c>
      <c r="C74" s="35" t="s">
        <v>111</v>
      </c>
      <c r="D74" t="s">
        <v>439</v>
      </c>
      <c r="E74" s="36">
        <v>206264984</v>
      </c>
      <c r="F74" s="36">
        <v>374090</v>
      </c>
    </row>
    <row r="75" spans="1:6" x14ac:dyDescent="0.2">
      <c r="A75">
        <v>2020</v>
      </c>
      <c r="B75" s="35" t="s">
        <v>112</v>
      </c>
      <c r="C75" s="35" t="s">
        <v>112</v>
      </c>
      <c r="D75" t="s">
        <v>440</v>
      </c>
      <c r="E75" s="36">
        <v>249503065</v>
      </c>
      <c r="F75" s="36">
        <v>374467</v>
      </c>
    </row>
    <row r="76" spans="1:6" x14ac:dyDescent="0.2">
      <c r="A76">
        <v>2020</v>
      </c>
      <c r="B76" s="35" t="s">
        <v>113</v>
      </c>
      <c r="C76" s="35" t="s">
        <v>113</v>
      </c>
      <c r="D76" t="s">
        <v>441</v>
      </c>
      <c r="E76" s="36">
        <v>2234280451</v>
      </c>
      <c r="F76" s="36">
        <v>8563366</v>
      </c>
    </row>
    <row r="77" spans="1:6" x14ac:dyDescent="0.2">
      <c r="A77">
        <v>2020</v>
      </c>
      <c r="B77" s="35" t="s">
        <v>114</v>
      </c>
      <c r="C77" s="35" t="s">
        <v>114</v>
      </c>
      <c r="D77" t="s">
        <v>442</v>
      </c>
      <c r="E77" s="36">
        <v>462214915</v>
      </c>
      <c r="F77" s="36">
        <v>1257389</v>
      </c>
    </row>
    <row r="78" spans="1:6" x14ac:dyDescent="0.2">
      <c r="A78">
        <v>2020</v>
      </c>
      <c r="B78" s="35" t="s">
        <v>115</v>
      </c>
      <c r="C78" s="35" t="s">
        <v>115</v>
      </c>
      <c r="D78" t="s">
        <v>443</v>
      </c>
      <c r="E78" s="36">
        <v>986121394</v>
      </c>
      <c r="F78" s="36">
        <v>2404122</v>
      </c>
    </row>
    <row r="79" spans="1:6" x14ac:dyDescent="0.2">
      <c r="A79">
        <v>2020</v>
      </c>
      <c r="B79" s="35" t="s">
        <v>116</v>
      </c>
      <c r="C79" s="35" t="s">
        <v>116</v>
      </c>
      <c r="D79" t="s">
        <v>444</v>
      </c>
      <c r="E79" s="36">
        <v>145323514</v>
      </c>
      <c r="F79" s="36">
        <v>438746</v>
      </c>
    </row>
    <row r="80" spans="1:6" x14ac:dyDescent="0.2">
      <c r="A80">
        <v>2020</v>
      </c>
      <c r="B80" s="35" t="s">
        <v>117</v>
      </c>
      <c r="C80" s="35" t="s">
        <v>117</v>
      </c>
      <c r="D80" t="s">
        <v>445</v>
      </c>
      <c r="E80" s="36">
        <v>4598785652</v>
      </c>
      <c r="F80" s="36">
        <v>14059174</v>
      </c>
    </row>
    <row r="81" spans="1:6" x14ac:dyDescent="0.2">
      <c r="A81">
        <v>2020</v>
      </c>
      <c r="B81" s="35" t="s">
        <v>118</v>
      </c>
      <c r="C81" s="35" t="s">
        <v>118</v>
      </c>
      <c r="D81" t="s">
        <v>446</v>
      </c>
      <c r="E81" s="36">
        <v>359593990</v>
      </c>
      <c r="F81" s="36">
        <v>966276</v>
      </c>
    </row>
    <row r="82" spans="1:6" x14ac:dyDescent="0.2">
      <c r="A82">
        <v>2020</v>
      </c>
      <c r="B82" s="35" t="s">
        <v>119</v>
      </c>
      <c r="C82" s="35" t="s">
        <v>119</v>
      </c>
      <c r="D82" t="s">
        <v>447</v>
      </c>
      <c r="E82" s="36">
        <v>818810739</v>
      </c>
      <c r="F82" s="36">
        <v>1379991</v>
      </c>
    </row>
    <row r="83" spans="1:6" x14ac:dyDescent="0.2">
      <c r="A83">
        <v>2020</v>
      </c>
      <c r="B83" s="35" t="s">
        <v>120</v>
      </c>
      <c r="C83" s="35" t="s">
        <v>120</v>
      </c>
      <c r="D83" t="s">
        <v>448</v>
      </c>
      <c r="E83" s="36">
        <v>96877590</v>
      </c>
      <c r="F83" s="36">
        <v>176170</v>
      </c>
    </row>
    <row r="84" spans="1:6" x14ac:dyDescent="0.2">
      <c r="A84">
        <v>2020</v>
      </c>
      <c r="B84" s="35" t="s">
        <v>121</v>
      </c>
      <c r="C84" s="35" t="s">
        <v>121</v>
      </c>
      <c r="D84" t="s">
        <v>449</v>
      </c>
      <c r="E84" s="36">
        <v>423555083</v>
      </c>
      <c r="F84" s="36">
        <v>1981299</v>
      </c>
    </row>
    <row r="85" spans="1:6" x14ac:dyDescent="0.2">
      <c r="A85">
        <v>2020</v>
      </c>
      <c r="B85" s="35" t="s">
        <v>122</v>
      </c>
      <c r="C85" s="35" t="s">
        <v>122</v>
      </c>
      <c r="D85" t="s">
        <v>450</v>
      </c>
      <c r="E85" s="36">
        <v>237403006</v>
      </c>
      <c r="F85" s="36">
        <v>641740</v>
      </c>
    </row>
    <row r="86" spans="1:6" x14ac:dyDescent="0.2">
      <c r="A86">
        <v>2020</v>
      </c>
      <c r="B86" s="35" t="s">
        <v>123</v>
      </c>
      <c r="C86" s="35" t="s">
        <v>123</v>
      </c>
      <c r="D86" t="s">
        <v>451</v>
      </c>
      <c r="E86" s="36">
        <v>7715762964</v>
      </c>
      <c r="F86" s="36">
        <v>30356049</v>
      </c>
    </row>
    <row r="87" spans="1:6" x14ac:dyDescent="0.2">
      <c r="A87">
        <v>2020</v>
      </c>
      <c r="B87" s="35" t="s">
        <v>124</v>
      </c>
      <c r="C87" s="35" t="s">
        <v>124</v>
      </c>
      <c r="D87" t="s">
        <v>452</v>
      </c>
      <c r="E87" s="36">
        <v>44084893</v>
      </c>
      <c r="F87" s="36">
        <v>105303</v>
      </c>
    </row>
    <row r="88" spans="1:6" x14ac:dyDescent="0.2">
      <c r="A88">
        <v>2020</v>
      </c>
      <c r="B88" s="35" t="s">
        <v>125</v>
      </c>
      <c r="C88" s="35" t="s">
        <v>125</v>
      </c>
      <c r="D88" t="s">
        <v>453</v>
      </c>
      <c r="E88" s="36">
        <v>280857338</v>
      </c>
      <c r="F88" s="36">
        <v>756567</v>
      </c>
    </row>
    <row r="89" spans="1:6" x14ac:dyDescent="0.2">
      <c r="A89">
        <v>2020</v>
      </c>
      <c r="B89" s="35" t="s">
        <v>126</v>
      </c>
      <c r="C89" s="35" t="s">
        <v>126</v>
      </c>
      <c r="D89" t="s">
        <v>454</v>
      </c>
      <c r="E89" s="36">
        <v>3728213143</v>
      </c>
      <c r="F89" s="36">
        <v>9330017</v>
      </c>
    </row>
    <row r="90" spans="1:6" x14ac:dyDescent="0.2">
      <c r="A90">
        <v>2020</v>
      </c>
      <c r="B90" s="35" t="s">
        <v>127</v>
      </c>
      <c r="C90" s="35" t="s">
        <v>127</v>
      </c>
      <c r="D90" t="s">
        <v>455</v>
      </c>
      <c r="E90" s="36">
        <v>170593251</v>
      </c>
      <c r="F90" s="36">
        <v>356665</v>
      </c>
    </row>
    <row r="91" spans="1:6" x14ac:dyDescent="0.2">
      <c r="A91">
        <v>2020</v>
      </c>
      <c r="B91" s="35" t="s">
        <v>128</v>
      </c>
      <c r="C91" s="35" t="s">
        <v>128</v>
      </c>
      <c r="D91" t="s">
        <v>457</v>
      </c>
      <c r="E91" s="36">
        <v>251703833</v>
      </c>
      <c r="F91" s="36">
        <v>482548</v>
      </c>
    </row>
    <row r="92" spans="1:6" x14ac:dyDescent="0.2">
      <c r="A92">
        <v>2020</v>
      </c>
      <c r="B92" s="35" t="s">
        <v>129</v>
      </c>
      <c r="C92" s="35" t="s">
        <v>129</v>
      </c>
      <c r="D92" t="s">
        <v>459</v>
      </c>
      <c r="E92" s="36">
        <v>280011051</v>
      </c>
      <c r="F92" s="36">
        <v>825958</v>
      </c>
    </row>
    <row r="93" spans="1:6" x14ac:dyDescent="0.2">
      <c r="A93">
        <v>2020</v>
      </c>
      <c r="B93" s="35" t="s">
        <v>130</v>
      </c>
      <c r="C93" s="35" t="s">
        <v>130</v>
      </c>
      <c r="D93" t="s">
        <v>460</v>
      </c>
      <c r="E93" s="36">
        <v>198896512</v>
      </c>
      <c r="F93" s="36">
        <v>483661</v>
      </c>
    </row>
    <row r="94" spans="1:6" x14ac:dyDescent="0.2">
      <c r="A94">
        <v>2020</v>
      </c>
      <c r="B94" s="35" t="s">
        <v>131</v>
      </c>
      <c r="C94" s="35" t="s">
        <v>131</v>
      </c>
      <c r="D94" t="s">
        <v>461</v>
      </c>
      <c r="E94" s="36">
        <v>210278787</v>
      </c>
      <c r="F94" s="36">
        <v>498695</v>
      </c>
    </row>
    <row r="95" spans="1:6" x14ac:dyDescent="0.2">
      <c r="A95">
        <v>2020</v>
      </c>
      <c r="B95" s="35" t="s">
        <v>132</v>
      </c>
      <c r="C95" s="35" t="s">
        <v>133</v>
      </c>
      <c r="D95" t="s">
        <v>522</v>
      </c>
      <c r="E95" s="36">
        <v>272722039</v>
      </c>
      <c r="F95" s="36">
        <v>486524</v>
      </c>
    </row>
    <row r="96" spans="1:6" x14ac:dyDescent="0.2">
      <c r="A96">
        <v>2020</v>
      </c>
      <c r="B96" s="35" t="s">
        <v>134</v>
      </c>
      <c r="C96" s="35" t="s">
        <v>134</v>
      </c>
      <c r="D96" t="s">
        <v>535</v>
      </c>
      <c r="E96" s="36">
        <v>327295394</v>
      </c>
      <c r="F96" s="36">
        <v>502596</v>
      </c>
    </row>
    <row r="97" spans="1:6" x14ac:dyDescent="0.2">
      <c r="A97">
        <v>2020</v>
      </c>
      <c r="B97" s="35" t="s">
        <v>135</v>
      </c>
      <c r="C97" s="35" t="s">
        <v>135</v>
      </c>
      <c r="D97" t="s">
        <v>653</v>
      </c>
      <c r="E97" s="36">
        <v>403382976</v>
      </c>
      <c r="F97" s="36">
        <v>723201</v>
      </c>
    </row>
    <row r="98" spans="1:6" x14ac:dyDescent="0.2">
      <c r="A98">
        <v>2020</v>
      </c>
      <c r="B98" s="35" t="s">
        <v>136</v>
      </c>
      <c r="C98" s="35" t="s">
        <v>136</v>
      </c>
      <c r="D98" t="s">
        <v>463</v>
      </c>
      <c r="E98" s="36">
        <v>161973654</v>
      </c>
      <c r="F98" s="36">
        <v>425909</v>
      </c>
    </row>
    <row r="99" spans="1:6" x14ac:dyDescent="0.2">
      <c r="A99">
        <v>2020</v>
      </c>
      <c r="B99" s="35" t="s">
        <v>137</v>
      </c>
      <c r="C99" s="35" t="s">
        <v>137</v>
      </c>
      <c r="D99" t="s">
        <v>464</v>
      </c>
      <c r="E99" s="36">
        <v>219081352</v>
      </c>
      <c r="F99" s="36">
        <v>285166</v>
      </c>
    </row>
    <row r="100" spans="1:6" x14ac:dyDescent="0.2">
      <c r="A100">
        <v>2020</v>
      </c>
      <c r="B100" s="35" t="s">
        <v>138</v>
      </c>
      <c r="C100" s="35" t="s">
        <v>138</v>
      </c>
      <c r="D100" t="s">
        <v>462</v>
      </c>
      <c r="E100" s="36">
        <v>264569921</v>
      </c>
      <c r="F100" s="36">
        <v>545850</v>
      </c>
    </row>
    <row r="101" spans="1:6" x14ac:dyDescent="0.2">
      <c r="A101">
        <v>2020</v>
      </c>
      <c r="B101" s="35" t="s">
        <v>139</v>
      </c>
      <c r="C101" s="35" t="s">
        <v>139</v>
      </c>
      <c r="D101" t="s">
        <v>401</v>
      </c>
      <c r="E101" s="36">
        <v>510309386</v>
      </c>
      <c r="F101" s="36">
        <v>773462</v>
      </c>
    </row>
    <row r="102" spans="1:6" x14ac:dyDescent="0.2">
      <c r="A102">
        <v>2020</v>
      </c>
      <c r="B102" s="35" t="s">
        <v>140</v>
      </c>
      <c r="C102" s="35" t="s">
        <v>140</v>
      </c>
      <c r="D102" t="s">
        <v>466</v>
      </c>
      <c r="E102" s="36">
        <v>174791896</v>
      </c>
      <c r="F102" s="36">
        <v>362520</v>
      </c>
    </row>
    <row r="103" spans="1:6" x14ac:dyDescent="0.2">
      <c r="A103">
        <v>2020</v>
      </c>
      <c r="B103" s="35" t="s">
        <v>141</v>
      </c>
      <c r="C103" s="35" t="s">
        <v>141</v>
      </c>
      <c r="D103" t="s">
        <v>467</v>
      </c>
      <c r="E103" s="36">
        <v>209875196</v>
      </c>
      <c r="F103" s="36">
        <v>591609</v>
      </c>
    </row>
    <row r="104" spans="1:6" x14ac:dyDescent="0.2">
      <c r="A104">
        <v>2020</v>
      </c>
      <c r="B104" s="35" t="s">
        <v>142</v>
      </c>
      <c r="C104" s="35" t="s">
        <v>142</v>
      </c>
      <c r="D104" t="s">
        <v>468</v>
      </c>
      <c r="E104" s="36">
        <v>376602042</v>
      </c>
      <c r="F104" s="36">
        <v>628120</v>
      </c>
    </row>
    <row r="105" spans="1:6" x14ac:dyDescent="0.2">
      <c r="A105">
        <v>2020</v>
      </c>
      <c r="B105" s="35" t="s">
        <v>143</v>
      </c>
      <c r="C105" s="35" t="s">
        <v>143</v>
      </c>
      <c r="D105" t="s">
        <v>469</v>
      </c>
      <c r="E105" s="36">
        <v>213787650</v>
      </c>
      <c r="F105" s="36">
        <v>417865</v>
      </c>
    </row>
    <row r="106" spans="1:6" x14ac:dyDescent="0.2">
      <c r="A106">
        <v>2020</v>
      </c>
      <c r="B106" s="35" t="s">
        <v>144</v>
      </c>
      <c r="C106" s="35" t="s">
        <v>144</v>
      </c>
      <c r="D106" t="s">
        <v>470</v>
      </c>
      <c r="E106" s="36">
        <v>93210310</v>
      </c>
      <c r="F106" s="36">
        <v>180613</v>
      </c>
    </row>
    <row r="107" spans="1:6" x14ac:dyDescent="0.2">
      <c r="A107">
        <v>2020</v>
      </c>
      <c r="B107" s="35" t="s">
        <v>145</v>
      </c>
      <c r="C107" s="35" t="s">
        <v>145</v>
      </c>
      <c r="D107" t="s">
        <v>471</v>
      </c>
      <c r="E107" s="36">
        <v>387384359</v>
      </c>
      <c r="F107" s="36">
        <v>1083734</v>
      </c>
    </row>
    <row r="108" spans="1:6" x14ac:dyDescent="0.2">
      <c r="A108">
        <v>2020</v>
      </c>
      <c r="B108" s="35" t="s">
        <v>146</v>
      </c>
      <c r="C108" s="35" t="s">
        <v>146</v>
      </c>
      <c r="D108" t="s">
        <v>472</v>
      </c>
      <c r="E108" s="36">
        <v>231994641</v>
      </c>
      <c r="F108" s="36">
        <v>383876</v>
      </c>
    </row>
    <row r="109" spans="1:6" x14ac:dyDescent="0.2">
      <c r="A109">
        <v>2020</v>
      </c>
      <c r="B109" s="35" t="s">
        <v>147</v>
      </c>
      <c r="C109" s="35" t="s">
        <v>147</v>
      </c>
      <c r="D109" t="s">
        <v>473</v>
      </c>
      <c r="E109" s="36">
        <v>832222622</v>
      </c>
      <c r="F109" s="36">
        <v>1493886</v>
      </c>
    </row>
    <row r="110" spans="1:6" x14ac:dyDescent="0.2">
      <c r="A110">
        <v>2020</v>
      </c>
      <c r="B110" s="35" t="s">
        <v>148</v>
      </c>
      <c r="C110" s="35" t="s">
        <v>148</v>
      </c>
      <c r="D110" t="s">
        <v>474</v>
      </c>
      <c r="E110" s="36">
        <v>440867387</v>
      </c>
      <c r="F110" s="36">
        <v>935266</v>
      </c>
    </row>
    <row r="111" spans="1:6" x14ac:dyDescent="0.2">
      <c r="A111">
        <v>2020</v>
      </c>
      <c r="B111" s="35" t="s">
        <v>149</v>
      </c>
      <c r="C111" s="35" t="s">
        <v>149</v>
      </c>
      <c r="D111" t="s">
        <v>475</v>
      </c>
      <c r="E111" s="36">
        <v>1021574563</v>
      </c>
      <c r="F111" s="36">
        <v>3341997</v>
      </c>
    </row>
    <row r="112" spans="1:6" x14ac:dyDescent="0.2">
      <c r="A112">
        <v>2020</v>
      </c>
      <c r="B112" s="35" t="s">
        <v>150</v>
      </c>
      <c r="C112" s="35" t="s">
        <v>150</v>
      </c>
      <c r="D112" t="s">
        <v>476</v>
      </c>
      <c r="E112" s="36">
        <v>725537401</v>
      </c>
      <c r="F112" s="36">
        <v>1866981</v>
      </c>
    </row>
    <row r="113" spans="1:6" x14ac:dyDescent="0.2">
      <c r="A113">
        <v>2020</v>
      </c>
      <c r="B113" s="35" t="s">
        <v>151</v>
      </c>
      <c r="C113" s="35" t="s">
        <v>151</v>
      </c>
      <c r="D113" t="s">
        <v>477</v>
      </c>
      <c r="E113" s="36">
        <v>191465606</v>
      </c>
      <c r="F113" s="36">
        <v>422626</v>
      </c>
    </row>
    <row r="114" spans="1:6" x14ac:dyDescent="0.2">
      <c r="A114">
        <v>2020</v>
      </c>
      <c r="B114" s="35" t="s">
        <v>160</v>
      </c>
      <c r="C114" s="35" t="s">
        <v>160</v>
      </c>
      <c r="D114" t="s">
        <v>4</v>
      </c>
      <c r="E114" s="36">
        <v>171858279</v>
      </c>
      <c r="F114" s="36">
        <v>242259</v>
      </c>
    </row>
    <row r="115" spans="1:6" x14ac:dyDescent="0.2">
      <c r="A115">
        <v>2020</v>
      </c>
      <c r="B115" s="35" t="s">
        <v>152</v>
      </c>
      <c r="C115" s="35" t="s">
        <v>152</v>
      </c>
      <c r="D115" t="s">
        <v>478</v>
      </c>
      <c r="E115" s="36">
        <v>256007105</v>
      </c>
      <c r="F115" s="36">
        <v>397262</v>
      </c>
    </row>
    <row r="116" spans="1:6" x14ac:dyDescent="0.2">
      <c r="A116">
        <v>2020</v>
      </c>
      <c r="B116" s="35" t="s">
        <v>153</v>
      </c>
      <c r="C116" s="35" t="s">
        <v>153</v>
      </c>
      <c r="D116" t="s">
        <v>479</v>
      </c>
      <c r="E116" s="36">
        <v>551284844</v>
      </c>
      <c r="F116" s="36">
        <v>750392</v>
      </c>
    </row>
    <row r="117" spans="1:6" x14ac:dyDescent="0.2">
      <c r="A117">
        <v>2020</v>
      </c>
      <c r="B117" s="35" t="s">
        <v>154</v>
      </c>
      <c r="C117" s="35" t="s">
        <v>154</v>
      </c>
      <c r="D117" t="s">
        <v>480</v>
      </c>
      <c r="E117" s="36">
        <v>239110970</v>
      </c>
      <c r="F117" s="36">
        <v>371656</v>
      </c>
    </row>
    <row r="118" spans="1:6" x14ac:dyDescent="0.2">
      <c r="A118">
        <v>2020</v>
      </c>
      <c r="B118" s="35" t="s">
        <v>155</v>
      </c>
      <c r="C118" s="35" t="s">
        <v>155</v>
      </c>
      <c r="D118" t="s">
        <v>481</v>
      </c>
      <c r="E118" s="36">
        <v>574640288</v>
      </c>
      <c r="F118" s="36">
        <v>1253520</v>
      </c>
    </row>
    <row r="119" spans="1:6" x14ac:dyDescent="0.2">
      <c r="A119">
        <v>2020</v>
      </c>
      <c r="B119" s="35" t="s">
        <v>156</v>
      </c>
      <c r="C119" s="35" t="s">
        <v>156</v>
      </c>
      <c r="D119" t="s">
        <v>482</v>
      </c>
      <c r="E119" s="36">
        <v>109904889</v>
      </c>
      <c r="F119" s="36">
        <v>166658</v>
      </c>
    </row>
    <row r="120" spans="1:6" x14ac:dyDescent="0.2">
      <c r="A120">
        <v>2020</v>
      </c>
      <c r="B120" s="35" t="s">
        <v>157</v>
      </c>
      <c r="C120" s="35" t="s">
        <v>157</v>
      </c>
      <c r="D120" t="s">
        <v>483</v>
      </c>
      <c r="E120" s="36">
        <v>310834988</v>
      </c>
      <c r="F120" s="36">
        <v>519849</v>
      </c>
    </row>
    <row r="121" spans="1:6" x14ac:dyDescent="0.2">
      <c r="A121">
        <v>2020</v>
      </c>
      <c r="B121" s="35" t="s">
        <v>158</v>
      </c>
      <c r="C121" s="35" t="s">
        <v>158</v>
      </c>
      <c r="D121" t="s">
        <v>484</v>
      </c>
      <c r="E121" s="36">
        <v>594056428</v>
      </c>
      <c r="F121" s="36">
        <v>1673887</v>
      </c>
    </row>
    <row r="122" spans="1:6" x14ac:dyDescent="0.2">
      <c r="A122">
        <v>2020</v>
      </c>
      <c r="B122" s="35" t="s">
        <v>159</v>
      </c>
      <c r="C122" s="35" t="s">
        <v>159</v>
      </c>
      <c r="D122" t="s">
        <v>485</v>
      </c>
      <c r="E122" s="36">
        <v>155709844</v>
      </c>
      <c r="F122" s="36">
        <v>246445</v>
      </c>
    </row>
    <row r="123" spans="1:6" x14ac:dyDescent="0.2">
      <c r="A123">
        <v>2020</v>
      </c>
      <c r="B123" s="35" t="s">
        <v>161</v>
      </c>
      <c r="C123" s="35" t="s">
        <v>161</v>
      </c>
      <c r="D123" t="s">
        <v>486</v>
      </c>
      <c r="E123" s="36">
        <v>267214397</v>
      </c>
      <c r="F123" s="36">
        <v>334127</v>
      </c>
    </row>
    <row r="124" spans="1:6" x14ac:dyDescent="0.2">
      <c r="A124">
        <v>2020</v>
      </c>
      <c r="B124" s="35" t="s">
        <v>162</v>
      </c>
      <c r="C124" s="35" t="s">
        <v>162</v>
      </c>
      <c r="D124" t="s">
        <v>511</v>
      </c>
      <c r="E124" s="36">
        <v>534447750</v>
      </c>
      <c r="F124" s="36">
        <v>1047031</v>
      </c>
    </row>
    <row r="125" spans="1:6" x14ac:dyDescent="0.2">
      <c r="A125">
        <v>2020</v>
      </c>
      <c r="B125" s="35" t="s">
        <v>163</v>
      </c>
      <c r="C125" s="35" t="s">
        <v>163</v>
      </c>
      <c r="D125" t="s">
        <v>488</v>
      </c>
      <c r="E125" s="36">
        <v>577253541</v>
      </c>
      <c r="F125" s="36">
        <v>1422903</v>
      </c>
    </row>
    <row r="126" spans="1:6" x14ac:dyDescent="0.2">
      <c r="A126">
        <v>2020</v>
      </c>
      <c r="B126" s="35" t="s">
        <v>164</v>
      </c>
      <c r="C126" s="35" t="s">
        <v>164</v>
      </c>
      <c r="D126" t="s">
        <v>489</v>
      </c>
      <c r="E126" s="36">
        <v>274052057</v>
      </c>
      <c r="F126" s="36">
        <v>455130</v>
      </c>
    </row>
    <row r="127" spans="1:6" x14ac:dyDescent="0.2">
      <c r="A127">
        <v>2020</v>
      </c>
      <c r="B127" s="35" t="s">
        <v>165</v>
      </c>
      <c r="C127" s="35" t="s">
        <v>165</v>
      </c>
      <c r="D127" t="s">
        <v>490</v>
      </c>
      <c r="E127" s="36">
        <v>225035693</v>
      </c>
      <c r="F127" s="36">
        <v>572350</v>
      </c>
    </row>
    <row r="128" spans="1:6" x14ac:dyDescent="0.2">
      <c r="A128">
        <v>2020</v>
      </c>
      <c r="B128" s="35" t="s">
        <v>166</v>
      </c>
      <c r="C128" s="35" t="s">
        <v>166</v>
      </c>
      <c r="D128" t="s">
        <v>491</v>
      </c>
      <c r="E128" s="36">
        <v>180750246</v>
      </c>
      <c r="F128" s="36">
        <v>386503</v>
      </c>
    </row>
    <row r="129" spans="1:6" x14ac:dyDescent="0.2">
      <c r="A129">
        <v>2020</v>
      </c>
      <c r="B129" s="35" t="s">
        <v>174</v>
      </c>
      <c r="C129" s="35" t="s">
        <v>174</v>
      </c>
      <c r="D129" t="s">
        <v>2</v>
      </c>
      <c r="E129" s="36">
        <v>171662122</v>
      </c>
      <c r="F129" s="36">
        <v>322696</v>
      </c>
    </row>
    <row r="130" spans="1:6" x14ac:dyDescent="0.2">
      <c r="A130">
        <v>2020</v>
      </c>
      <c r="B130" s="35" t="s">
        <v>167</v>
      </c>
      <c r="C130" s="35" t="s">
        <v>167</v>
      </c>
      <c r="D130" t="s">
        <v>493</v>
      </c>
      <c r="E130" s="36">
        <v>149659542</v>
      </c>
      <c r="F130" s="36">
        <v>207187</v>
      </c>
    </row>
    <row r="131" spans="1:6" x14ac:dyDescent="0.2">
      <c r="A131">
        <v>2020</v>
      </c>
      <c r="B131" s="35" t="s">
        <v>168</v>
      </c>
      <c r="C131" s="35" t="s">
        <v>168</v>
      </c>
      <c r="D131" t="s">
        <v>494</v>
      </c>
      <c r="E131" s="36">
        <v>368771642</v>
      </c>
      <c r="F131" s="36">
        <v>1082760</v>
      </c>
    </row>
    <row r="132" spans="1:6" x14ac:dyDescent="0.2">
      <c r="A132">
        <v>2020</v>
      </c>
      <c r="B132" s="35" t="s">
        <v>169</v>
      </c>
      <c r="C132" s="35" t="s">
        <v>169</v>
      </c>
      <c r="D132" t="s">
        <v>495</v>
      </c>
      <c r="E132" s="36">
        <v>529008573</v>
      </c>
      <c r="F132" s="36">
        <v>1231791</v>
      </c>
    </row>
    <row r="133" spans="1:6" x14ac:dyDescent="0.2">
      <c r="A133">
        <v>2020</v>
      </c>
      <c r="B133" s="35" t="s">
        <v>170</v>
      </c>
      <c r="C133" s="35" t="s">
        <v>170</v>
      </c>
      <c r="D133" t="s">
        <v>496</v>
      </c>
      <c r="E133" s="36">
        <v>262579810</v>
      </c>
      <c r="F133" s="36">
        <v>263832</v>
      </c>
    </row>
    <row r="134" spans="1:6" x14ac:dyDescent="0.2">
      <c r="A134">
        <v>2020</v>
      </c>
      <c r="B134" s="35" t="s">
        <v>171</v>
      </c>
      <c r="C134" s="35" t="s">
        <v>171</v>
      </c>
      <c r="D134" t="s">
        <v>497</v>
      </c>
      <c r="E134" s="36">
        <v>390648516</v>
      </c>
      <c r="F134" s="36">
        <v>564142</v>
      </c>
    </row>
    <row r="135" spans="1:6" x14ac:dyDescent="0.2">
      <c r="A135">
        <v>2020</v>
      </c>
      <c r="B135" s="35" t="s">
        <v>172</v>
      </c>
      <c r="C135" s="35" t="s">
        <v>172</v>
      </c>
      <c r="D135" t="s">
        <v>498</v>
      </c>
      <c r="E135" s="36">
        <v>321273289</v>
      </c>
      <c r="F135" s="36">
        <v>553958</v>
      </c>
    </row>
    <row r="136" spans="1:6" x14ac:dyDescent="0.2">
      <c r="A136">
        <v>2020</v>
      </c>
      <c r="B136" s="35" t="s">
        <v>173</v>
      </c>
      <c r="C136" s="35" t="s">
        <v>173</v>
      </c>
      <c r="D136" t="s">
        <v>499</v>
      </c>
      <c r="E136" s="36">
        <v>218264964</v>
      </c>
      <c r="F136" s="36">
        <v>441058</v>
      </c>
    </row>
    <row r="137" spans="1:6" x14ac:dyDescent="0.2">
      <c r="A137">
        <v>2020</v>
      </c>
      <c r="B137" s="35" t="s">
        <v>175</v>
      </c>
      <c r="C137" s="35" t="s">
        <v>175</v>
      </c>
      <c r="D137" t="s">
        <v>500</v>
      </c>
      <c r="E137" s="36">
        <v>575209179</v>
      </c>
      <c r="F137" s="36">
        <v>1039393</v>
      </c>
    </row>
    <row r="138" spans="1:6" x14ac:dyDescent="0.2">
      <c r="A138">
        <v>2020</v>
      </c>
      <c r="B138" s="35" t="s">
        <v>176</v>
      </c>
      <c r="C138" s="35" t="s">
        <v>176</v>
      </c>
      <c r="D138" t="s">
        <v>501</v>
      </c>
      <c r="E138" s="36">
        <v>274718354</v>
      </c>
      <c r="F138" s="36">
        <v>368937</v>
      </c>
    </row>
    <row r="139" spans="1:6" x14ac:dyDescent="0.2">
      <c r="A139">
        <v>2020</v>
      </c>
      <c r="B139" s="35" t="s">
        <v>177</v>
      </c>
      <c r="C139" s="35" t="s">
        <v>177</v>
      </c>
      <c r="D139" t="s">
        <v>502</v>
      </c>
      <c r="E139" s="36">
        <v>202018150</v>
      </c>
      <c r="F139" s="36">
        <v>599160</v>
      </c>
    </row>
    <row r="140" spans="1:6" x14ac:dyDescent="0.2">
      <c r="A140">
        <v>2020</v>
      </c>
      <c r="B140" s="35" t="s">
        <v>178</v>
      </c>
      <c r="C140" s="35" t="s">
        <v>178</v>
      </c>
      <c r="D140" t="s">
        <v>503</v>
      </c>
      <c r="E140" s="36">
        <v>479797390</v>
      </c>
      <c r="F140" s="36">
        <v>1040312</v>
      </c>
    </row>
    <row r="141" spans="1:6" x14ac:dyDescent="0.2">
      <c r="A141">
        <v>2020</v>
      </c>
      <c r="B141" s="35" t="s">
        <v>179</v>
      </c>
      <c r="C141" s="35" t="s">
        <v>179</v>
      </c>
      <c r="D141" t="s">
        <v>688</v>
      </c>
      <c r="E141" s="36">
        <v>386513660</v>
      </c>
      <c r="F141" s="36">
        <v>602117</v>
      </c>
    </row>
    <row r="142" spans="1:6" x14ac:dyDescent="0.2">
      <c r="A142">
        <v>2020</v>
      </c>
      <c r="B142" s="35" t="s">
        <v>180</v>
      </c>
      <c r="C142" s="35" t="s">
        <v>180</v>
      </c>
      <c r="D142" t="s">
        <v>504</v>
      </c>
      <c r="E142" s="36">
        <v>450017851</v>
      </c>
      <c r="F142" s="36">
        <v>1239743</v>
      </c>
    </row>
    <row r="143" spans="1:6" x14ac:dyDescent="0.2">
      <c r="A143">
        <v>2020</v>
      </c>
      <c r="B143" s="35" t="s">
        <v>181</v>
      </c>
      <c r="C143" s="35" t="s">
        <v>181</v>
      </c>
      <c r="D143" t="s">
        <v>505</v>
      </c>
      <c r="E143" s="36">
        <v>878809134</v>
      </c>
      <c r="F143" s="36">
        <v>2958003</v>
      </c>
    </row>
    <row r="144" spans="1:6" x14ac:dyDescent="0.2">
      <c r="A144">
        <v>2020</v>
      </c>
      <c r="B144" s="35" t="s">
        <v>182</v>
      </c>
      <c r="C144" s="35" t="s">
        <v>182</v>
      </c>
      <c r="D144" t="s">
        <v>506</v>
      </c>
      <c r="E144" s="36">
        <v>243372024</v>
      </c>
      <c r="F144" s="36">
        <v>736472</v>
      </c>
    </row>
    <row r="145" spans="1:6" x14ac:dyDescent="0.2">
      <c r="A145">
        <v>2020</v>
      </c>
      <c r="B145" s="35" t="s">
        <v>183</v>
      </c>
      <c r="C145" s="35" t="s">
        <v>183</v>
      </c>
      <c r="D145" t="s">
        <v>507</v>
      </c>
      <c r="E145" s="36">
        <v>6318955710</v>
      </c>
      <c r="F145" s="36">
        <v>12054697</v>
      </c>
    </row>
    <row r="146" spans="1:6" x14ac:dyDescent="0.2">
      <c r="A146">
        <v>2020</v>
      </c>
      <c r="B146" s="35" t="s">
        <v>184</v>
      </c>
      <c r="C146" s="35" t="s">
        <v>184</v>
      </c>
      <c r="D146" t="s">
        <v>508</v>
      </c>
      <c r="E146" s="36">
        <v>363140192</v>
      </c>
      <c r="F146" s="36">
        <v>912980</v>
      </c>
    </row>
    <row r="147" spans="1:6" x14ac:dyDescent="0.2">
      <c r="A147">
        <v>2020</v>
      </c>
      <c r="B147" s="35" t="s">
        <v>185</v>
      </c>
      <c r="C147" s="35" t="s">
        <v>185</v>
      </c>
      <c r="D147" t="s">
        <v>509</v>
      </c>
      <c r="E147" s="36">
        <v>166370259</v>
      </c>
      <c r="F147" s="36">
        <v>479897</v>
      </c>
    </row>
    <row r="148" spans="1:6" x14ac:dyDescent="0.2">
      <c r="A148">
        <v>2020</v>
      </c>
      <c r="B148" s="35" t="s">
        <v>186</v>
      </c>
      <c r="C148" s="35" t="s">
        <v>186</v>
      </c>
      <c r="D148" t="s">
        <v>510</v>
      </c>
      <c r="E148" s="36">
        <v>152315138</v>
      </c>
      <c r="F148" s="36">
        <v>367528</v>
      </c>
    </row>
    <row r="149" spans="1:6" x14ac:dyDescent="0.2">
      <c r="A149">
        <v>2020</v>
      </c>
      <c r="B149" s="35" t="s">
        <v>187</v>
      </c>
      <c r="C149" s="35" t="s">
        <v>187</v>
      </c>
      <c r="D149" t="s">
        <v>512</v>
      </c>
      <c r="E149" s="36">
        <v>300363221</v>
      </c>
      <c r="F149" s="36">
        <v>781930</v>
      </c>
    </row>
    <row r="150" spans="1:6" x14ac:dyDescent="0.2">
      <c r="A150">
        <v>2020</v>
      </c>
      <c r="B150" s="35" t="s">
        <v>188</v>
      </c>
      <c r="C150" s="35" t="s">
        <v>188</v>
      </c>
      <c r="D150" t="s">
        <v>513</v>
      </c>
      <c r="E150" s="36">
        <v>2282945325</v>
      </c>
      <c r="F150" s="36">
        <v>5919720</v>
      </c>
    </row>
    <row r="151" spans="1:6" x14ac:dyDescent="0.2">
      <c r="A151">
        <v>2020</v>
      </c>
      <c r="B151" s="35" t="s">
        <v>189</v>
      </c>
      <c r="C151" s="35" t="s">
        <v>189</v>
      </c>
      <c r="D151" t="s">
        <v>514</v>
      </c>
      <c r="E151" s="36">
        <v>397845801</v>
      </c>
      <c r="F151" s="36">
        <v>1707498</v>
      </c>
    </row>
    <row r="152" spans="1:6" x14ac:dyDescent="0.2">
      <c r="A152">
        <v>2020</v>
      </c>
      <c r="B152" s="35" t="s">
        <v>190</v>
      </c>
      <c r="C152" s="35" t="s">
        <v>190</v>
      </c>
      <c r="D152" t="s">
        <v>515</v>
      </c>
      <c r="E152" s="36">
        <v>185934117</v>
      </c>
      <c r="F152" s="36">
        <v>302003</v>
      </c>
    </row>
    <row r="153" spans="1:6" x14ac:dyDescent="0.2">
      <c r="A153">
        <v>2020</v>
      </c>
      <c r="B153" s="35" t="s">
        <v>191</v>
      </c>
      <c r="C153" s="35" t="s">
        <v>191</v>
      </c>
      <c r="D153" t="s">
        <v>516</v>
      </c>
      <c r="E153" s="36">
        <v>200513217</v>
      </c>
      <c r="F153" s="36">
        <v>382083</v>
      </c>
    </row>
    <row r="154" spans="1:6" x14ac:dyDescent="0.2">
      <c r="A154">
        <v>2020</v>
      </c>
      <c r="B154" s="35" t="s">
        <v>192</v>
      </c>
      <c r="C154" s="35" t="s">
        <v>192</v>
      </c>
      <c r="D154" t="s">
        <v>517</v>
      </c>
      <c r="E154" s="36">
        <v>421463794</v>
      </c>
      <c r="F154" s="36">
        <v>1539940</v>
      </c>
    </row>
    <row r="155" spans="1:6" x14ac:dyDescent="0.2">
      <c r="A155">
        <v>2020</v>
      </c>
      <c r="B155" s="35" t="s">
        <v>193</v>
      </c>
      <c r="C155" s="35" t="s">
        <v>193</v>
      </c>
      <c r="D155" t="s">
        <v>518</v>
      </c>
      <c r="E155" s="36">
        <v>274401022</v>
      </c>
      <c r="F155" s="36">
        <v>524953</v>
      </c>
    </row>
    <row r="156" spans="1:6" x14ac:dyDescent="0.2">
      <c r="A156">
        <v>2020</v>
      </c>
      <c r="B156" s="35" t="s">
        <v>194</v>
      </c>
      <c r="C156" s="35" t="s">
        <v>194</v>
      </c>
      <c r="D156" t="s">
        <v>519</v>
      </c>
      <c r="E156" s="36">
        <v>87829782</v>
      </c>
      <c r="F156" s="36">
        <v>290182</v>
      </c>
    </row>
    <row r="157" spans="1:6" x14ac:dyDescent="0.2">
      <c r="A157">
        <v>2020</v>
      </c>
      <c r="B157" s="35" t="s">
        <v>195</v>
      </c>
      <c r="C157" s="35" t="s">
        <v>195</v>
      </c>
      <c r="D157" t="s">
        <v>520</v>
      </c>
      <c r="E157" s="36">
        <v>175743128</v>
      </c>
      <c r="F157" s="36">
        <v>234590</v>
      </c>
    </row>
    <row r="158" spans="1:6" x14ac:dyDescent="0.2">
      <c r="A158">
        <v>2020</v>
      </c>
      <c r="B158" s="35" t="s">
        <v>196</v>
      </c>
      <c r="C158" s="35" t="s">
        <v>196</v>
      </c>
      <c r="D158" t="s">
        <v>521</v>
      </c>
      <c r="E158" s="36">
        <v>234405986</v>
      </c>
      <c r="F158" s="36">
        <v>521910</v>
      </c>
    </row>
    <row r="159" spans="1:6" x14ac:dyDescent="0.2">
      <c r="A159">
        <v>2020</v>
      </c>
      <c r="B159" s="35" t="s">
        <v>197</v>
      </c>
      <c r="C159" s="35" t="s">
        <v>197</v>
      </c>
      <c r="D159" t="s">
        <v>523</v>
      </c>
      <c r="E159" s="36">
        <v>883932156</v>
      </c>
      <c r="F159" s="36">
        <v>1990488</v>
      </c>
    </row>
    <row r="160" spans="1:6" x14ac:dyDescent="0.2">
      <c r="A160">
        <v>2020</v>
      </c>
      <c r="B160" s="35" t="s">
        <v>198</v>
      </c>
      <c r="C160" s="35" t="s">
        <v>198</v>
      </c>
      <c r="D160" t="s">
        <v>524</v>
      </c>
      <c r="E160" s="36">
        <v>167496895</v>
      </c>
      <c r="F160" s="36">
        <v>391541</v>
      </c>
    </row>
    <row r="161" spans="1:6" x14ac:dyDescent="0.2">
      <c r="A161">
        <v>2020</v>
      </c>
      <c r="B161" s="35" t="s">
        <v>199</v>
      </c>
      <c r="C161" s="35" t="s">
        <v>199</v>
      </c>
      <c r="D161" t="s">
        <v>525</v>
      </c>
      <c r="E161" s="36">
        <v>1324897712</v>
      </c>
      <c r="F161" s="36">
        <v>2221981</v>
      </c>
    </row>
    <row r="162" spans="1:6" x14ac:dyDescent="0.2">
      <c r="A162">
        <v>2020</v>
      </c>
      <c r="B162" s="35" t="s">
        <v>200</v>
      </c>
      <c r="C162" s="35" t="s">
        <v>200</v>
      </c>
      <c r="D162" t="s">
        <v>527</v>
      </c>
      <c r="E162" s="36">
        <v>2183750380</v>
      </c>
      <c r="F162" s="36">
        <v>6283645</v>
      </c>
    </row>
    <row r="163" spans="1:6" x14ac:dyDescent="0.2">
      <c r="A163">
        <v>2020</v>
      </c>
      <c r="B163" s="35" t="s">
        <v>201</v>
      </c>
      <c r="C163" s="35" t="s">
        <v>201</v>
      </c>
      <c r="D163" t="s">
        <v>528</v>
      </c>
      <c r="E163" s="36">
        <v>175686921</v>
      </c>
      <c r="F163" s="36">
        <v>521597</v>
      </c>
    </row>
    <row r="164" spans="1:6" x14ac:dyDescent="0.2">
      <c r="A164">
        <v>2020</v>
      </c>
      <c r="B164" s="35" t="s">
        <v>202</v>
      </c>
      <c r="C164" s="35" t="s">
        <v>202</v>
      </c>
      <c r="D164" t="s">
        <v>529</v>
      </c>
      <c r="E164" s="36">
        <v>189409165</v>
      </c>
      <c r="F164" s="36">
        <v>487033</v>
      </c>
    </row>
    <row r="165" spans="1:6" x14ac:dyDescent="0.2">
      <c r="A165">
        <v>2020</v>
      </c>
      <c r="B165" s="35" t="s">
        <v>203</v>
      </c>
      <c r="C165" s="35" t="s">
        <v>203</v>
      </c>
      <c r="D165" t="s">
        <v>530</v>
      </c>
      <c r="E165" s="36">
        <v>154832170</v>
      </c>
      <c r="F165" s="36">
        <v>315275</v>
      </c>
    </row>
    <row r="166" spans="1:6" x14ac:dyDescent="0.2">
      <c r="A166">
        <v>2020</v>
      </c>
      <c r="B166" s="35" t="s">
        <v>204</v>
      </c>
      <c r="C166" s="35" t="s">
        <v>204</v>
      </c>
      <c r="D166" t="s">
        <v>531</v>
      </c>
      <c r="E166" s="36">
        <v>288355467</v>
      </c>
      <c r="F166" s="36">
        <v>625487</v>
      </c>
    </row>
    <row r="167" spans="1:6" x14ac:dyDescent="0.2">
      <c r="A167">
        <v>2020</v>
      </c>
      <c r="B167" s="35" t="s">
        <v>205</v>
      </c>
      <c r="C167" s="35" t="s">
        <v>205</v>
      </c>
      <c r="D167" t="s">
        <v>532</v>
      </c>
      <c r="E167" s="36">
        <v>204654653</v>
      </c>
      <c r="F167" s="36">
        <v>151705</v>
      </c>
    </row>
    <row r="168" spans="1:6" x14ac:dyDescent="0.2">
      <c r="A168">
        <v>2020</v>
      </c>
      <c r="B168" s="35" t="s">
        <v>206</v>
      </c>
      <c r="C168" s="35" t="s">
        <v>206</v>
      </c>
      <c r="D168" t="s">
        <v>533</v>
      </c>
      <c r="E168" s="36">
        <v>211615448</v>
      </c>
      <c r="F168" s="36">
        <v>409557</v>
      </c>
    </row>
    <row r="169" spans="1:6" x14ac:dyDescent="0.2">
      <c r="A169">
        <v>2020</v>
      </c>
      <c r="B169" s="35" t="s">
        <v>219</v>
      </c>
      <c r="C169" s="35" t="s">
        <v>219</v>
      </c>
      <c r="D169" t="s">
        <v>689</v>
      </c>
      <c r="E169" s="36">
        <v>273971149</v>
      </c>
      <c r="F169" s="36">
        <v>674649</v>
      </c>
    </row>
    <row r="170" spans="1:6" x14ac:dyDescent="0.2">
      <c r="A170">
        <v>2020</v>
      </c>
      <c r="B170" s="35" t="s">
        <v>207</v>
      </c>
      <c r="C170" s="35" t="s">
        <v>207</v>
      </c>
      <c r="D170" t="s">
        <v>534</v>
      </c>
      <c r="E170" s="36">
        <v>146138541</v>
      </c>
      <c r="F170" s="36">
        <v>565253</v>
      </c>
    </row>
    <row r="171" spans="1:6" x14ac:dyDescent="0.2">
      <c r="A171">
        <v>2020</v>
      </c>
      <c r="B171" s="35" t="s">
        <v>208</v>
      </c>
      <c r="C171" s="35" t="s">
        <v>208</v>
      </c>
      <c r="D171" t="s">
        <v>536</v>
      </c>
      <c r="E171" s="36">
        <v>383852317</v>
      </c>
      <c r="F171" s="36">
        <v>545046</v>
      </c>
    </row>
    <row r="172" spans="1:6" x14ac:dyDescent="0.2">
      <c r="A172">
        <v>2020</v>
      </c>
      <c r="B172" s="35" t="s">
        <v>209</v>
      </c>
      <c r="C172" s="35" t="s">
        <v>209</v>
      </c>
      <c r="D172" t="s">
        <v>537</v>
      </c>
      <c r="E172" s="36">
        <v>369375467</v>
      </c>
      <c r="F172" s="36">
        <v>533327</v>
      </c>
    </row>
    <row r="173" spans="1:6" x14ac:dyDescent="0.2">
      <c r="A173">
        <v>2020</v>
      </c>
      <c r="B173" s="35" t="s">
        <v>210</v>
      </c>
      <c r="C173" s="35" t="s">
        <v>210</v>
      </c>
      <c r="D173" t="s">
        <v>538</v>
      </c>
      <c r="E173" s="36">
        <v>419237055</v>
      </c>
      <c r="F173" s="36">
        <v>1251642</v>
      </c>
    </row>
    <row r="174" spans="1:6" x14ac:dyDescent="0.2">
      <c r="A174">
        <v>2020</v>
      </c>
      <c r="B174" s="35" t="s">
        <v>211</v>
      </c>
      <c r="C174" s="35" t="s">
        <v>211</v>
      </c>
      <c r="D174" t="s">
        <v>539</v>
      </c>
      <c r="E174" s="36">
        <v>357308285</v>
      </c>
      <c r="F174" s="36">
        <v>596626</v>
      </c>
    </row>
    <row r="175" spans="1:6" x14ac:dyDescent="0.2">
      <c r="A175">
        <v>2020</v>
      </c>
      <c r="B175" s="35" t="s">
        <v>212</v>
      </c>
      <c r="C175" s="35" t="s">
        <v>212</v>
      </c>
      <c r="D175" t="s">
        <v>540</v>
      </c>
      <c r="E175" s="36">
        <v>340651701</v>
      </c>
      <c r="F175" s="36">
        <v>375813</v>
      </c>
    </row>
    <row r="176" spans="1:6" x14ac:dyDescent="0.2">
      <c r="A176">
        <v>2020</v>
      </c>
      <c r="B176" s="35" t="s">
        <v>213</v>
      </c>
      <c r="C176" s="35" t="s">
        <v>213</v>
      </c>
      <c r="D176" t="s">
        <v>541</v>
      </c>
      <c r="E176" s="36">
        <v>461650405</v>
      </c>
      <c r="F176" s="36">
        <v>1639712</v>
      </c>
    </row>
    <row r="177" spans="1:6" x14ac:dyDescent="0.2">
      <c r="A177">
        <v>2020</v>
      </c>
      <c r="B177" s="35" t="s">
        <v>214</v>
      </c>
      <c r="C177" s="35" t="s">
        <v>214</v>
      </c>
      <c r="D177" t="s">
        <v>542</v>
      </c>
      <c r="E177" s="36">
        <v>1097933441</v>
      </c>
      <c r="F177" s="36">
        <v>4751315</v>
      </c>
    </row>
    <row r="178" spans="1:6" x14ac:dyDescent="0.2">
      <c r="A178">
        <v>2020</v>
      </c>
      <c r="B178" s="35" t="s">
        <v>215</v>
      </c>
      <c r="C178" s="35" t="s">
        <v>215</v>
      </c>
      <c r="D178" t="s">
        <v>543</v>
      </c>
      <c r="E178" s="36">
        <v>178003004</v>
      </c>
      <c r="F178" s="36">
        <v>435528</v>
      </c>
    </row>
    <row r="179" spans="1:6" x14ac:dyDescent="0.2">
      <c r="A179">
        <v>2020</v>
      </c>
      <c r="B179" s="35" t="s">
        <v>216</v>
      </c>
      <c r="C179" s="35" t="s">
        <v>216</v>
      </c>
      <c r="D179" t="s">
        <v>544</v>
      </c>
      <c r="E179" s="36">
        <v>1329674914</v>
      </c>
      <c r="F179" s="36">
        <v>3203907</v>
      </c>
    </row>
    <row r="180" spans="1:6" x14ac:dyDescent="0.2">
      <c r="A180">
        <v>2020</v>
      </c>
      <c r="B180" s="35" t="s">
        <v>217</v>
      </c>
      <c r="C180" s="35" t="s">
        <v>217</v>
      </c>
      <c r="D180" t="s">
        <v>546</v>
      </c>
      <c r="E180" s="36">
        <v>330863583</v>
      </c>
      <c r="F180" s="36">
        <v>683625</v>
      </c>
    </row>
    <row r="181" spans="1:6" x14ac:dyDescent="0.2">
      <c r="A181">
        <v>2020</v>
      </c>
      <c r="B181" s="35" t="s">
        <v>218</v>
      </c>
      <c r="C181" s="35" t="s">
        <v>218</v>
      </c>
      <c r="D181" t="s">
        <v>547</v>
      </c>
      <c r="E181" s="36">
        <v>77970972</v>
      </c>
      <c r="F181" s="36">
        <v>303538</v>
      </c>
    </row>
    <row r="182" spans="1:6" x14ac:dyDescent="0.2">
      <c r="A182">
        <v>2020</v>
      </c>
      <c r="B182" s="35" t="s">
        <v>221</v>
      </c>
      <c r="C182" s="35" t="s">
        <v>221</v>
      </c>
      <c r="D182" t="s">
        <v>549</v>
      </c>
      <c r="E182" s="36">
        <v>496762819</v>
      </c>
      <c r="F182" s="36">
        <v>1098507</v>
      </c>
    </row>
    <row r="183" spans="1:6" x14ac:dyDescent="0.2">
      <c r="A183">
        <v>2020</v>
      </c>
      <c r="B183" s="35" t="s">
        <v>220</v>
      </c>
      <c r="C183" s="35" t="s">
        <v>220</v>
      </c>
      <c r="D183" t="s">
        <v>548</v>
      </c>
      <c r="E183" s="36">
        <v>271151883</v>
      </c>
      <c r="F183" s="36">
        <v>483729</v>
      </c>
    </row>
    <row r="184" spans="1:6" x14ac:dyDescent="0.2">
      <c r="A184">
        <v>2020</v>
      </c>
      <c r="B184" s="35" t="s">
        <v>222</v>
      </c>
      <c r="C184" s="35" t="s">
        <v>222</v>
      </c>
      <c r="D184" t="s">
        <v>550</v>
      </c>
      <c r="E184" s="36">
        <v>296888775</v>
      </c>
      <c r="F184" s="36">
        <v>719583</v>
      </c>
    </row>
    <row r="185" spans="1:6" x14ac:dyDescent="0.2">
      <c r="A185">
        <v>2020</v>
      </c>
      <c r="B185" s="35" t="s">
        <v>223</v>
      </c>
      <c r="C185" s="35" t="s">
        <v>223</v>
      </c>
      <c r="D185" t="s">
        <v>545</v>
      </c>
      <c r="E185" s="36">
        <v>648735184</v>
      </c>
      <c r="F185" s="36">
        <v>1243242</v>
      </c>
    </row>
    <row r="186" spans="1:6" x14ac:dyDescent="0.2">
      <c r="A186">
        <v>2020</v>
      </c>
      <c r="B186" s="35" t="s">
        <v>224</v>
      </c>
      <c r="C186" s="35" t="s">
        <v>224</v>
      </c>
      <c r="D186" t="s">
        <v>551</v>
      </c>
      <c r="E186" s="36">
        <v>305827544</v>
      </c>
      <c r="F186" s="36">
        <v>426168</v>
      </c>
    </row>
    <row r="187" spans="1:6" x14ac:dyDescent="0.2">
      <c r="A187">
        <v>2020</v>
      </c>
      <c r="B187" s="35" t="s">
        <v>225</v>
      </c>
      <c r="C187" s="35" t="s">
        <v>225</v>
      </c>
      <c r="D187" t="s">
        <v>552</v>
      </c>
      <c r="E187" s="36">
        <v>385693418</v>
      </c>
      <c r="F187" s="36">
        <v>837541</v>
      </c>
    </row>
    <row r="188" spans="1:6" x14ac:dyDescent="0.2">
      <c r="A188">
        <v>2020</v>
      </c>
      <c r="B188" s="35" t="s">
        <v>226</v>
      </c>
      <c r="C188" s="35" t="s">
        <v>226</v>
      </c>
      <c r="D188" t="s">
        <v>553</v>
      </c>
      <c r="E188" s="36">
        <v>108325422</v>
      </c>
      <c r="F188" s="36">
        <v>315201</v>
      </c>
    </row>
    <row r="189" spans="1:6" x14ac:dyDescent="0.2">
      <c r="A189">
        <v>2020</v>
      </c>
      <c r="B189" s="35" t="s">
        <v>227</v>
      </c>
      <c r="C189" s="35" t="s">
        <v>227</v>
      </c>
      <c r="D189" t="s">
        <v>554</v>
      </c>
      <c r="E189" s="36">
        <v>96636702</v>
      </c>
      <c r="F189" s="36">
        <v>233002</v>
      </c>
    </row>
    <row r="190" spans="1:6" x14ac:dyDescent="0.2">
      <c r="A190">
        <v>2020</v>
      </c>
      <c r="B190" s="35" t="s">
        <v>228</v>
      </c>
      <c r="C190" s="35" t="s">
        <v>228</v>
      </c>
      <c r="D190" t="s">
        <v>555</v>
      </c>
      <c r="E190" s="36">
        <v>70408068</v>
      </c>
      <c r="F190" s="36">
        <v>184040</v>
      </c>
    </row>
    <row r="191" spans="1:6" x14ac:dyDescent="0.2">
      <c r="A191">
        <v>2020</v>
      </c>
      <c r="B191" s="35" t="s">
        <v>229</v>
      </c>
      <c r="C191" s="35" t="s">
        <v>229</v>
      </c>
      <c r="D191" t="s">
        <v>556</v>
      </c>
      <c r="E191" s="36">
        <v>66300220</v>
      </c>
      <c r="F191" s="36">
        <v>201987</v>
      </c>
    </row>
    <row r="192" spans="1:6" x14ac:dyDescent="0.2">
      <c r="A192">
        <v>2020</v>
      </c>
      <c r="B192" s="35" t="s">
        <v>230</v>
      </c>
      <c r="C192" s="35" t="s">
        <v>230</v>
      </c>
      <c r="D192" t="s">
        <v>557</v>
      </c>
      <c r="E192" s="36">
        <v>282338484</v>
      </c>
      <c r="F192" s="36">
        <v>539183</v>
      </c>
    </row>
    <row r="193" spans="1:6" x14ac:dyDescent="0.2">
      <c r="A193">
        <v>2020</v>
      </c>
      <c r="B193" s="35" t="s">
        <v>231</v>
      </c>
      <c r="C193" s="35" t="s">
        <v>231</v>
      </c>
      <c r="D193" t="s">
        <v>558</v>
      </c>
      <c r="E193" s="36">
        <v>583131393</v>
      </c>
      <c r="F193" s="36">
        <v>1676668</v>
      </c>
    </row>
    <row r="194" spans="1:6" x14ac:dyDescent="0.2">
      <c r="A194">
        <v>2020</v>
      </c>
      <c r="B194" s="35" t="s">
        <v>232</v>
      </c>
      <c r="C194" s="35" t="s">
        <v>232</v>
      </c>
      <c r="D194" t="s">
        <v>559</v>
      </c>
      <c r="E194" s="36">
        <v>310905047</v>
      </c>
      <c r="F194" s="36">
        <v>901061</v>
      </c>
    </row>
    <row r="195" spans="1:6" x14ac:dyDescent="0.2">
      <c r="A195">
        <v>2020</v>
      </c>
      <c r="B195" s="35" t="s">
        <v>233</v>
      </c>
      <c r="C195" s="35" t="s">
        <v>233</v>
      </c>
      <c r="D195" t="s">
        <v>560</v>
      </c>
      <c r="E195" s="36">
        <v>76762214</v>
      </c>
      <c r="F195" s="36">
        <v>212070</v>
      </c>
    </row>
    <row r="196" spans="1:6" x14ac:dyDescent="0.2">
      <c r="A196">
        <v>2020</v>
      </c>
      <c r="B196" s="35" t="s">
        <v>234</v>
      </c>
      <c r="C196" s="35" t="s">
        <v>234</v>
      </c>
      <c r="D196" t="s">
        <v>561</v>
      </c>
      <c r="E196" s="36">
        <v>1329622680</v>
      </c>
      <c r="F196" s="36">
        <v>4316703</v>
      </c>
    </row>
    <row r="197" spans="1:6" x14ac:dyDescent="0.2">
      <c r="A197">
        <v>2020</v>
      </c>
      <c r="B197" s="35" t="s">
        <v>235</v>
      </c>
      <c r="C197" s="35" t="s">
        <v>235</v>
      </c>
      <c r="D197" t="s">
        <v>562</v>
      </c>
      <c r="E197" s="36">
        <v>259909474</v>
      </c>
      <c r="F197" s="36">
        <v>525767</v>
      </c>
    </row>
    <row r="198" spans="1:6" x14ac:dyDescent="0.2">
      <c r="A198">
        <v>2020</v>
      </c>
      <c r="B198" s="35" t="s">
        <v>236</v>
      </c>
      <c r="C198" s="35" t="s">
        <v>236</v>
      </c>
      <c r="D198" t="s">
        <v>563</v>
      </c>
      <c r="E198" s="36">
        <v>479699490</v>
      </c>
      <c r="F198" s="36">
        <v>1279648</v>
      </c>
    </row>
    <row r="199" spans="1:6" x14ac:dyDescent="0.2">
      <c r="A199">
        <v>2020</v>
      </c>
      <c r="B199" s="35" t="s">
        <v>237</v>
      </c>
      <c r="C199" s="35" t="s">
        <v>237</v>
      </c>
      <c r="D199" t="s">
        <v>565</v>
      </c>
      <c r="E199" s="36">
        <v>504081830</v>
      </c>
      <c r="F199" s="36">
        <v>821832</v>
      </c>
    </row>
    <row r="200" spans="1:6" x14ac:dyDescent="0.2">
      <c r="A200">
        <v>2020</v>
      </c>
      <c r="B200" s="35" t="s">
        <v>238</v>
      </c>
      <c r="C200" s="35" t="s">
        <v>238</v>
      </c>
      <c r="D200" t="s">
        <v>566</v>
      </c>
      <c r="E200" s="36">
        <v>127600922</v>
      </c>
      <c r="F200" s="36">
        <v>423555</v>
      </c>
    </row>
    <row r="201" spans="1:6" x14ac:dyDescent="0.2">
      <c r="A201">
        <v>2020</v>
      </c>
      <c r="B201" s="35" t="s">
        <v>239</v>
      </c>
      <c r="C201" s="35" t="s">
        <v>239</v>
      </c>
      <c r="D201" t="s">
        <v>564</v>
      </c>
      <c r="E201" s="36">
        <v>288177816</v>
      </c>
      <c r="F201" s="36">
        <v>375092</v>
      </c>
    </row>
    <row r="202" spans="1:6" x14ac:dyDescent="0.2">
      <c r="A202">
        <v>2020</v>
      </c>
      <c r="B202" s="35" t="s">
        <v>240</v>
      </c>
      <c r="C202" s="35" t="s">
        <v>240</v>
      </c>
      <c r="D202" t="s">
        <v>567</v>
      </c>
      <c r="E202" s="36">
        <v>760277119</v>
      </c>
      <c r="F202" s="36">
        <v>2631126</v>
      </c>
    </row>
    <row r="203" spans="1:6" x14ac:dyDescent="0.2">
      <c r="A203">
        <v>2020</v>
      </c>
      <c r="B203" s="35" t="s">
        <v>241</v>
      </c>
      <c r="C203" s="35" t="s">
        <v>241</v>
      </c>
      <c r="D203" t="s">
        <v>487</v>
      </c>
      <c r="E203" s="36">
        <v>277989133</v>
      </c>
      <c r="F203" s="36">
        <v>563187</v>
      </c>
    </row>
    <row r="204" spans="1:6" x14ac:dyDescent="0.2">
      <c r="A204">
        <v>2020</v>
      </c>
      <c r="B204" s="35" t="s">
        <v>242</v>
      </c>
      <c r="C204" s="35" t="s">
        <v>242</v>
      </c>
      <c r="D204" t="s">
        <v>382</v>
      </c>
      <c r="E204" s="36">
        <v>264786391</v>
      </c>
      <c r="F204" s="36">
        <v>500423</v>
      </c>
    </row>
    <row r="205" spans="1:6" x14ac:dyDescent="0.2">
      <c r="A205">
        <v>2020</v>
      </c>
      <c r="B205" s="35" t="s">
        <v>243</v>
      </c>
      <c r="C205" s="35" t="s">
        <v>243</v>
      </c>
      <c r="D205" t="s">
        <v>526</v>
      </c>
      <c r="E205" s="36">
        <v>365508831</v>
      </c>
      <c r="F205" s="36">
        <v>678590</v>
      </c>
    </row>
    <row r="206" spans="1:6" x14ac:dyDescent="0.2">
      <c r="A206">
        <v>2020</v>
      </c>
      <c r="B206" s="35" t="s">
        <v>244</v>
      </c>
      <c r="C206" s="35" t="s">
        <v>244</v>
      </c>
      <c r="D206" t="s">
        <v>690</v>
      </c>
      <c r="E206" s="36">
        <v>466990235</v>
      </c>
      <c r="F206" s="36">
        <v>1052674</v>
      </c>
    </row>
    <row r="207" spans="1:6" x14ac:dyDescent="0.2">
      <c r="A207">
        <v>2020</v>
      </c>
      <c r="B207" s="35" t="s">
        <v>245</v>
      </c>
      <c r="C207" s="35" t="s">
        <v>245</v>
      </c>
      <c r="D207" t="s">
        <v>407</v>
      </c>
      <c r="E207" s="36">
        <v>334183412</v>
      </c>
      <c r="F207" s="36">
        <v>399903</v>
      </c>
    </row>
    <row r="208" spans="1:6" x14ac:dyDescent="0.2">
      <c r="A208">
        <v>2020</v>
      </c>
      <c r="B208" s="35" t="s">
        <v>246</v>
      </c>
      <c r="C208" s="35" t="s">
        <v>246</v>
      </c>
      <c r="D208" t="s">
        <v>572</v>
      </c>
      <c r="E208" s="36">
        <v>259012669</v>
      </c>
      <c r="F208" s="36">
        <v>264161</v>
      </c>
    </row>
    <row r="209" spans="1:6" x14ac:dyDescent="0.2">
      <c r="A209">
        <v>2020</v>
      </c>
      <c r="B209" s="35" t="s">
        <v>247</v>
      </c>
      <c r="C209" s="35" t="s">
        <v>247</v>
      </c>
      <c r="D209" t="s">
        <v>571</v>
      </c>
      <c r="E209" s="36">
        <v>237384999</v>
      </c>
      <c r="F209" s="36">
        <v>522338</v>
      </c>
    </row>
    <row r="210" spans="1:6" x14ac:dyDescent="0.2">
      <c r="A210">
        <v>2020</v>
      </c>
      <c r="B210" s="35" t="s">
        <v>248</v>
      </c>
      <c r="C210" s="35" t="s">
        <v>248</v>
      </c>
      <c r="D210" t="s">
        <v>570</v>
      </c>
      <c r="E210" s="36">
        <v>264016155</v>
      </c>
      <c r="F210" s="36">
        <v>396797</v>
      </c>
    </row>
    <row r="211" spans="1:6" x14ac:dyDescent="0.2">
      <c r="A211">
        <v>2020</v>
      </c>
      <c r="B211" s="35" t="s">
        <v>249</v>
      </c>
      <c r="C211" s="35" t="s">
        <v>249</v>
      </c>
      <c r="D211" t="s">
        <v>573</v>
      </c>
      <c r="E211" s="36">
        <v>441011857</v>
      </c>
      <c r="F211" s="36">
        <v>1385852</v>
      </c>
    </row>
    <row r="212" spans="1:6" x14ac:dyDescent="0.2">
      <c r="A212">
        <v>2020</v>
      </c>
      <c r="B212" s="35" t="s">
        <v>250</v>
      </c>
      <c r="C212" s="35" t="s">
        <v>250</v>
      </c>
      <c r="D212" t="s">
        <v>574</v>
      </c>
      <c r="E212" s="36">
        <v>1176690645</v>
      </c>
      <c r="F212" s="36">
        <v>2588863</v>
      </c>
    </row>
    <row r="213" spans="1:6" x14ac:dyDescent="0.2">
      <c r="A213">
        <v>2020</v>
      </c>
      <c r="B213" s="35" t="s">
        <v>251</v>
      </c>
      <c r="C213" s="35" t="s">
        <v>251</v>
      </c>
      <c r="D213" t="s">
        <v>575</v>
      </c>
      <c r="E213" s="36">
        <v>214788777</v>
      </c>
      <c r="F213" s="36">
        <v>394337</v>
      </c>
    </row>
    <row r="214" spans="1:6" x14ac:dyDescent="0.2">
      <c r="A214">
        <v>2020</v>
      </c>
      <c r="B214" s="35" t="s">
        <v>252</v>
      </c>
      <c r="C214" s="35" t="s">
        <v>252</v>
      </c>
      <c r="D214" t="s">
        <v>388</v>
      </c>
      <c r="E214" s="36">
        <v>362264358</v>
      </c>
      <c r="F214" s="36">
        <v>368440</v>
      </c>
    </row>
    <row r="215" spans="1:6" x14ac:dyDescent="0.2">
      <c r="A215">
        <v>2020</v>
      </c>
      <c r="B215" s="35" t="s">
        <v>253</v>
      </c>
      <c r="C215" s="35" t="s">
        <v>253</v>
      </c>
      <c r="D215" t="s">
        <v>569</v>
      </c>
      <c r="E215" s="36">
        <v>231188679</v>
      </c>
      <c r="F215" s="36">
        <v>431462</v>
      </c>
    </row>
    <row r="216" spans="1:6" x14ac:dyDescent="0.2">
      <c r="A216">
        <v>2020</v>
      </c>
      <c r="B216" s="35" t="s">
        <v>254</v>
      </c>
      <c r="C216" s="35" t="s">
        <v>254</v>
      </c>
      <c r="D216" t="s">
        <v>576</v>
      </c>
      <c r="E216" s="36">
        <v>242000335</v>
      </c>
      <c r="F216" s="36">
        <v>445245</v>
      </c>
    </row>
    <row r="217" spans="1:6" x14ac:dyDescent="0.2">
      <c r="A217">
        <v>2020</v>
      </c>
      <c r="B217" s="35" t="s">
        <v>255</v>
      </c>
      <c r="C217" s="35" t="s">
        <v>255</v>
      </c>
      <c r="D217" t="s">
        <v>577</v>
      </c>
      <c r="E217" s="36">
        <v>591267892</v>
      </c>
      <c r="F217" s="36">
        <v>2516591</v>
      </c>
    </row>
    <row r="218" spans="1:6" x14ac:dyDescent="0.2">
      <c r="A218">
        <v>2020</v>
      </c>
      <c r="B218" s="35" t="s">
        <v>256</v>
      </c>
      <c r="C218" s="35" t="s">
        <v>256</v>
      </c>
      <c r="D218" t="s">
        <v>691</v>
      </c>
      <c r="E218" s="36">
        <v>454628278</v>
      </c>
      <c r="F218" s="36">
        <v>831599</v>
      </c>
    </row>
    <row r="219" spans="1:6" x14ac:dyDescent="0.2">
      <c r="A219">
        <v>2020</v>
      </c>
      <c r="B219" s="35" t="s">
        <v>257</v>
      </c>
      <c r="C219" s="35" t="s">
        <v>257</v>
      </c>
      <c r="D219" t="s">
        <v>579</v>
      </c>
      <c r="E219" s="36">
        <v>333074523</v>
      </c>
      <c r="F219" s="36">
        <v>1212587</v>
      </c>
    </row>
    <row r="220" spans="1:6" x14ac:dyDescent="0.2">
      <c r="A220">
        <v>2020</v>
      </c>
      <c r="B220" s="35" t="s">
        <v>258</v>
      </c>
      <c r="C220" s="35" t="s">
        <v>258</v>
      </c>
      <c r="D220" t="s">
        <v>580</v>
      </c>
      <c r="E220" s="36">
        <v>275239703</v>
      </c>
      <c r="F220" s="36">
        <v>517075</v>
      </c>
    </row>
    <row r="221" spans="1:6" x14ac:dyDescent="0.2">
      <c r="A221">
        <v>2020</v>
      </c>
      <c r="B221" s="35" t="s">
        <v>259</v>
      </c>
      <c r="C221" s="35" t="s">
        <v>259</v>
      </c>
      <c r="D221" t="s">
        <v>581</v>
      </c>
      <c r="E221" s="36">
        <v>1352974388</v>
      </c>
      <c r="F221" s="36">
        <v>836039</v>
      </c>
    </row>
    <row r="222" spans="1:6" x14ac:dyDescent="0.2">
      <c r="A222">
        <v>2020</v>
      </c>
      <c r="B222" s="35" t="s">
        <v>260</v>
      </c>
      <c r="C222" s="35" t="s">
        <v>260</v>
      </c>
      <c r="D222" t="s">
        <v>582</v>
      </c>
      <c r="E222" s="36">
        <v>105470147</v>
      </c>
      <c r="F222" s="36">
        <v>197962</v>
      </c>
    </row>
    <row r="223" spans="1:6" x14ac:dyDescent="0.2">
      <c r="A223">
        <v>2020</v>
      </c>
      <c r="B223" s="35" t="s">
        <v>261</v>
      </c>
      <c r="C223" s="35" t="s">
        <v>261</v>
      </c>
      <c r="D223" t="s">
        <v>583</v>
      </c>
      <c r="E223" s="36">
        <v>151843082</v>
      </c>
      <c r="F223" s="36">
        <v>184191</v>
      </c>
    </row>
    <row r="224" spans="1:6" x14ac:dyDescent="0.2">
      <c r="A224">
        <v>2020</v>
      </c>
      <c r="B224" s="35" t="s">
        <v>262</v>
      </c>
      <c r="C224" s="35" t="s">
        <v>262</v>
      </c>
      <c r="D224" t="s">
        <v>584</v>
      </c>
      <c r="E224" s="36">
        <v>343003539</v>
      </c>
      <c r="F224" s="36">
        <v>773124</v>
      </c>
    </row>
    <row r="225" spans="1:6" x14ac:dyDescent="0.2">
      <c r="A225">
        <v>2020</v>
      </c>
      <c r="B225" s="35" t="s">
        <v>263</v>
      </c>
      <c r="C225" s="35" t="s">
        <v>263</v>
      </c>
      <c r="D225" t="s">
        <v>585</v>
      </c>
      <c r="E225" s="36">
        <v>651032165</v>
      </c>
      <c r="F225" s="36">
        <v>2003280</v>
      </c>
    </row>
    <row r="226" spans="1:6" x14ac:dyDescent="0.2">
      <c r="A226">
        <v>2020</v>
      </c>
      <c r="B226" s="35" t="s">
        <v>264</v>
      </c>
      <c r="C226" s="35" t="s">
        <v>264</v>
      </c>
      <c r="D226" t="s">
        <v>586</v>
      </c>
      <c r="E226" s="36">
        <v>818955441</v>
      </c>
      <c r="F226" s="36">
        <v>4047789</v>
      </c>
    </row>
    <row r="227" spans="1:6" x14ac:dyDescent="0.2">
      <c r="A227">
        <v>2020</v>
      </c>
      <c r="B227" s="35" t="s">
        <v>267</v>
      </c>
      <c r="C227" s="35" t="s">
        <v>268</v>
      </c>
      <c r="D227" t="s">
        <v>5</v>
      </c>
      <c r="E227" s="36">
        <v>290018790</v>
      </c>
      <c r="F227" s="36">
        <v>893384</v>
      </c>
    </row>
    <row r="228" spans="1:6" x14ac:dyDescent="0.2">
      <c r="A228">
        <v>2020</v>
      </c>
      <c r="B228" s="35" t="s">
        <v>265</v>
      </c>
      <c r="C228" s="35" t="s">
        <v>265</v>
      </c>
      <c r="D228" t="s">
        <v>587</v>
      </c>
      <c r="E228" s="36">
        <v>388291528</v>
      </c>
      <c r="F228" s="36">
        <v>584444</v>
      </c>
    </row>
    <row r="229" spans="1:6" x14ac:dyDescent="0.2">
      <c r="A229">
        <v>2020</v>
      </c>
      <c r="B229" s="35" t="s">
        <v>266</v>
      </c>
      <c r="C229" s="35" t="s">
        <v>266</v>
      </c>
      <c r="D229" t="s">
        <v>588</v>
      </c>
      <c r="E229" s="36">
        <v>119230082</v>
      </c>
      <c r="F229" s="36">
        <v>196085</v>
      </c>
    </row>
    <row r="230" spans="1:6" x14ac:dyDescent="0.2">
      <c r="A230">
        <v>2020</v>
      </c>
      <c r="B230" s="35" t="s">
        <v>269</v>
      </c>
      <c r="C230" s="35" t="s">
        <v>269</v>
      </c>
      <c r="D230" t="s">
        <v>590</v>
      </c>
      <c r="E230" s="36">
        <v>300231240</v>
      </c>
      <c r="F230" s="36">
        <v>519561</v>
      </c>
    </row>
    <row r="231" spans="1:6" x14ac:dyDescent="0.2">
      <c r="A231">
        <v>2020</v>
      </c>
      <c r="B231" s="35" t="s">
        <v>270</v>
      </c>
      <c r="C231" s="35" t="s">
        <v>270</v>
      </c>
      <c r="D231" t="s">
        <v>591</v>
      </c>
      <c r="E231" s="36">
        <v>883304079</v>
      </c>
      <c r="F231" s="36">
        <v>1837845</v>
      </c>
    </row>
    <row r="232" spans="1:6" x14ac:dyDescent="0.2">
      <c r="A232">
        <v>2020</v>
      </c>
      <c r="B232" s="35" t="s">
        <v>271</v>
      </c>
      <c r="C232" s="35" t="s">
        <v>271</v>
      </c>
      <c r="D232" t="s">
        <v>592</v>
      </c>
      <c r="E232" s="36">
        <v>359002246</v>
      </c>
      <c r="F232" s="36">
        <v>1597192</v>
      </c>
    </row>
    <row r="233" spans="1:6" x14ac:dyDescent="0.2">
      <c r="A233">
        <v>2020</v>
      </c>
      <c r="B233" s="35" t="s">
        <v>272</v>
      </c>
      <c r="C233" s="35" t="s">
        <v>272</v>
      </c>
      <c r="D233" t="s">
        <v>593</v>
      </c>
      <c r="E233" s="36">
        <v>1724970036</v>
      </c>
      <c r="F233" s="36">
        <v>4074348</v>
      </c>
    </row>
    <row r="234" spans="1:6" x14ac:dyDescent="0.2">
      <c r="A234">
        <v>2020</v>
      </c>
      <c r="B234" s="35" t="s">
        <v>273</v>
      </c>
      <c r="C234" s="35" t="s">
        <v>273</v>
      </c>
      <c r="D234" t="s">
        <v>594</v>
      </c>
      <c r="E234" s="36">
        <v>184807782</v>
      </c>
      <c r="F234" s="36">
        <v>592884</v>
      </c>
    </row>
    <row r="235" spans="1:6" x14ac:dyDescent="0.2">
      <c r="A235">
        <v>2020</v>
      </c>
      <c r="B235" s="35" t="s">
        <v>274</v>
      </c>
      <c r="C235" s="35" t="s">
        <v>274</v>
      </c>
      <c r="D235" t="s">
        <v>595</v>
      </c>
      <c r="E235" s="36">
        <v>608730522</v>
      </c>
      <c r="F235" s="36">
        <v>584887</v>
      </c>
    </row>
    <row r="236" spans="1:6" x14ac:dyDescent="0.2">
      <c r="A236">
        <v>2020</v>
      </c>
      <c r="B236" s="35" t="s">
        <v>275</v>
      </c>
      <c r="C236" s="35" t="s">
        <v>275</v>
      </c>
      <c r="D236" t="s">
        <v>596</v>
      </c>
      <c r="E236" s="36">
        <v>191762549</v>
      </c>
      <c r="F236" s="36">
        <v>668563</v>
      </c>
    </row>
    <row r="237" spans="1:6" x14ac:dyDescent="0.2">
      <c r="A237">
        <v>2020</v>
      </c>
      <c r="B237" s="35" t="s">
        <v>276</v>
      </c>
      <c r="C237" s="35" t="s">
        <v>277</v>
      </c>
      <c r="D237" t="s">
        <v>597</v>
      </c>
      <c r="E237" s="36">
        <v>432390195</v>
      </c>
      <c r="F237" s="36">
        <v>502012</v>
      </c>
    </row>
    <row r="238" spans="1:6" x14ac:dyDescent="0.2">
      <c r="A238">
        <v>2020</v>
      </c>
      <c r="B238" s="35" t="s">
        <v>278</v>
      </c>
      <c r="C238" s="35" t="s">
        <v>278</v>
      </c>
      <c r="D238" t="s">
        <v>598</v>
      </c>
      <c r="E238" s="36">
        <v>382011910</v>
      </c>
      <c r="F238" s="36">
        <v>891603</v>
      </c>
    </row>
    <row r="239" spans="1:6" x14ac:dyDescent="0.2">
      <c r="A239">
        <v>2020</v>
      </c>
      <c r="B239" s="35" t="s">
        <v>279</v>
      </c>
      <c r="C239" s="35" t="s">
        <v>279</v>
      </c>
      <c r="D239" t="s">
        <v>599</v>
      </c>
      <c r="E239" s="36">
        <v>274282723</v>
      </c>
      <c r="F239" s="36">
        <v>290220</v>
      </c>
    </row>
    <row r="240" spans="1:6" x14ac:dyDescent="0.2">
      <c r="A240">
        <v>2020</v>
      </c>
      <c r="B240" s="35" t="s">
        <v>280</v>
      </c>
      <c r="C240" s="35" t="s">
        <v>280</v>
      </c>
      <c r="D240" t="s">
        <v>600</v>
      </c>
      <c r="E240" s="36">
        <v>258986570</v>
      </c>
      <c r="F240" s="36">
        <v>287173</v>
      </c>
    </row>
    <row r="241" spans="1:6" x14ac:dyDescent="0.2">
      <c r="A241">
        <v>2020</v>
      </c>
      <c r="B241" s="35" t="s">
        <v>281</v>
      </c>
      <c r="C241" s="35" t="s">
        <v>281</v>
      </c>
      <c r="D241" t="s">
        <v>465</v>
      </c>
      <c r="E241" s="36">
        <v>234105794</v>
      </c>
      <c r="F241" s="36">
        <v>353240</v>
      </c>
    </row>
    <row r="242" spans="1:6" x14ac:dyDescent="0.2">
      <c r="A242">
        <v>2020</v>
      </c>
      <c r="B242" s="35" t="s">
        <v>282</v>
      </c>
      <c r="C242" s="35" t="s">
        <v>283</v>
      </c>
      <c r="D242" t="s">
        <v>578</v>
      </c>
      <c r="E242" s="36">
        <v>370263316</v>
      </c>
      <c r="F242" s="36">
        <v>595770</v>
      </c>
    </row>
    <row r="243" spans="1:6" x14ac:dyDescent="0.2">
      <c r="A243">
        <v>2020</v>
      </c>
      <c r="B243" s="35" t="s">
        <v>284</v>
      </c>
      <c r="C243" s="35" t="s">
        <v>284</v>
      </c>
      <c r="D243" t="s">
        <v>601</v>
      </c>
      <c r="E243" s="36">
        <v>288534264</v>
      </c>
      <c r="F243" s="36">
        <v>709845</v>
      </c>
    </row>
    <row r="244" spans="1:6" x14ac:dyDescent="0.2">
      <c r="A244">
        <v>2020</v>
      </c>
      <c r="B244" s="35" t="s">
        <v>285</v>
      </c>
      <c r="C244" s="35" t="s">
        <v>285</v>
      </c>
      <c r="D244" t="s">
        <v>602</v>
      </c>
      <c r="E244" s="36">
        <v>325504194</v>
      </c>
      <c r="F244" s="36">
        <v>858707</v>
      </c>
    </row>
    <row r="245" spans="1:6" x14ac:dyDescent="0.2">
      <c r="A245">
        <v>2020</v>
      </c>
      <c r="B245" s="35" t="s">
        <v>286</v>
      </c>
      <c r="C245" s="35" t="s">
        <v>286</v>
      </c>
      <c r="D245" t="s">
        <v>603</v>
      </c>
      <c r="E245" s="36">
        <v>217941711</v>
      </c>
      <c r="F245" s="36">
        <v>378905</v>
      </c>
    </row>
    <row r="246" spans="1:6" x14ac:dyDescent="0.2">
      <c r="A246">
        <v>2020</v>
      </c>
      <c r="B246" s="35" t="s">
        <v>287</v>
      </c>
      <c r="C246" s="35" t="s">
        <v>287</v>
      </c>
      <c r="D246" t="s">
        <v>604</v>
      </c>
      <c r="E246" s="36">
        <v>134915735</v>
      </c>
      <c r="F246" s="36">
        <v>220655</v>
      </c>
    </row>
    <row r="247" spans="1:6" x14ac:dyDescent="0.2">
      <c r="A247">
        <v>2020</v>
      </c>
      <c r="B247" s="35" t="s">
        <v>288</v>
      </c>
      <c r="C247" s="35" t="s">
        <v>288</v>
      </c>
      <c r="D247" t="s">
        <v>606</v>
      </c>
      <c r="E247" s="36">
        <v>874585001</v>
      </c>
      <c r="F247" s="36">
        <v>992961</v>
      </c>
    </row>
    <row r="248" spans="1:6" x14ac:dyDescent="0.2">
      <c r="A248">
        <v>2020</v>
      </c>
      <c r="B248" s="35" t="s">
        <v>289</v>
      </c>
      <c r="C248" s="35" t="s">
        <v>289</v>
      </c>
      <c r="D248" t="s">
        <v>607</v>
      </c>
      <c r="E248" s="36">
        <v>228841827</v>
      </c>
      <c r="F248" s="36">
        <v>334139</v>
      </c>
    </row>
    <row r="249" spans="1:6" x14ac:dyDescent="0.2">
      <c r="A249">
        <v>2020</v>
      </c>
      <c r="B249" s="35" t="s">
        <v>290</v>
      </c>
      <c r="C249" s="35" t="s">
        <v>290</v>
      </c>
      <c r="D249" t="s">
        <v>608</v>
      </c>
      <c r="E249" s="36">
        <v>178720790</v>
      </c>
      <c r="F249" s="36">
        <v>243867</v>
      </c>
    </row>
    <row r="250" spans="1:6" x14ac:dyDescent="0.2">
      <c r="A250">
        <v>2020</v>
      </c>
      <c r="B250" s="35" t="s">
        <v>291</v>
      </c>
      <c r="C250" s="35" t="s">
        <v>291</v>
      </c>
      <c r="D250" t="s">
        <v>609</v>
      </c>
      <c r="E250" s="36">
        <v>792274488</v>
      </c>
      <c r="F250" s="36">
        <v>1252757</v>
      </c>
    </row>
    <row r="251" spans="1:6" x14ac:dyDescent="0.2">
      <c r="A251">
        <v>2020</v>
      </c>
      <c r="B251" s="35" t="s">
        <v>292</v>
      </c>
      <c r="C251" s="35" t="s">
        <v>292</v>
      </c>
      <c r="D251" t="s">
        <v>610</v>
      </c>
      <c r="E251" s="36">
        <v>106503784</v>
      </c>
      <c r="F251" s="36">
        <v>246760</v>
      </c>
    </row>
    <row r="252" spans="1:6" x14ac:dyDescent="0.2">
      <c r="A252">
        <v>2020</v>
      </c>
      <c r="B252" s="35" t="s">
        <v>293</v>
      </c>
      <c r="C252" s="35" t="s">
        <v>293</v>
      </c>
      <c r="D252" t="s">
        <v>612</v>
      </c>
      <c r="E252" s="36">
        <v>386712714</v>
      </c>
      <c r="F252" s="36">
        <v>961026</v>
      </c>
    </row>
    <row r="253" spans="1:6" x14ac:dyDescent="0.2">
      <c r="A253">
        <v>2020</v>
      </c>
      <c r="B253" s="35" t="s">
        <v>294</v>
      </c>
      <c r="C253" s="35" t="s">
        <v>294</v>
      </c>
      <c r="D253" t="s">
        <v>613</v>
      </c>
      <c r="E253" s="36">
        <v>361433461</v>
      </c>
      <c r="F253" s="36">
        <v>905935</v>
      </c>
    </row>
    <row r="254" spans="1:6" x14ac:dyDescent="0.2">
      <c r="A254">
        <v>2020</v>
      </c>
      <c r="B254" s="35" t="s">
        <v>295</v>
      </c>
      <c r="C254" s="35" t="s">
        <v>295</v>
      </c>
      <c r="D254" t="s">
        <v>614</v>
      </c>
      <c r="E254" s="36">
        <v>320065988</v>
      </c>
      <c r="F254" s="36">
        <v>633221</v>
      </c>
    </row>
    <row r="255" spans="1:6" x14ac:dyDescent="0.2">
      <c r="A255">
        <v>2020</v>
      </c>
      <c r="B255" s="35" t="s">
        <v>296</v>
      </c>
      <c r="C255" s="35" t="s">
        <v>296</v>
      </c>
      <c r="D255" t="s">
        <v>615</v>
      </c>
      <c r="E255" s="36">
        <v>177134694</v>
      </c>
      <c r="F255" s="36">
        <v>350959</v>
      </c>
    </row>
    <row r="256" spans="1:6" x14ac:dyDescent="0.2">
      <c r="A256">
        <v>2020</v>
      </c>
      <c r="B256" s="35" t="s">
        <v>297</v>
      </c>
      <c r="C256" s="35" t="s">
        <v>297</v>
      </c>
      <c r="D256" t="s">
        <v>616</v>
      </c>
      <c r="E256" s="36">
        <v>190979868</v>
      </c>
      <c r="F256" s="36">
        <v>486962</v>
      </c>
    </row>
    <row r="257" spans="1:6" x14ac:dyDescent="0.2">
      <c r="A257">
        <v>2020</v>
      </c>
      <c r="B257" s="35" t="s">
        <v>298</v>
      </c>
      <c r="C257" s="35" t="s">
        <v>298</v>
      </c>
      <c r="D257" t="s">
        <v>617</v>
      </c>
      <c r="E257" s="36">
        <v>482544274</v>
      </c>
      <c r="F257" s="36">
        <v>1180915</v>
      </c>
    </row>
    <row r="258" spans="1:6" x14ac:dyDescent="0.2">
      <c r="A258">
        <v>2020</v>
      </c>
      <c r="B258" s="35" t="s">
        <v>299</v>
      </c>
      <c r="C258" s="35" t="s">
        <v>300</v>
      </c>
      <c r="D258" t="s">
        <v>619</v>
      </c>
      <c r="E258" s="36">
        <v>284922787</v>
      </c>
      <c r="F258" s="36">
        <v>432802</v>
      </c>
    </row>
    <row r="259" spans="1:6" x14ac:dyDescent="0.2">
      <c r="A259">
        <v>2020</v>
      </c>
      <c r="B259" s="35" t="s">
        <v>301</v>
      </c>
      <c r="C259" s="35" t="s">
        <v>301</v>
      </c>
      <c r="D259" t="s">
        <v>618</v>
      </c>
      <c r="E259" s="36">
        <v>2622971582</v>
      </c>
      <c r="F259" s="36">
        <v>13135587</v>
      </c>
    </row>
    <row r="260" spans="1:6" x14ac:dyDescent="0.2">
      <c r="A260">
        <v>2020</v>
      </c>
      <c r="B260" s="35" t="s">
        <v>302</v>
      </c>
      <c r="C260" s="35" t="s">
        <v>302</v>
      </c>
      <c r="D260" t="s">
        <v>621</v>
      </c>
      <c r="E260" s="36">
        <v>477560877</v>
      </c>
      <c r="F260" s="36">
        <v>1134752</v>
      </c>
    </row>
    <row r="261" spans="1:6" x14ac:dyDescent="0.2">
      <c r="A261">
        <v>2020</v>
      </c>
      <c r="B261" s="35" t="s">
        <v>303</v>
      </c>
      <c r="C261" s="35" t="s">
        <v>303</v>
      </c>
      <c r="D261" t="s">
        <v>620</v>
      </c>
      <c r="E261" s="36">
        <v>507651400</v>
      </c>
      <c r="F261" s="36">
        <v>816385</v>
      </c>
    </row>
    <row r="262" spans="1:6" x14ac:dyDescent="0.2">
      <c r="A262">
        <v>2020</v>
      </c>
      <c r="B262" s="35" t="s">
        <v>304</v>
      </c>
      <c r="C262" s="35" t="s">
        <v>304</v>
      </c>
      <c r="D262" t="s">
        <v>623</v>
      </c>
      <c r="E262" s="36">
        <v>286763931</v>
      </c>
      <c r="F262" s="36">
        <v>532674</v>
      </c>
    </row>
    <row r="263" spans="1:6" x14ac:dyDescent="0.2">
      <c r="A263">
        <v>2020</v>
      </c>
      <c r="B263" s="35" t="s">
        <v>305</v>
      </c>
      <c r="C263" s="35" t="s">
        <v>306</v>
      </c>
      <c r="D263" t="s">
        <v>589</v>
      </c>
      <c r="E263" s="36">
        <v>486520728</v>
      </c>
      <c r="F263" s="36">
        <v>547803</v>
      </c>
    </row>
    <row r="264" spans="1:6" x14ac:dyDescent="0.2">
      <c r="A264">
        <v>2020</v>
      </c>
      <c r="B264" s="35" t="s">
        <v>307</v>
      </c>
      <c r="C264" s="35" t="s">
        <v>307</v>
      </c>
      <c r="D264" t="s">
        <v>625</v>
      </c>
      <c r="E264" s="36">
        <v>112561074</v>
      </c>
      <c r="F264" s="36">
        <v>193503</v>
      </c>
    </row>
    <row r="265" spans="1:6" x14ac:dyDescent="0.2">
      <c r="A265">
        <v>2020</v>
      </c>
      <c r="B265" s="35" t="s">
        <v>308</v>
      </c>
      <c r="C265" s="35" t="s">
        <v>308</v>
      </c>
      <c r="D265" t="s">
        <v>626</v>
      </c>
      <c r="E265" s="36">
        <v>364808289</v>
      </c>
      <c r="F265" s="36">
        <v>1386854</v>
      </c>
    </row>
    <row r="266" spans="1:6" x14ac:dyDescent="0.2">
      <c r="A266">
        <v>2020</v>
      </c>
      <c r="B266" s="35" t="s">
        <v>309</v>
      </c>
      <c r="C266" s="35" t="s">
        <v>309</v>
      </c>
      <c r="D266" t="s">
        <v>627</v>
      </c>
      <c r="E266" s="36">
        <v>282190775</v>
      </c>
      <c r="F266" s="36">
        <v>476248</v>
      </c>
    </row>
    <row r="267" spans="1:6" x14ac:dyDescent="0.2">
      <c r="A267">
        <v>2020</v>
      </c>
      <c r="B267" s="35" t="s">
        <v>310</v>
      </c>
      <c r="C267" s="35" t="s">
        <v>310</v>
      </c>
      <c r="D267" t="s">
        <v>628</v>
      </c>
      <c r="E267" s="36">
        <v>1850757226</v>
      </c>
      <c r="F267" s="36">
        <v>5852355</v>
      </c>
    </row>
    <row r="268" spans="1:6" x14ac:dyDescent="0.2">
      <c r="A268">
        <v>2020</v>
      </c>
      <c r="B268" s="35" t="s">
        <v>311</v>
      </c>
      <c r="C268" s="35" t="s">
        <v>311</v>
      </c>
      <c r="D268" t="s">
        <v>622</v>
      </c>
      <c r="E268" s="36">
        <v>158076097</v>
      </c>
      <c r="F268" s="36">
        <v>479070</v>
      </c>
    </row>
    <row r="269" spans="1:6" x14ac:dyDescent="0.2">
      <c r="A269">
        <v>2020</v>
      </c>
      <c r="B269" s="35" t="s">
        <v>312</v>
      </c>
      <c r="C269" s="35" t="s">
        <v>312</v>
      </c>
      <c r="D269" t="s">
        <v>624</v>
      </c>
      <c r="E269" s="36">
        <v>299694707</v>
      </c>
      <c r="F269" s="36">
        <v>511987</v>
      </c>
    </row>
    <row r="270" spans="1:6" x14ac:dyDescent="0.2">
      <c r="A270">
        <v>2020</v>
      </c>
      <c r="B270" s="35" t="s">
        <v>313</v>
      </c>
      <c r="C270" s="35" t="s">
        <v>313</v>
      </c>
      <c r="D270" t="s">
        <v>629</v>
      </c>
      <c r="E270" s="36">
        <v>698238912</v>
      </c>
      <c r="F270" s="36">
        <v>1741275</v>
      </c>
    </row>
    <row r="271" spans="1:6" x14ac:dyDescent="0.2">
      <c r="A271">
        <v>2020</v>
      </c>
      <c r="B271" s="35" t="s">
        <v>314</v>
      </c>
      <c r="C271" s="35" t="s">
        <v>314</v>
      </c>
      <c r="D271" t="s">
        <v>630</v>
      </c>
      <c r="E271" s="36">
        <v>1179278283</v>
      </c>
      <c r="F271" s="36">
        <v>970501</v>
      </c>
    </row>
    <row r="272" spans="1:6" x14ac:dyDescent="0.2">
      <c r="A272">
        <v>2020</v>
      </c>
      <c r="B272" s="35" t="s">
        <v>315</v>
      </c>
      <c r="C272" s="35" t="s">
        <v>315</v>
      </c>
      <c r="D272" t="s">
        <v>631</v>
      </c>
      <c r="E272" s="36">
        <v>147037818</v>
      </c>
      <c r="F272" s="36">
        <v>339242</v>
      </c>
    </row>
    <row r="273" spans="1:6" x14ac:dyDescent="0.2">
      <c r="A273">
        <v>2020</v>
      </c>
      <c r="B273" s="35" t="s">
        <v>316</v>
      </c>
      <c r="C273" s="35" t="s">
        <v>316</v>
      </c>
      <c r="D273" t="s">
        <v>605</v>
      </c>
      <c r="E273" s="36">
        <v>325648843</v>
      </c>
      <c r="F273" s="36">
        <v>493727</v>
      </c>
    </row>
    <row r="274" spans="1:6" x14ac:dyDescent="0.2">
      <c r="A274">
        <v>2020</v>
      </c>
      <c r="B274" s="35" t="s">
        <v>317</v>
      </c>
      <c r="C274" s="35" t="s">
        <v>317</v>
      </c>
      <c r="D274" t="s">
        <v>632</v>
      </c>
      <c r="E274" s="36">
        <v>80591390</v>
      </c>
      <c r="F274" s="36">
        <v>164360</v>
      </c>
    </row>
    <row r="275" spans="1:6" x14ac:dyDescent="0.2">
      <c r="A275">
        <v>2020</v>
      </c>
      <c r="B275" s="35" t="s">
        <v>318</v>
      </c>
      <c r="C275" s="35" t="s">
        <v>318</v>
      </c>
      <c r="D275" t="s">
        <v>633</v>
      </c>
      <c r="E275" s="36">
        <v>271126903</v>
      </c>
      <c r="F275" s="36">
        <v>537297</v>
      </c>
    </row>
    <row r="276" spans="1:6" x14ac:dyDescent="0.2">
      <c r="A276">
        <v>2020</v>
      </c>
      <c r="B276" s="35" t="s">
        <v>319</v>
      </c>
      <c r="C276" s="35" t="s">
        <v>319</v>
      </c>
      <c r="D276" t="s">
        <v>634</v>
      </c>
      <c r="E276" s="36">
        <v>477585107</v>
      </c>
      <c r="F276" s="36">
        <v>2164958</v>
      </c>
    </row>
    <row r="277" spans="1:6" x14ac:dyDescent="0.2">
      <c r="A277">
        <v>2020</v>
      </c>
      <c r="B277" s="35" t="s">
        <v>320</v>
      </c>
      <c r="C277" s="35" t="s">
        <v>320</v>
      </c>
      <c r="D277" t="s">
        <v>635</v>
      </c>
      <c r="E277" s="36">
        <v>80593737</v>
      </c>
      <c r="F277" s="36">
        <v>143870</v>
      </c>
    </row>
    <row r="278" spans="1:6" x14ac:dyDescent="0.2">
      <c r="A278">
        <v>2020</v>
      </c>
      <c r="B278" s="35" t="s">
        <v>321</v>
      </c>
      <c r="C278" s="35" t="s">
        <v>321</v>
      </c>
      <c r="D278" t="s">
        <v>637</v>
      </c>
      <c r="E278" s="36">
        <v>362303196</v>
      </c>
      <c r="F278" s="36">
        <v>723829</v>
      </c>
    </row>
    <row r="279" spans="1:6" x14ac:dyDescent="0.2">
      <c r="A279">
        <v>2020</v>
      </c>
      <c r="B279" s="35" t="s">
        <v>322</v>
      </c>
      <c r="C279" s="35" t="s">
        <v>322</v>
      </c>
      <c r="D279" t="s">
        <v>638</v>
      </c>
      <c r="E279" s="36">
        <v>311783100</v>
      </c>
      <c r="F279" s="36">
        <v>742091</v>
      </c>
    </row>
    <row r="280" spans="1:6" x14ac:dyDescent="0.2">
      <c r="A280">
        <v>2020</v>
      </c>
      <c r="B280" s="35" t="s">
        <v>323</v>
      </c>
      <c r="C280" s="35" t="s">
        <v>323</v>
      </c>
      <c r="D280" t="s">
        <v>639</v>
      </c>
      <c r="E280" s="36">
        <v>249706460</v>
      </c>
      <c r="F280" s="36">
        <v>512232</v>
      </c>
    </row>
    <row r="281" spans="1:6" x14ac:dyDescent="0.2">
      <c r="A281">
        <v>2020</v>
      </c>
      <c r="B281" s="35" t="s">
        <v>324</v>
      </c>
      <c r="C281" s="35" t="s">
        <v>324</v>
      </c>
      <c r="D281" t="s">
        <v>640</v>
      </c>
      <c r="E281" s="36">
        <v>245784943</v>
      </c>
      <c r="F281" s="36">
        <v>549840</v>
      </c>
    </row>
    <row r="282" spans="1:6" x14ac:dyDescent="0.2">
      <c r="A282">
        <v>2020</v>
      </c>
      <c r="B282" s="35" t="s">
        <v>325</v>
      </c>
      <c r="C282" s="35" t="s">
        <v>325</v>
      </c>
      <c r="D282" t="s">
        <v>641</v>
      </c>
      <c r="E282" s="36">
        <v>125432822</v>
      </c>
      <c r="F282" s="36">
        <v>266106</v>
      </c>
    </row>
    <row r="283" spans="1:6" x14ac:dyDescent="0.2">
      <c r="A283">
        <v>2020</v>
      </c>
      <c r="B283" s="35" t="s">
        <v>326</v>
      </c>
      <c r="C283" s="35" t="s">
        <v>326</v>
      </c>
      <c r="D283" t="s">
        <v>642</v>
      </c>
      <c r="E283" s="36">
        <v>147713098</v>
      </c>
      <c r="F283" s="36">
        <v>368476</v>
      </c>
    </row>
    <row r="284" spans="1:6" x14ac:dyDescent="0.2">
      <c r="A284">
        <v>2020</v>
      </c>
      <c r="B284" s="35" t="s">
        <v>327</v>
      </c>
      <c r="C284" s="35" t="s">
        <v>327</v>
      </c>
      <c r="D284" t="s">
        <v>643</v>
      </c>
      <c r="E284" s="36">
        <v>224889317</v>
      </c>
      <c r="F284" s="36">
        <v>326540</v>
      </c>
    </row>
    <row r="285" spans="1:6" x14ac:dyDescent="0.2">
      <c r="A285">
        <v>2020</v>
      </c>
      <c r="B285" s="35" t="s">
        <v>328</v>
      </c>
      <c r="C285" s="35" t="s">
        <v>328</v>
      </c>
      <c r="D285" t="s">
        <v>644</v>
      </c>
      <c r="E285" s="36">
        <v>124724333</v>
      </c>
      <c r="F285" s="36">
        <v>304395</v>
      </c>
    </row>
    <row r="286" spans="1:6" x14ac:dyDescent="0.2">
      <c r="A286">
        <v>2020</v>
      </c>
      <c r="B286" s="35" t="s">
        <v>329</v>
      </c>
      <c r="C286" s="35" t="s">
        <v>329</v>
      </c>
      <c r="D286" t="s">
        <v>645</v>
      </c>
      <c r="E286" s="36">
        <v>140366508</v>
      </c>
      <c r="F286" s="36">
        <v>132029</v>
      </c>
    </row>
    <row r="287" spans="1:6" x14ac:dyDescent="0.2">
      <c r="A287">
        <v>2020</v>
      </c>
      <c r="B287" s="35" t="s">
        <v>330</v>
      </c>
      <c r="C287" s="35" t="s">
        <v>330</v>
      </c>
      <c r="D287" t="s">
        <v>646</v>
      </c>
      <c r="E287" s="36">
        <v>278307872</v>
      </c>
      <c r="F287" s="36">
        <v>605267</v>
      </c>
    </row>
    <row r="288" spans="1:6" x14ac:dyDescent="0.2">
      <c r="A288">
        <v>2020</v>
      </c>
      <c r="B288" s="35" t="s">
        <v>331</v>
      </c>
      <c r="C288" s="35" t="s">
        <v>332</v>
      </c>
      <c r="D288" t="s">
        <v>458</v>
      </c>
      <c r="E288" s="36">
        <v>424307086</v>
      </c>
      <c r="F288" s="36">
        <v>903537</v>
      </c>
    </row>
    <row r="289" spans="1:6" x14ac:dyDescent="0.2">
      <c r="A289">
        <v>2020</v>
      </c>
      <c r="B289" s="35" t="s">
        <v>333</v>
      </c>
      <c r="C289" s="35" t="s">
        <v>333</v>
      </c>
      <c r="D289" t="s">
        <v>647</v>
      </c>
      <c r="E289" s="36">
        <v>303967065</v>
      </c>
      <c r="F289" s="36">
        <v>334900</v>
      </c>
    </row>
    <row r="290" spans="1:6" x14ac:dyDescent="0.2">
      <c r="A290">
        <v>2020</v>
      </c>
      <c r="B290" s="35" t="s">
        <v>334</v>
      </c>
      <c r="C290" s="35" t="s">
        <v>334</v>
      </c>
      <c r="D290" t="s">
        <v>648</v>
      </c>
      <c r="E290" s="36">
        <v>1288567394</v>
      </c>
      <c r="F290" s="36">
        <v>2866100</v>
      </c>
    </row>
    <row r="291" spans="1:6" x14ac:dyDescent="0.2">
      <c r="A291">
        <v>2020</v>
      </c>
      <c r="B291" s="35" t="s">
        <v>335</v>
      </c>
      <c r="C291" s="35" t="s">
        <v>335</v>
      </c>
      <c r="D291" t="s">
        <v>692</v>
      </c>
      <c r="E291" s="36">
        <v>426221307</v>
      </c>
      <c r="F291" s="36">
        <v>928420</v>
      </c>
    </row>
    <row r="292" spans="1:6" x14ac:dyDescent="0.2">
      <c r="A292">
        <v>2020</v>
      </c>
      <c r="B292" s="35" t="s">
        <v>336</v>
      </c>
      <c r="C292" s="35" t="s">
        <v>336</v>
      </c>
      <c r="D292" t="s">
        <v>649</v>
      </c>
      <c r="E292" s="36">
        <v>243787126</v>
      </c>
      <c r="F292" s="36">
        <v>589812</v>
      </c>
    </row>
    <row r="293" spans="1:6" x14ac:dyDescent="0.2">
      <c r="A293">
        <v>2020</v>
      </c>
      <c r="B293" s="35" t="s">
        <v>337</v>
      </c>
      <c r="C293" s="35" t="s">
        <v>337</v>
      </c>
      <c r="D293" t="s">
        <v>650</v>
      </c>
      <c r="E293" s="36">
        <v>150943230</v>
      </c>
      <c r="F293" s="36">
        <v>268059</v>
      </c>
    </row>
    <row r="294" spans="1:6" x14ac:dyDescent="0.2">
      <c r="A294">
        <v>2020</v>
      </c>
      <c r="B294" s="35" t="s">
        <v>338</v>
      </c>
      <c r="C294" s="35" t="s">
        <v>338</v>
      </c>
      <c r="D294" t="s">
        <v>651</v>
      </c>
      <c r="E294" s="36">
        <v>525745712</v>
      </c>
      <c r="F294" s="36">
        <v>1294261</v>
      </c>
    </row>
    <row r="295" spans="1:6" x14ac:dyDescent="0.2">
      <c r="A295">
        <v>2020</v>
      </c>
      <c r="B295" s="35" t="s">
        <v>339</v>
      </c>
      <c r="C295" s="35" t="s">
        <v>339</v>
      </c>
      <c r="D295" t="s">
        <v>652</v>
      </c>
      <c r="E295" s="36">
        <v>168788139</v>
      </c>
      <c r="F295" s="36">
        <v>429779</v>
      </c>
    </row>
    <row r="296" spans="1:6" x14ac:dyDescent="0.2">
      <c r="A296">
        <v>2020</v>
      </c>
      <c r="B296" s="35" t="s">
        <v>340</v>
      </c>
      <c r="C296" s="35" t="s">
        <v>340</v>
      </c>
      <c r="D296" t="s">
        <v>654</v>
      </c>
      <c r="E296" s="36">
        <v>215064061</v>
      </c>
      <c r="F296" s="36">
        <v>564070</v>
      </c>
    </row>
    <row r="297" spans="1:6" x14ac:dyDescent="0.2">
      <c r="A297">
        <v>2020</v>
      </c>
      <c r="B297" s="35" t="s">
        <v>341</v>
      </c>
      <c r="C297" s="35" t="s">
        <v>341</v>
      </c>
      <c r="D297" t="s">
        <v>655</v>
      </c>
      <c r="E297" s="36">
        <v>221075230</v>
      </c>
      <c r="F297" s="36">
        <v>588478</v>
      </c>
    </row>
    <row r="298" spans="1:6" x14ac:dyDescent="0.2">
      <c r="A298">
        <v>2020</v>
      </c>
      <c r="B298" s="35" t="s">
        <v>342</v>
      </c>
      <c r="C298" s="35" t="s">
        <v>342</v>
      </c>
      <c r="D298" t="s">
        <v>656</v>
      </c>
      <c r="E298" s="36">
        <v>488370091</v>
      </c>
      <c r="F298" s="36">
        <v>1497168</v>
      </c>
    </row>
    <row r="299" spans="1:6" x14ac:dyDescent="0.2">
      <c r="A299">
        <v>2020</v>
      </c>
      <c r="B299" s="35" t="s">
        <v>343</v>
      </c>
      <c r="C299" s="35" t="s">
        <v>343</v>
      </c>
      <c r="D299" t="s">
        <v>657</v>
      </c>
      <c r="E299" s="36">
        <v>2770230855</v>
      </c>
      <c r="F299" s="36">
        <v>10054731</v>
      </c>
    </row>
    <row r="300" spans="1:6" x14ac:dyDescent="0.2">
      <c r="A300">
        <v>2020</v>
      </c>
      <c r="B300" s="35" t="s">
        <v>344</v>
      </c>
      <c r="C300" s="35" t="s">
        <v>344</v>
      </c>
      <c r="D300" t="s">
        <v>658</v>
      </c>
      <c r="E300" s="36">
        <v>4349030080</v>
      </c>
      <c r="F300" s="36">
        <v>9257745</v>
      </c>
    </row>
    <row r="301" spans="1:6" x14ac:dyDescent="0.2">
      <c r="A301">
        <v>2020</v>
      </c>
      <c r="B301" s="35" t="s">
        <v>345</v>
      </c>
      <c r="C301" s="35" t="s">
        <v>345</v>
      </c>
      <c r="D301" t="s">
        <v>659</v>
      </c>
      <c r="E301" s="36">
        <v>725530529</v>
      </c>
      <c r="F301" s="36">
        <v>1808560</v>
      </c>
    </row>
    <row r="302" spans="1:6" x14ac:dyDescent="0.2">
      <c r="A302">
        <v>2020</v>
      </c>
      <c r="B302" s="35" t="s">
        <v>346</v>
      </c>
      <c r="C302" s="35" t="s">
        <v>346</v>
      </c>
      <c r="D302" t="s">
        <v>660</v>
      </c>
      <c r="E302" s="36">
        <v>242563902</v>
      </c>
      <c r="F302" s="36">
        <v>493583</v>
      </c>
    </row>
    <row r="303" spans="1:6" x14ac:dyDescent="0.2">
      <c r="A303">
        <v>2020</v>
      </c>
      <c r="B303" s="35" t="s">
        <v>347</v>
      </c>
      <c r="C303" s="35" t="s">
        <v>347</v>
      </c>
      <c r="D303" t="s">
        <v>661</v>
      </c>
      <c r="E303" s="36">
        <v>657547749</v>
      </c>
      <c r="F303" s="36">
        <v>1631645</v>
      </c>
    </row>
    <row r="304" spans="1:6" x14ac:dyDescent="0.2">
      <c r="A304">
        <v>2020</v>
      </c>
      <c r="B304" s="35" t="s">
        <v>348</v>
      </c>
      <c r="C304" s="35" t="s">
        <v>348</v>
      </c>
      <c r="D304" t="s">
        <v>662</v>
      </c>
      <c r="E304" s="36">
        <v>218172914</v>
      </c>
      <c r="F304" s="36">
        <v>254774</v>
      </c>
    </row>
    <row r="305" spans="1:6" x14ac:dyDescent="0.2">
      <c r="A305">
        <v>2020</v>
      </c>
      <c r="B305" s="35" t="s">
        <v>349</v>
      </c>
      <c r="C305" s="35" t="s">
        <v>349</v>
      </c>
      <c r="D305" t="s">
        <v>663</v>
      </c>
      <c r="E305" s="36">
        <v>372986063</v>
      </c>
      <c r="F305" s="36">
        <v>640932</v>
      </c>
    </row>
    <row r="306" spans="1:6" x14ac:dyDescent="0.2">
      <c r="A306">
        <v>2020</v>
      </c>
      <c r="B306" s="35" t="s">
        <v>350</v>
      </c>
      <c r="C306" s="35" t="s">
        <v>350</v>
      </c>
      <c r="D306" t="s">
        <v>664</v>
      </c>
      <c r="E306" s="36">
        <v>169348106</v>
      </c>
      <c r="F306" s="36">
        <v>400497</v>
      </c>
    </row>
    <row r="307" spans="1:6" x14ac:dyDescent="0.2">
      <c r="A307">
        <v>2020</v>
      </c>
      <c r="B307" s="35" t="s">
        <v>351</v>
      </c>
      <c r="C307" s="35" t="s">
        <v>351</v>
      </c>
      <c r="D307" t="s">
        <v>665</v>
      </c>
      <c r="E307" s="36">
        <v>168808348</v>
      </c>
      <c r="F307" s="36">
        <v>231222</v>
      </c>
    </row>
    <row r="308" spans="1:6" x14ac:dyDescent="0.2">
      <c r="A308">
        <v>2020</v>
      </c>
      <c r="B308" s="35" t="s">
        <v>352</v>
      </c>
      <c r="C308" s="35" t="s">
        <v>352</v>
      </c>
      <c r="D308" t="s">
        <v>636</v>
      </c>
      <c r="E308" s="36">
        <v>438958086</v>
      </c>
      <c r="F308" s="36">
        <v>843845</v>
      </c>
    </row>
    <row r="309" spans="1:6" x14ac:dyDescent="0.2">
      <c r="A309">
        <v>2020</v>
      </c>
      <c r="B309" s="35" t="s">
        <v>353</v>
      </c>
      <c r="C309" s="35" t="s">
        <v>353</v>
      </c>
      <c r="D309" t="s">
        <v>666</v>
      </c>
      <c r="E309" s="36">
        <v>582535132</v>
      </c>
      <c r="F309" s="36">
        <v>1244865</v>
      </c>
    </row>
    <row r="310" spans="1:6" x14ac:dyDescent="0.2">
      <c r="A310">
        <v>2020</v>
      </c>
      <c r="B310" s="35" t="s">
        <v>354</v>
      </c>
      <c r="C310" s="35" t="s">
        <v>354</v>
      </c>
      <c r="D310" t="s">
        <v>667</v>
      </c>
      <c r="E310" s="36">
        <v>4804713492</v>
      </c>
      <c r="F310" s="36">
        <v>7756320</v>
      </c>
    </row>
    <row r="311" spans="1:6" x14ac:dyDescent="0.2">
      <c r="A311">
        <v>2020</v>
      </c>
      <c r="B311" s="35" t="s">
        <v>355</v>
      </c>
      <c r="C311" s="35" t="s">
        <v>355</v>
      </c>
      <c r="D311" t="s">
        <v>611</v>
      </c>
      <c r="E311" s="36">
        <v>407785930</v>
      </c>
      <c r="F311" s="36">
        <v>623960</v>
      </c>
    </row>
    <row r="312" spans="1:6" x14ac:dyDescent="0.2">
      <c r="A312">
        <v>2020</v>
      </c>
      <c r="B312" s="35" t="s">
        <v>356</v>
      </c>
      <c r="C312" s="35" t="s">
        <v>356</v>
      </c>
      <c r="D312" t="s">
        <v>405</v>
      </c>
      <c r="E312" s="36">
        <v>304600093</v>
      </c>
      <c r="F312" s="36">
        <v>468432</v>
      </c>
    </row>
    <row r="313" spans="1:6" x14ac:dyDescent="0.2">
      <c r="A313">
        <v>2020</v>
      </c>
      <c r="B313" s="35" t="s">
        <v>357</v>
      </c>
      <c r="C313" s="35" t="s">
        <v>357</v>
      </c>
      <c r="D313" t="s">
        <v>669</v>
      </c>
      <c r="E313" s="36">
        <v>231379892</v>
      </c>
      <c r="F313" s="36">
        <v>324393</v>
      </c>
    </row>
    <row r="314" spans="1:6" x14ac:dyDescent="0.2">
      <c r="A314">
        <v>2020</v>
      </c>
      <c r="B314" s="35" t="s">
        <v>358</v>
      </c>
      <c r="C314" s="35" t="s">
        <v>358</v>
      </c>
      <c r="D314" t="s">
        <v>670</v>
      </c>
      <c r="E314" s="36">
        <v>306108733</v>
      </c>
      <c r="F314" s="36">
        <v>1169940</v>
      </c>
    </row>
    <row r="315" spans="1:6" x14ac:dyDescent="0.2">
      <c r="A315">
        <v>2020</v>
      </c>
      <c r="B315" s="35" t="s">
        <v>359</v>
      </c>
      <c r="C315" s="35" t="s">
        <v>359</v>
      </c>
      <c r="D315" t="s">
        <v>671</v>
      </c>
      <c r="E315" s="36">
        <v>418087021</v>
      </c>
      <c r="F315" s="36">
        <v>770371</v>
      </c>
    </row>
    <row r="316" spans="1:6" x14ac:dyDescent="0.2">
      <c r="A316">
        <v>2020</v>
      </c>
      <c r="B316" s="35" t="s">
        <v>360</v>
      </c>
      <c r="C316" s="35" t="s">
        <v>360</v>
      </c>
      <c r="D316" t="s">
        <v>672</v>
      </c>
      <c r="E316" s="36">
        <v>278009487</v>
      </c>
      <c r="F316" s="36">
        <v>729924</v>
      </c>
    </row>
    <row r="317" spans="1:6" x14ac:dyDescent="0.2">
      <c r="A317">
        <v>2020</v>
      </c>
      <c r="B317" s="35" t="s">
        <v>361</v>
      </c>
      <c r="C317" s="35" t="s">
        <v>361</v>
      </c>
      <c r="D317" t="s">
        <v>673</v>
      </c>
      <c r="E317" s="36">
        <v>271165434</v>
      </c>
      <c r="F317" s="36">
        <v>571913</v>
      </c>
    </row>
    <row r="318" spans="1:6" x14ac:dyDescent="0.2">
      <c r="A318">
        <v>2020</v>
      </c>
      <c r="B318" s="35" t="s">
        <v>362</v>
      </c>
      <c r="C318" s="35" t="s">
        <v>362</v>
      </c>
      <c r="D318" t="s">
        <v>674</v>
      </c>
      <c r="E318" s="36">
        <v>230314889</v>
      </c>
      <c r="F318" s="36">
        <v>742963</v>
      </c>
    </row>
    <row r="319" spans="1:6" x14ac:dyDescent="0.2">
      <c r="A319">
        <v>2020</v>
      </c>
      <c r="B319" s="35" t="s">
        <v>363</v>
      </c>
      <c r="C319" s="35" t="s">
        <v>363</v>
      </c>
      <c r="D319" t="s">
        <v>668</v>
      </c>
      <c r="E319" s="36">
        <v>1481255398</v>
      </c>
      <c r="F319" s="36">
        <v>2659197</v>
      </c>
    </row>
    <row r="320" spans="1:6" x14ac:dyDescent="0.2">
      <c r="A320">
        <v>2020</v>
      </c>
      <c r="B320" s="35" t="s">
        <v>364</v>
      </c>
      <c r="C320" s="35" t="s">
        <v>364</v>
      </c>
      <c r="D320" t="s">
        <v>675</v>
      </c>
      <c r="E320" s="36">
        <v>359287627</v>
      </c>
      <c r="F320" s="36">
        <v>493651</v>
      </c>
    </row>
    <row r="321" spans="1:6" x14ac:dyDescent="0.2">
      <c r="A321">
        <v>2020</v>
      </c>
      <c r="B321" s="35" t="s">
        <v>365</v>
      </c>
      <c r="C321" s="35" t="s">
        <v>365</v>
      </c>
      <c r="D321" t="s">
        <v>676</v>
      </c>
      <c r="E321" s="36">
        <v>120891179</v>
      </c>
      <c r="F321" s="36">
        <v>194946</v>
      </c>
    </row>
    <row r="322" spans="1:6" x14ac:dyDescent="0.2">
      <c r="A322">
        <v>2020</v>
      </c>
      <c r="B322" s="35" t="s">
        <v>366</v>
      </c>
      <c r="C322" s="35" t="s">
        <v>366</v>
      </c>
      <c r="D322" t="s">
        <v>677</v>
      </c>
      <c r="E322" s="36">
        <v>407956073</v>
      </c>
      <c r="F322" s="36">
        <v>908457</v>
      </c>
    </row>
    <row r="323" spans="1:6" x14ac:dyDescent="0.2">
      <c r="A323">
        <v>2020</v>
      </c>
      <c r="B323" s="35" t="s">
        <v>367</v>
      </c>
      <c r="C323" s="35" t="s">
        <v>367</v>
      </c>
      <c r="D323" t="s">
        <v>678</v>
      </c>
      <c r="E323" s="36">
        <v>261313498</v>
      </c>
      <c r="F323" s="36">
        <v>701126</v>
      </c>
    </row>
    <row r="324" spans="1:6" x14ac:dyDescent="0.2">
      <c r="A324">
        <v>2020</v>
      </c>
      <c r="B324" s="35" t="s">
        <v>368</v>
      </c>
      <c r="C324" s="35" t="s">
        <v>368</v>
      </c>
      <c r="D324" t="s">
        <v>679</v>
      </c>
      <c r="E324" s="36">
        <v>123173990</v>
      </c>
      <c r="F324" s="36">
        <v>269753</v>
      </c>
    </row>
    <row r="325" spans="1:6" x14ac:dyDescent="0.2">
      <c r="A325">
        <v>2020</v>
      </c>
      <c r="B325" s="35" t="s">
        <v>369</v>
      </c>
      <c r="C325" s="35" t="s">
        <v>369</v>
      </c>
      <c r="D325" t="s">
        <v>680</v>
      </c>
      <c r="E325" s="36">
        <v>496303053</v>
      </c>
      <c r="F325" s="36">
        <v>1462545</v>
      </c>
    </row>
    <row r="326" spans="1:6" x14ac:dyDescent="0.2">
      <c r="A326">
        <v>2020</v>
      </c>
      <c r="B326" s="35" t="s">
        <v>370</v>
      </c>
      <c r="C326" s="35" t="s">
        <v>370</v>
      </c>
      <c r="D326" t="s">
        <v>681</v>
      </c>
      <c r="E326" s="36">
        <v>185645355</v>
      </c>
      <c r="F326" s="36">
        <v>399793</v>
      </c>
    </row>
    <row r="327" spans="1:6" x14ac:dyDescent="0.2">
      <c r="A327">
        <v>2020</v>
      </c>
      <c r="B327" s="35" t="s">
        <v>371</v>
      </c>
      <c r="C327" s="35" t="s">
        <v>371</v>
      </c>
      <c r="D327" t="s">
        <v>682</v>
      </c>
      <c r="E327" s="36">
        <v>195266854</v>
      </c>
      <c r="F327" s="36">
        <v>491451</v>
      </c>
    </row>
    <row r="328" spans="1:6" x14ac:dyDescent="0.2">
      <c r="A328">
        <v>2020</v>
      </c>
      <c r="B328" s="35" t="s">
        <v>372</v>
      </c>
      <c r="C328" s="35" t="s">
        <v>372</v>
      </c>
      <c r="D328" t="s">
        <v>683</v>
      </c>
      <c r="E328" s="36">
        <v>297676529</v>
      </c>
      <c r="F328" s="36">
        <v>765846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2" sqref="B2"/>
    </sheetView>
  </sheetViews>
  <sheetFormatPr defaultRowHeight="12.75" x14ac:dyDescent="0.2"/>
  <sheetData>
    <row r="1" spans="1:2" x14ac:dyDescent="0.2">
      <c r="A1" t="s">
        <v>34</v>
      </c>
      <c r="B1">
        <v>2020</v>
      </c>
    </row>
    <row r="2" spans="1:2" x14ac:dyDescent="0.2">
      <c r="A2" s="1" t="s">
        <v>28</v>
      </c>
    </row>
    <row r="3" spans="1:2" x14ac:dyDescent="0.2">
      <c r="A3" t="s">
        <v>32</v>
      </c>
    </row>
    <row r="4" spans="1:2" x14ac:dyDescent="0.2">
      <c r="A4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AdjustedAdditionalPropertyTaxLe</vt:lpstr>
      <vt:lpstr>SAS</vt:lpstr>
      <vt:lpstr>Notes</vt:lpstr>
      <vt:lpstr>AdjustedAdditionalPropertyTaxLe!Print_Titles</vt:lpstr>
    </vt:vector>
  </TitlesOfParts>
  <Company>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Management</dc:creator>
  <cp:lastModifiedBy>Parker, John </cp:lastModifiedBy>
  <cp:lastPrinted>2016-05-03T13:50:05Z</cp:lastPrinted>
  <dcterms:created xsi:type="dcterms:W3CDTF">2006-03-31T19:21:24Z</dcterms:created>
  <dcterms:modified xsi:type="dcterms:W3CDTF">2019-07-01T19:58:16Z</dcterms:modified>
</cp:coreProperties>
</file>