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<sst xmlns="http://schemas.openxmlformats.org/spreadsheetml/2006/main" count="64" uniqueCount="54">
  <si>
    <t>GPTE</t>
  </si>
  <si>
    <t>Tax Over/-Under GPTE</t>
  </si>
  <si>
    <t>Payable        FY 00/01</t>
  </si>
  <si>
    <t>Payable        FY 01/02</t>
  </si>
  <si>
    <t>Payable        FY 02/03</t>
  </si>
  <si>
    <t>% Tax Over/-Under GPTE</t>
  </si>
  <si>
    <t>Payable        FY 03/04</t>
  </si>
  <si>
    <t>Current Replacement Tax*</t>
  </si>
  <si>
    <t>Average Annual Growth %</t>
  </si>
  <si>
    <t>Payable        FY 04/05</t>
  </si>
  <si>
    <t>Payable        FY 05/06</t>
  </si>
  <si>
    <t>Payable        FY 06/07</t>
  </si>
  <si>
    <t>Payable        FY 07/08</t>
  </si>
  <si>
    <t>Net Paid to County Treasurers**</t>
  </si>
  <si>
    <t>Net Paid to County Treasurers and State***</t>
  </si>
  <si>
    <t>For Comparing Current Replacement Tax to GPTE.  Before Special Taxes &amp; Credits.  426B Amounts Excluded.</t>
  </si>
  <si>
    <t>GAS &amp; ELECTRIC UTILITY PROPERTY TAX REPLACEMENT HISTORY</t>
  </si>
  <si>
    <t>Payable        FY 08/09</t>
  </si>
  <si>
    <t xml:space="preserve">* FY01/02 before application of 2,756,305 current special property tax, 4,100,385 current tax credit and 5,000,000 prior year credit. </t>
  </si>
  <si>
    <t xml:space="preserve">* FY00/01 before application of 3,027,606 current special property tax, 2,743,945 current tax credit and 5,945,037 prior year credit. </t>
  </si>
  <si>
    <t xml:space="preserve">* FY02/03 before application of 7,126,643 current special property tax, 1,643,690 current tax credit and 5,000,000 prior year credit. </t>
  </si>
  <si>
    <t xml:space="preserve">* FY03/04 before application of 3,000,000 prior year credit. </t>
  </si>
  <si>
    <t xml:space="preserve">* FY04/05 before application of 3,000,000 prior year credit. </t>
  </si>
  <si>
    <t xml:space="preserve">* FY05/06 before application of 3,000,000 prior year credit. </t>
  </si>
  <si>
    <t>* FY07/08 excludes 1,254,829 for deposit into Code of Iowa Chapter 426B property tax relief fund.</t>
  </si>
  <si>
    <t>* FY08/09 excludes 1,139,732 for deposit into Code of Iowa Chapter 426B property tax relief fund.</t>
  </si>
  <si>
    <t>* FY09/10 excludes 1,375,850 for deposit into Code of Iowa Chapter 426B property tax relief fund and before application of 595,141 prior year credit.</t>
  </si>
  <si>
    <t>Payable        FY 09/10</t>
  </si>
  <si>
    <t>* FY10/11 excludes 1,167,465 for deposit into Code of Iowa Chapter 426B property tax relief fund.</t>
  </si>
  <si>
    <t>Payable        FY 10/11</t>
  </si>
  <si>
    <t>Ten-Year Total Growth</t>
  </si>
  <si>
    <t>Ten-Year Total Growth %</t>
  </si>
  <si>
    <t>* FY11/12 excludes 1,071,545 for deposit into Code of Iowa Chapter 426B property tax relief fund.</t>
  </si>
  <si>
    <t>Payable        FY 11/12</t>
  </si>
  <si>
    <t>Payable        FY 12/13</t>
  </si>
  <si>
    <t>* FY12/13 excludes 1,337,845 for deposit into the Mental Health and Disability Services Redesign Fund</t>
  </si>
  <si>
    <t>Payable        FY 13/14</t>
  </si>
  <si>
    <t>* FY13/14 excludes 1,004,356 for deposit into the Mental Health and Disability Services Redesign Fund</t>
  </si>
  <si>
    <t>Payable        FY 14/15</t>
  </si>
  <si>
    <t>* FY14/15 excludes 1,379,442 for deposit into the Mental Health and Disability Services Redesign Fund</t>
  </si>
  <si>
    <t>Net Replacement Tax (after any Credits) With &amp; Without Code of Iowa Chapter 426B Amounts.</t>
  </si>
  <si>
    <t>Payable        FY 15/16</t>
  </si>
  <si>
    <t>* FY15/16 excludes 980,730 for deposit into the Mental Health and Disability Services Redesign Fund</t>
  </si>
  <si>
    <t>Payable        FY 16/17</t>
  </si>
  <si>
    <t>* FY16/17 excludes 1,372,140 for deposit into the Mental Health and Disability Services Redesign Fund</t>
  </si>
  <si>
    <t>Payable        FY 17/18</t>
  </si>
  <si>
    <t>* FY17/18 excludes 1,152,046 for deposit into the Mental Health and Disability Services Redesign Fund</t>
  </si>
  <si>
    <t>Payable        FY 18/19</t>
  </si>
  <si>
    <t>* FY18/19 excludes 1,408,668 for deposit into the Mental Health and Disability Services Redesign Fund</t>
  </si>
  <si>
    <t>* FY19/20 excludes 1,204,161 for deposit into the Mental Health and Disability Services Redesign Fund</t>
  </si>
  <si>
    <t>Payable        FY 19/20</t>
  </si>
  <si>
    <t>IDOM 08/05/2019</t>
  </si>
  <si>
    <t>*** Code of Iowa Chapter 426B property tax relief amounts included for FY08-FY12 and Mental Health and Disability Services Redesign Fund amount included for FY13-FY20.</t>
  </si>
  <si>
    <t>**  Code of Iowa Chapter 426B property tax relief amounts excluded for FY08-FY12 and Mental Health and Disability Services Redesign Fund amount excluded for FY13-FY20.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</si>
</sst>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%"/>
  </numFmts>
  <fonts count="40">
    <font>
      <sz val="10"/>
      <name val="Arial"/>
      <family val="0"/>
    </font>
    <font>
      <b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8"/>
      <name val="Courier New"/>
      <family val="2"/>
    </font>
    <font>
      <sz val="8"/>
      <color indexed="9"/>
      <name val="Courier New"/>
      <family val="2"/>
    </font>
    <font>
      <sz val="8"/>
      <color indexed="20"/>
      <name val="Courier New"/>
      <family val="2"/>
    </font>
    <font>
      <b/>
      <sz val="8"/>
      <color indexed="52"/>
      <name val="Courier New"/>
      <family val="2"/>
    </font>
    <font>
      <b/>
      <sz val="8"/>
      <color indexed="9"/>
      <name val="Courier New"/>
      <family val="2"/>
    </font>
    <font>
      <i/>
      <sz val="8"/>
      <color indexed="23"/>
      <name val="Courier New"/>
      <family val="2"/>
    </font>
    <font>
      <sz val="8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8"/>
      <color indexed="62"/>
      <name val="Courier New"/>
      <family val="2"/>
    </font>
    <font>
      <sz val="8"/>
      <color indexed="52"/>
      <name val="Courier New"/>
      <family val="2"/>
    </font>
    <font>
      <sz val="8"/>
      <color indexed="60"/>
      <name val="Courier New"/>
      <family val="2"/>
    </font>
    <font>
      <b/>
      <sz val="8"/>
      <color indexed="63"/>
      <name val="Courier New"/>
      <family val="2"/>
    </font>
    <font>
      <b/>
      <sz val="18"/>
      <color indexed="56"/>
      <name val="Cambria"/>
      <family val="2"/>
    </font>
    <font>
      <b/>
      <sz val="8"/>
      <color indexed="8"/>
      <name val="Courier New"/>
      <family val="2"/>
    </font>
    <font>
      <sz val="8"/>
      <color indexed="10"/>
      <name val="Courier New"/>
      <family val="2"/>
    </font>
    <font>
      <sz val="8"/>
      <color theme="1"/>
      <name val="Courier New"/>
      <family val="2"/>
    </font>
    <font>
      <sz val="8"/>
      <color theme="0"/>
      <name val="Courier New"/>
      <family val="2"/>
    </font>
    <font>
      <sz val="8"/>
      <color rgb="FF9C0006"/>
      <name val="Courier New"/>
      <family val="2"/>
    </font>
    <font>
      <b/>
      <sz val="8"/>
      <color rgb="FFFA7D00"/>
      <name val="Courier New"/>
      <family val="2"/>
    </font>
    <font>
      <b/>
      <sz val="8"/>
      <color theme="0"/>
      <name val="Courier New"/>
      <family val="2"/>
    </font>
    <font>
      <i/>
      <sz val="8"/>
      <color rgb="FF7F7F7F"/>
      <name val="Courier New"/>
      <family val="2"/>
    </font>
    <font>
      <sz val="8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8"/>
      <color rgb="FF3F3F76"/>
      <name val="Courier New"/>
      <family val="2"/>
    </font>
    <font>
      <sz val="8"/>
      <color rgb="FFFA7D00"/>
      <name val="Courier New"/>
      <family val="2"/>
    </font>
    <font>
      <sz val="8"/>
      <color rgb="FF9C6500"/>
      <name val="Courier New"/>
      <family val="2"/>
    </font>
    <font>
      <b/>
      <sz val="8"/>
      <color rgb="FF3F3F3F"/>
      <name val="Courier New"/>
      <family val="2"/>
    </font>
    <font>
      <b/>
      <sz val="18"/>
      <color theme="3"/>
      <name val="Cambria"/>
      <family val="2"/>
    </font>
    <font>
      <b/>
      <sz val="8"/>
      <color theme="1"/>
      <name val="Courier New"/>
      <family val="2"/>
    </font>
    <font>
      <sz val="8"/>
      <color rgb="FFFF0000"/>
      <name val="Courier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4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 quotePrefix="1">
      <alignment horizontal="center" wrapText="1"/>
    </xf>
    <xf numFmtId="0" fontId="5" fillId="0" borderId="11" xfId="0" applyFont="1" applyBorder="1" applyAlignment="1" quotePrefix="1">
      <alignment horizontal="center" wrapText="1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33" borderId="13" xfId="0" applyNumberFormat="1" applyFont="1" applyFill="1" applyBorder="1" applyAlignment="1">
      <alignment/>
    </xf>
    <xf numFmtId="10" fontId="4" fillId="33" borderId="10" xfId="0" applyNumberFormat="1" applyFont="1" applyFill="1" applyBorder="1" applyAlignment="1">
      <alignment/>
    </xf>
    <xf numFmtId="0" fontId="5" fillId="0" borderId="14" xfId="0" applyFont="1" applyBorder="1" applyAlignment="1" quotePrefix="1">
      <alignment horizontal="left"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0" fontId="5" fillId="0" borderId="17" xfId="0" applyFont="1" applyBorder="1" applyAlignment="1">
      <alignment/>
    </xf>
    <xf numFmtId="3" fontId="4" fillId="0" borderId="17" xfId="0" applyNumberFormat="1" applyFont="1" applyBorder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8" xfId="0" applyFont="1" applyBorder="1" applyAlignment="1">
      <alignment/>
    </xf>
    <xf numFmtId="0" fontId="5" fillId="0" borderId="10" xfId="0" applyFont="1" applyBorder="1" applyAlignment="1" quotePrefix="1">
      <alignment/>
    </xf>
    <xf numFmtId="0" fontId="5" fillId="0" borderId="0" xfId="0" applyFont="1" applyBorder="1" applyAlignment="1" quotePrefix="1">
      <alignment horizontal="left"/>
    </xf>
    <xf numFmtId="3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0" fontId="1" fillId="0" borderId="12" xfId="0" applyFont="1" applyBorder="1" applyAlignment="1" quotePrefix="1">
      <alignment horizontal="center"/>
    </xf>
    <xf numFmtId="0" fontId="1" fillId="0" borderId="19" xfId="0" applyFont="1" applyBorder="1" applyAlignment="1" quotePrefix="1">
      <alignment horizontal="center"/>
    </xf>
    <xf numFmtId="0" fontId="1" fillId="0" borderId="13" xfId="0" applyFont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zoomScalePageLayoutView="0" workbookViewId="0" topLeftCell="A7">
      <selection activeCell="T40" sqref="T40"/>
    </sheetView>
  </sheetViews>
  <sheetFormatPr defaultColWidth="9.140625" defaultRowHeight="12.75"/>
  <cols>
    <col min="1" max="1" width="29.7109375" style="2" customWidth="1"/>
    <col min="2" max="2" width="8.28125" style="2" customWidth="1"/>
    <col min="3" max="9" width="8.28125" style="2" bestFit="1" customWidth="1"/>
    <col min="10" max="10" width="8.28125" style="2" customWidth="1"/>
    <col min="11" max="11" width="8.28125" style="2" bestFit="1" customWidth="1"/>
    <col min="12" max="19" width="8.28125" style="2" customWidth="1"/>
    <col min="20" max="20" width="8.28125" style="2" bestFit="1" customWidth="1"/>
    <col min="21" max="21" width="8.28125" style="2" customWidth="1"/>
    <col min="22" max="22" width="8.7109375" style="2" bestFit="1" customWidth="1"/>
    <col min="23" max="23" width="7.57421875" style="2" customWidth="1"/>
    <col min="24" max="16384" width="9.140625" style="2" customWidth="1"/>
  </cols>
  <sheetData>
    <row r="1" ht="12.75">
      <c r="W1" s="1" t="s">
        <v>51</v>
      </c>
    </row>
    <row r="2" spans="1:23" ht="13.5">
      <c r="A2" s="30" t="s">
        <v>16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2"/>
    </row>
    <row r="3" spans="1:2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4" ht="65.25" customHeight="1">
      <c r="A5" s="5" t="s">
        <v>15</v>
      </c>
      <c r="B5" s="6" t="s">
        <v>2</v>
      </c>
      <c r="C5" s="6" t="s">
        <v>3</v>
      </c>
      <c r="D5" s="6" t="s">
        <v>4</v>
      </c>
      <c r="E5" s="7" t="s">
        <v>6</v>
      </c>
      <c r="F5" s="6" t="s">
        <v>9</v>
      </c>
      <c r="G5" s="7" t="s">
        <v>10</v>
      </c>
      <c r="H5" s="7" t="s">
        <v>11</v>
      </c>
      <c r="I5" s="7" t="s">
        <v>12</v>
      </c>
      <c r="J5" s="7" t="s">
        <v>17</v>
      </c>
      <c r="K5" s="6" t="s">
        <v>27</v>
      </c>
      <c r="L5" s="6" t="s">
        <v>29</v>
      </c>
      <c r="M5" s="6" t="s">
        <v>33</v>
      </c>
      <c r="N5" s="6" t="s">
        <v>34</v>
      </c>
      <c r="O5" s="6" t="s">
        <v>36</v>
      </c>
      <c r="P5" s="6" t="s">
        <v>38</v>
      </c>
      <c r="Q5" s="6" t="s">
        <v>41</v>
      </c>
      <c r="R5" s="6" t="s">
        <v>43</v>
      </c>
      <c r="S5" s="6" t="s">
        <v>45</v>
      </c>
      <c r="T5" s="6" t="s">
        <v>47</v>
      </c>
      <c r="U5" s="6" t="s">
        <v>50</v>
      </c>
      <c r="V5" s="6" t="s">
        <v>30</v>
      </c>
      <c r="W5" s="6" t="s">
        <v>31</v>
      </c>
      <c r="X5" s="6" t="s">
        <v>8</v>
      </c>
    </row>
    <row r="6" spans="1:24" ht="15.75" customHeight="1">
      <c r="A6" s="8" t="s">
        <v>0</v>
      </c>
      <c r="B6" s="9">
        <v>136869264</v>
      </c>
      <c r="C6" s="9">
        <v>139621552</v>
      </c>
      <c r="D6" s="10">
        <v>145099226</v>
      </c>
      <c r="E6" s="9">
        <v>151291960</v>
      </c>
      <c r="F6" s="10">
        <v>146846704</v>
      </c>
      <c r="G6" s="10">
        <v>141864408</v>
      </c>
      <c r="H6" s="9">
        <v>145395223</v>
      </c>
      <c r="I6" s="9">
        <v>148922089</v>
      </c>
      <c r="J6" s="9">
        <v>155126368</v>
      </c>
      <c r="K6" s="28">
        <v>156388276</v>
      </c>
      <c r="L6" s="9">
        <v>151400760</v>
      </c>
      <c r="M6" s="9">
        <v>157248067</v>
      </c>
      <c r="N6" s="9">
        <v>155591064</v>
      </c>
      <c r="O6" s="17">
        <v>153530397</v>
      </c>
      <c r="P6" s="17">
        <v>157251630</v>
      </c>
      <c r="Q6" s="17">
        <v>158641577</v>
      </c>
      <c r="R6" s="17">
        <v>158813772</v>
      </c>
      <c r="S6" s="17">
        <v>158419581</v>
      </c>
      <c r="T6" s="17">
        <v>160280976</v>
      </c>
      <c r="U6" s="17">
        <v>165151829</v>
      </c>
      <c r="V6" s="11"/>
      <c r="W6" s="12"/>
      <c r="X6" s="12"/>
    </row>
    <row r="7" spans="1:24" ht="15.75" customHeight="1" thickBot="1">
      <c r="A7" s="13" t="s">
        <v>7</v>
      </c>
      <c r="B7" s="14">
        <v>136581254</v>
      </c>
      <c r="C7" s="14">
        <v>140961264</v>
      </c>
      <c r="D7" s="15">
        <v>139594710</v>
      </c>
      <c r="E7" s="14">
        <v>139154264</v>
      </c>
      <c r="F7" s="16">
        <v>139495410</v>
      </c>
      <c r="G7" s="15">
        <v>139243689</v>
      </c>
      <c r="H7" s="14">
        <v>144212878</v>
      </c>
      <c r="I7" s="15">
        <v>145800988</v>
      </c>
      <c r="J7" s="15">
        <v>153361340</v>
      </c>
      <c r="K7" s="15">
        <v>154597173</v>
      </c>
      <c r="L7" s="15">
        <v>149711042</v>
      </c>
      <c r="M7" s="14">
        <v>157153601</v>
      </c>
      <c r="N7" s="14">
        <v>155906572</v>
      </c>
      <c r="O7" s="14">
        <v>154704028</v>
      </c>
      <c r="P7" s="14">
        <v>155467005</v>
      </c>
      <c r="Q7" s="14">
        <v>157069793</v>
      </c>
      <c r="R7" s="14">
        <v>156485131</v>
      </c>
      <c r="S7" s="17">
        <v>157840792</v>
      </c>
      <c r="T7" s="17">
        <v>160055864</v>
      </c>
      <c r="U7" s="17">
        <v>168832901</v>
      </c>
      <c r="V7" s="17">
        <f>U7-K7</f>
        <v>14235728</v>
      </c>
      <c r="W7" s="18">
        <f>V7/K7</f>
        <v>0.09208271874415194</v>
      </c>
      <c r="X7" s="18">
        <f>(((U7/K7)^(1/10))-1)</f>
        <v>0.008847572854494112</v>
      </c>
    </row>
    <row r="8" spans="1:21" ht="15.75" customHeight="1" thickTop="1">
      <c r="A8" s="19" t="s">
        <v>1</v>
      </c>
      <c r="B8" s="20">
        <f aca="true" t="shared" si="0" ref="B8:G8">B7-B6</f>
        <v>-288010</v>
      </c>
      <c r="C8" s="20">
        <f t="shared" si="0"/>
        <v>1339712</v>
      </c>
      <c r="D8" s="20">
        <f t="shared" si="0"/>
        <v>-5504516</v>
      </c>
      <c r="E8" s="20">
        <f t="shared" si="0"/>
        <v>-12137696</v>
      </c>
      <c r="F8" s="20">
        <f t="shared" si="0"/>
        <v>-7351294</v>
      </c>
      <c r="G8" s="20">
        <f t="shared" si="0"/>
        <v>-2620719</v>
      </c>
      <c r="H8" s="20">
        <f aca="true" t="shared" si="1" ref="H8:M8">H7-H6</f>
        <v>-1182345</v>
      </c>
      <c r="I8" s="20">
        <f t="shared" si="1"/>
        <v>-3121101</v>
      </c>
      <c r="J8" s="20">
        <f t="shared" si="1"/>
        <v>-1765028</v>
      </c>
      <c r="K8" s="20">
        <f t="shared" si="1"/>
        <v>-1791103</v>
      </c>
      <c r="L8" s="20">
        <f t="shared" si="1"/>
        <v>-1689718</v>
      </c>
      <c r="M8" s="20">
        <f t="shared" si="1"/>
        <v>-94466</v>
      </c>
      <c r="N8" s="20">
        <f aca="true" t="shared" si="2" ref="N8:T8">N7-N6</f>
        <v>315508</v>
      </c>
      <c r="O8" s="20">
        <f t="shared" si="2"/>
        <v>1173631</v>
      </c>
      <c r="P8" s="20">
        <f t="shared" si="2"/>
        <v>-1784625</v>
      </c>
      <c r="Q8" s="20">
        <f t="shared" si="2"/>
        <v>-1571784</v>
      </c>
      <c r="R8" s="20">
        <f t="shared" si="2"/>
        <v>-2328641</v>
      </c>
      <c r="S8" s="20">
        <f t="shared" si="2"/>
        <v>-578789</v>
      </c>
      <c r="T8" s="20">
        <f t="shared" si="2"/>
        <v>-225112</v>
      </c>
      <c r="U8" s="20">
        <f>U7-U6</f>
        <v>3681072</v>
      </c>
    </row>
    <row r="9" spans="1:21" ht="15.75" customHeight="1">
      <c r="A9" s="21" t="s">
        <v>5</v>
      </c>
      <c r="B9" s="18">
        <f aca="true" t="shared" si="3" ref="B9:G9">B8/B6</f>
        <v>-0.0021042708317624914</v>
      </c>
      <c r="C9" s="18">
        <f t="shared" si="3"/>
        <v>0.009595309469128377</v>
      </c>
      <c r="D9" s="18">
        <f t="shared" si="3"/>
        <v>-0.03793621890167767</v>
      </c>
      <c r="E9" s="18">
        <f t="shared" si="3"/>
        <v>-0.08022697306585228</v>
      </c>
      <c r="F9" s="18">
        <f t="shared" si="3"/>
        <v>-0.05006100783848713</v>
      </c>
      <c r="G9" s="18">
        <f t="shared" si="3"/>
        <v>-0.01847340736797069</v>
      </c>
      <c r="H9" s="18">
        <f aca="true" t="shared" si="4" ref="H9:M9">H8/H6</f>
        <v>-0.008131938420012603</v>
      </c>
      <c r="I9" s="18">
        <f t="shared" si="4"/>
        <v>-0.02095794533207226</v>
      </c>
      <c r="J9" s="18">
        <f t="shared" si="4"/>
        <v>-0.011378001191905686</v>
      </c>
      <c r="K9" s="18">
        <f t="shared" si="4"/>
        <v>-0.011452923747301875</v>
      </c>
      <c r="L9" s="18">
        <f t="shared" si="4"/>
        <v>-0.01116056484789112</v>
      </c>
      <c r="M9" s="18">
        <f t="shared" si="4"/>
        <v>-0.0006007450635307333</v>
      </c>
      <c r="N9" s="18">
        <f aca="true" t="shared" si="5" ref="N9:T9">N8/N6</f>
        <v>0.0020278028306304273</v>
      </c>
      <c r="O9" s="18">
        <f t="shared" si="5"/>
        <v>0.007644290791484112</v>
      </c>
      <c r="P9" s="18">
        <f t="shared" si="5"/>
        <v>-0.011348848975365151</v>
      </c>
      <c r="Q9" s="18">
        <f t="shared" si="5"/>
        <v>-0.009907768377768963</v>
      </c>
      <c r="R9" s="18">
        <f t="shared" si="5"/>
        <v>-0.014662714515715929</v>
      </c>
      <c r="S9" s="18">
        <f t="shared" si="5"/>
        <v>-0.003653519320948084</v>
      </c>
      <c r="T9" s="18">
        <f t="shared" si="5"/>
        <v>-0.0014044835863739687</v>
      </c>
      <c r="U9" s="18">
        <f>U8/U6</f>
        <v>0.022289017459201133</v>
      </c>
    </row>
    <row r="10" ht="4.5" customHeight="1"/>
    <row r="11" ht="12" customHeight="1">
      <c r="A11" s="2" t="s">
        <v>19</v>
      </c>
    </row>
    <row r="12" ht="12" customHeight="1">
      <c r="A12" s="2" t="s">
        <v>18</v>
      </c>
    </row>
    <row r="13" ht="12" customHeight="1">
      <c r="A13" s="2" t="s">
        <v>20</v>
      </c>
    </row>
    <row r="14" ht="12" customHeight="1">
      <c r="A14" s="2" t="s">
        <v>21</v>
      </c>
    </row>
    <row r="15" ht="12" customHeight="1">
      <c r="A15" s="2" t="s">
        <v>22</v>
      </c>
    </row>
    <row r="16" ht="12" customHeight="1">
      <c r="A16" s="2" t="s">
        <v>23</v>
      </c>
    </row>
    <row r="17" ht="12" customHeight="1">
      <c r="A17" s="2" t="s">
        <v>24</v>
      </c>
    </row>
    <row r="18" ht="12" customHeight="1">
      <c r="A18" s="2" t="s">
        <v>25</v>
      </c>
    </row>
    <row r="19" ht="12" customHeight="1">
      <c r="A19" s="2" t="s">
        <v>26</v>
      </c>
    </row>
    <row r="20" ht="12" customHeight="1">
      <c r="A20" s="2" t="s">
        <v>28</v>
      </c>
    </row>
    <row r="21" ht="12" customHeight="1">
      <c r="A21" s="2" t="s">
        <v>32</v>
      </c>
    </row>
    <row r="22" ht="12" customHeight="1">
      <c r="A22" s="2" t="s">
        <v>35</v>
      </c>
    </row>
    <row r="23" ht="12" customHeight="1">
      <c r="A23" s="2" t="s">
        <v>37</v>
      </c>
    </row>
    <row r="24" ht="12" customHeight="1">
      <c r="A24" s="2" t="s">
        <v>39</v>
      </c>
    </row>
    <row r="25" ht="12" customHeight="1">
      <c r="A25" s="2" t="s">
        <v>42</v>
      </c>
    </row>
    <row r="26" ht="12" customHeight="1">
      <c r="A26" s="2" t="s">
        <v>44</v>
      </c>
    </row>
    <row r="27" ht="12" customHeight="1">
      <c r="A27" s="2" t="s">
        <v>46</v>
      </c>
    </row>
    <row r="28" ht="12" customHeight="1">
      <c r="A28" s="2" t="s">
        <v>48</v>
      </c>
    </row>
    <row r="29" ht="12" customHeight="1">
      <c r="A29" s="2" t="s">
        <v>49</v>
      </c>
    </row>
    <row r="30" spans="1:23" ht="15.7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4" ht="40.5" customHeight="1">
      <c r="A31" s="5" t="s">
        <v>40</v>
      </c>
      <c r="B31" s="6" t="str">
        <f>B5</f>
        <v>Payable        FY 00/01</v>
      </c>
      <c r="C31" s="6" t="str">
        <f aca="true" t="shared" si="6" ref="C31:K31">C5</f>
        <v>Payable        FY 01/02</v>
      </c>
      <c r="D31" s="6" t="str">
        <f t="shared" si="6"/>
        <v>Payable        FY 02/03</v>
      </c>
      <c r="E31" s="6" t="str">
        <f t="shared" si="6"/>
        <v>Payable        FY 03/04</v>
      </c>
      <c r="F31" s="6" t="str">
        <f t="shared" si="6"/>
        <v>Payable        FY 04/05</v>
      </c>
      <c r="G31" s="6" t="str">
        <f t="shared" si="6"/>
        <v>Payable        FY 05/06</v>
      </c>
      <c r="H31" s="6" t="str">
        <f t="shared" si="6"/>
        <v>Payable        FY 06/07</v>
      </c>
      <c r="I31" s="6" t="str">
        <f t="shared" si="6"/>
        <v>Payable        FY 07/08</v>
      </c>
      <c r="J31" s="6" t="str">
        <f t="shared" si="6"/>
        <v>Payable        FY 08/09</v>
      </c>
      <c r="K31" s="6" t="str">
        <f t="shared" si="6"/>
        <v>Payable        FY 09/10</v>
      </c>
      <c r="L31" s="6" t="s">
        <v>29</v>
      </c>
      <c r="M31" s="6" t="s">
        <v>33</v>
      </c>
      <c r="N31" s="6" t="s">
        <v>34</v>
      </c>
      <c r="O31" s="6" t="s">
        <v>36</v>
      </c>
      <c r="P31" s="6" t="s">
        <v>38</v>
      </c>
      <c r="Q31" s="6" t="s">
        <v>41</v>
      </c>
      <c r="R31" s="6" t="s">
        <v>43</v>
      </c>
      <c r="S31" s="6" t="s">
        <v>45</v>
      </c>
      <c r="T31" s="6" t="s">
        <v>47</v>
      </c>
      <c r="U31" s="6" t="s">
        <v>50</v>
      </c>
      <c r="V31" s="6" t="str">
        <f>V5</f>
        <v>Ten-Year Total Growth</v>
      </c>
      <c r="W31" s="6" t="str">
        <f>W5</f>
        <v>Ten-Year Total Growth %</v>
      </c>
      <c r="X31" s="6" t="str">
        <f>X5</f>
        <v>Average Annual Growth %</v>
      </c>
    </row>
    <row r="32" spans="1:24" ht="15.75" customHeight="1">
      <c r="A32" s="23" t="s">
        <v>13</v>
      </c>
      <c r="B32" s="9">
        <v>130919878</v>
      </c>
      <c r="C32" s="9">
        <v>134617184</v>
      </c>
      <c r="D32" s="10">
        <v>140077663</v>
      </c>
      <c r="E32" s="9">
        <v>136154264</v>
      </c>
      <c r="F32" s="10">
        <v>136495410</v>
      </c>
      <c r="G32" s="10">
        <v>136243689</v>
      </c>
      <c r="H32" s="9">
        <v>144212878</v>
      </c>
      <c r="I32" s="9">
        <v>145800988</v>
      </c>
      <c r="J32" s="9">
        <v>153361340</v>
      </c>
      <c r="K32" s="9">
        <v>154002032</v>
      </c>
      <c r="L32" s="17">
        <v>149711042</v>
      </c>
      <c r="M32" s="9">
        <v>157153601</v>
      </c>
      <c r="N32" s="17">
        <v>155906572</v>
      </c>
      <c r="O32" s="17">
        <v>154704028</v>
      </c>
      <c r="P32" s="17">
        <v>155467005</v>
      </c>
      <c r="Q32" s="17">
        <v>157069793</v>
      </c>
      <c r="R32" s="17">
        <v>156485131</v>
      </c>
      <c r="S32" s="17">
        <f>S7</f>
        <v>157840792</v>
      </c>
      <c r="T32" s="17">
        <v>160055864</v>
      </c>
      <c r="U32" s="17">
        <v>168832901</v>
      </c>
      <c r="V32" s="17">
        <f>U32-K32</f>
        <v>14830869</v>
      </c>
      <c r="W32" s="18">
        <f>V32/K32</f>
        <v>0.09630307345555025</v>
      </c>
      <c r="X32" s="18">
        <f>(((U32/K32)^(1/10))-1)</f>
        <v>0.009236765757779875</v>
      </c>
    </row>
    <row r="33" spans="1:24" ht="15.75" customHeight="1" thickBot="1">
      <c r="A33" s="13" t="s">
        <v>14</v>
      </c>
      <c r="B33" s="14">
        <v>130919878</v>
      </c>
      <c r="C33" s="14">
        <v>134617184</v>
      </c>
      <c r="D33" s="15">
        <v>140077663</v>
      </c>
      <c r="E33" s="14">
        <v>136154264</v>
      </c>
      <c r="F33" s="16">
        <v>136495410</v>
      </c>
      <c r="G33" s="15">
        <v>136243689</v>
      </c>
      <c r="H33" s="14">
        <v>144212878</v>
      </c>
      <c r="I33" s="15">
        <v>147055817</v>
      </c>
      <c r="J33" s="15">
        <v>154501072</v>
      </c>
      <c r="K33" s="14">
        <v>155377882</v>
      </c>
      <c r="L33" s="29">
        <v>150878507</v>
      </c>
      <c r="M33" s="14">
        <v>158225146</v>
      </c>
      <c r="N33" s="14">
        <v>157244417</v>
      </c>
      <c r="O33" s="14">
        <v>155708384</v>
      </c>
      <c r="P33" s="14">
        <v>156846447</v>
      </c>
      <c r="Q33" s="14">
        <v>158050523</v>
      </c>
      <c r="R33" s="14">
        <v>157857271</v>
      </c>
      <c r="S33" s="14">
        <f>S32+1152046</f>
        <v>158992838</v>
      </c>
      <c r="T33" s="14">
        <v>161464532</v>
      </c>
      <c r="U33" s="14">
        <f>U32+1204161</f>
        <v>170037062</v>
      </c>
      <c r="V33" s="17">
        <f>U33-K33</f>
        <v>14659180</v>
      </c>
      <c r="W33" s="18">
        <f>V33/K33</f>
        <v>0.09434534575519571</v>
      </c>
      <c r="X33" s="18">
        <f>(((U33/K33)^(1/10))-1)</f>
        <v>0.009056395898484393</v>
      </c>
    </row>
    <row r="34" spans="1:23" ht="4.5" customHeight="1" thickTop="1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6"/>
      <c r="W34" s="26"/>
    </row>
    <row r="35" spans="1:23" ht="12" customHeight="1">
      <c r="A35" s="27" t="s">
        <v>53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6"/>
      <c r="W35" s="26"/>
    </row>
    <row r="36" ht="12" customHeight="1">
      <c r="A36" s="2" t="s">
        <v>52</v>
      </c>
    </row>
  </sheetData>
  <sheetProtection/>
  <mergeCells count="1">
    <mergeCell ref="A2:W2"/>
  </mergeCells>
  <printOptions/>
  <pageMargins left="0.5" right="0.5" top="0.75" bottom="1" header="0.5" footer="0.5"/>
  <pageSetup horizontalDpi="600" verticalDpi="600" orientation="landscape" paperSize="5" r:id="rId1"/>
  <headerFooter alignWithMargins="0">
    <oddFooter>&amp;C&amp;"Arial Narrow,Regular"&amp;8Page &amp;P of &amp;N&amp;R&amp;"Arial Narrow,Regular"&amp;8&amp;F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MAlbers</dc:creator>
  <cp:keywords/>
  <dc:description/>
  <cp:lastModifiedBy>Johnson, Carrie [IDOM]</cp:lastModifiedBy>
  <cp:lastPrinted>2014-08-21T14:35:03Z</cp:lastPrinted>
  <dcterms:created xsi:type="dcterms:W3CDTF">2002-08-19T12:40:24Z</dcterms:created>
  <dcterms:modified xsi:type="dcterms:W3CDTF">2019-08-06T19:21:53Z</dcterms:modified>
  <cp:category/>
  <cp:version/>
  <cp:contentType/>
  <cp:contentStatus/>
</cp:coreProperties>
</file>